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fricova\Downloads\"/>
    </mc:Choice>
  </mc:AlternateContent>
  <xr:revisionPtr revIDLastSave="0" documentId="13_ncr:1_{5837E55B-9155-40F9-BCAC-4E52FA875BF9}" xr6:coauthVersionLast="47" xr6:coauthVersionMax="47" xr10:uidLastSave="{00000000-0000-0000-0000-000000000000}"/>
  <bookViews>
    <workbookView xWindow="-28920" yWindow="-120" windowWidth="29040" windowHeight="15840" xr2:uid="{78D926B4-D82A-4990-8A41-8C6D3451E74D}"/>
  </bookViews>
  <sheets>
    <sheet name="Převodník" sheetId="1" r:id="rId1"/>
    <sheet name="Přehled převodů" sheetId="7" state="hidden" r:id="rId2"/>
    <sheet name="Pocet moznych prevodu" sheetId="14" state="hidden" r:id="rId3"/>
    <sheet name="Přidat Úroveň" sheetId="11" state="hidden" r:id="rId4"/>
    <sheet name="Číselník 2008 ÚR 4 a 5" sheetId="8" state="hidden" r:id="rId5"/>
    <sheet name="Číselník 2025 ÚR 4 a 5 ČIST" sheetId="10" state="hidden" r:id="rId6"/>
    <sheet name="Komplet č 2025 (ÚR 4 A 5)" sheetId="12" state="hidden" r:id="rId7"/>
    <sheet name="Komplet č.2008 (ÚR 4 A 5)" sheetId="13" state="hidden" r:id="rId8"/>
  </sheets>
  <definedNames>
    <definedName name="_xlnm._FilterDatabase" localSheetId="1" hidden="1">'Přehled převodů'!$A$2:$FK$2</definedName>
    <definedName name="nacekl">#REF!</definedName>
    <definedName name="nacep">#REF!</definedName>
    <definedName name="_xlnm.Print_Area" localSheetId="0">Převodník!$A$1:$X$27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7" l="1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105" i="7"/>
  <c r="C106" i="7"/>
  <c r="C107" i="7"/>
  <c r="C108" i="7"/>
  <c r="C109" i="7"/>
  <c r="C110" i="7"/>
  <c r="C111" i="7"/>
  <c r="C112" i="7"/>
  <c r="C113" i="7"/>
  <c r="C114" i="7"/>
  <c r="C115" i="7"/>
  <c r="C116" i="7"/>
  <c r="C117" i="7"/>
  <c r="C118" i="7"/>
  <c r="C119" i="7"/>
  <c r="C120" i="7"/>
  <c r="C121" i="7"/>
  <c r="C122" i="7"/>
  <c r="C123" i="7"/>
  <c r="C124" i="7"/>
  <c r="C125" i="7"/>
  <c r="C126" i="7"/>
  <c r="C127" i="7"/>
  <c r="C128" i="7"/>
  <c r="C129" i="7"/>
  <c r="C130" i="7"/>
  <c r="C131" i="7"/>
  <c r="C132" i="7"/>
  <c r="C133" i="7"/>
  <c r="C134" i="7"/>
  <c r="C135" i="7"/>
  <c r="C136" i="7"/>
  <c r="C137" i="7"/>
  <c r="C138" i="7"/>
  <c r="C139" i="7"/>
  <c r="C140" i="7"/>
  <c r="C141" i="7"/>
  <c r="C142" i="7"/>
  <c r="C143" i="7"/>
  <c r="C144" i="7"/>
  <c r="C145" i="7"/>
  <c r="C146" i="7"/>
  <c r="C147" i="7"/>
  <c r="C148" i="7"/>
  <c r="C149" i="7"/>
  <c r="C150" i="7"/>
  <c r="C151" i="7"/>
  <c r="C152" i="7"/>
  <c r="C153" i="7"/>
  <c r="C154" i="7"/>
  <c r="C155" i="7"/>
  <c r="C156" i="7"/>
  <c r="C157" i="7"/>
  <c r="C158" i="7"/>
  <c r="C159" i="7"/>
  <c r="C160" i="7"/>
  <c r="C161" i="7"/>
  <c r="C162" i="7"/>
  <c r="C163" i="7"/>
  <c r="C164" i="7"/>
  <c r="C165" i="7"/>
  <c r="C166" i="7"/>
  <c r="C167" i="7"/>
  <c r="C168" i="7"/>
  <c r="C169" i="7"/>
  <c r="C170" i="7"/>
  <c r="C171" i="7"/>
  <c r="C172" i="7"/>
  <c r="C173" i="7"/>
  <c r="C174" i="7"/>
  <c r="C175" i="7"/>
  <c r="C176" i="7"/>
  <c r="C177" i="7"/>
  <c r="C178" i="7"/>
  <c r="C179" i="7"/>
  <c r="C180" i="7"/>
  <c r="C181" i="7"/>
  <c r="C182" i="7"/>
  <c r="C183" i="7"/>
  <c r="C184" i="7"/>
  <c r="C185" i="7"/>
  <c r="C186" i="7"/>
  <c r="C187" i="7"/>
  <c r="C188" i="7"/>
  <c r="C189" i="7"/>
  <c r="C190" i="7"/>
  <c r="C191" i="7"/>
  <c r="C192" i="7"/>
  <c r="C193" i="7"/>
  <c r="C194" i="7"/>
  <c r="C195" i="7"/>
  <c r="C196" i="7"/>
  <c r="C197" i="7"/>
  <c r="C198" i="7"/>
  <c r="C199" i="7"/>
  <c r="C200" i="7"/>
  <c r="C201" i="7"/>
  <c r="C202" i="7"/>
  <c r="C203" i="7"/>
  <c r="C204" i="7"/>
  <c r="C205" i="7"/>
  <c r="C206" i="7"/>
  <c r="C207" i="7"/>
  <c r="C208" i="7"/>
  <c r="C209" i="7"/>
  <c r="C210" i="7"/>
  <c r="C211" i="7"/>
  <c r="C212" i="7"/>
  <c r="C213" i="7"/>
  <c r="C214" i="7"/>
  <c r="C215" i="7"/>
  <c r="C216" i="7"/>
  <c r="C217" i="7"/>
  <c r="C218" i="7"/>
  <c r="C219" i="7"/>
  <c r="C220" i="7"/>
  <c r="C221" i="7"/>
  <c r="C222" i="7"/>
  <c r="C223" i="7"/>
  <c r="C224" i="7"/>
  <c r="C225" i="7"/>
  <c r="C226" i="7"/>
  <c r="C227" i="7"/>
  <c r="C228" i="7"/>
  <c r="C229" i="7"/>
  <c r="C230" i="7"/>
  <c r="C231" i="7"/>
  <c r="C232" i="7"/>
  <c r="C233" i="7"/>
  <c r="C234" i="7"/>
  <c r="C235" i="7"/>
  <c r="C236" i="7"/>
  <c r="C237" i="7"/>
  <c r="C238" i="7"/>
  <c r="C239" i="7"/>
  <c r="C240" i="7"/>
  <c r="C241" i="7"/>
  <c r="C242" i="7"/>
  <c r="C243" i="7"/>
  <c r="C244" i="7"/>
  <c r="C245" i="7"/>
  <c r="C246" i="7"/>
  <c r="C247" i="7"/>
  <c r="C248" i="7"/>
  <c r="C249" i="7"/>
  <c r="C250" i="7"/>
  <c r="C251" i="7"/>
  <c r="C252" i="7"/>
  <c r="C253" i="7"/>
  <c r="C254" i="7"/>
  <c r="C255" i="7"/>
  <c r="C256" i="7"/>
  <c r="C257" i="7"/>
  <c r="C258" i="7"/>
  <c r="C259" i="7"/>
  <c r="C260" i="7"/>
  <c r="C261" i="7"/>
  <c r="C262" i="7"/>
  <c r="C263" i="7"/>
  <c r="C264" i="7"/>
  <c r="C265" i="7"/>
  <c r="C266" i="7"/>
  <c r="C267" i="7"/>
  <c r="C268" i="7"/>
  <c r="C269" i="7"/>
  <c r="C270" i="7"/>
  <c r="C271" i="7"/>
  <c r="C272" i="7"/>
  <c r="C273" i="7"/>
  <c r="C274" i="7"/>
  <c r="C275" i="7"/>
  <c r="C276" i="7"/>
  <c r="C277" i="7"/>
  <c r="C278" i="7"/>
  <c r="C279" i="7"/>
  <c r="C280" i="7"/>
  <c r="C281" i="7"/>
  <c r="C282" i="7"/>
  <c r="C283" i="7"/>
  <c r="C284" i="7"/>
  <c r="C285" i="7"/>
  <c r="C286" i="7"/>
  <c r="C287" i="7"/>
  <c r="C288" i="7"/>
  <c r="C289" i="7"/>
  <c r="C290" i="7"/>
  <c r="C291" i="7"/>
  <c r="C292" i="7"/>
  <c r="C293" i="7"/>
  <c r="C294" i="7"/>
  <c r="C295" i="7"/>
  <c r="C296" i="7"/>
  <c r="C297" i="7"/>
  <c r="C298" i="7"/>
  <c r="C299" i="7"/>
  <c r="C300" i="7"/>
  <c r="C301" i="7"/>
  <c r="C302" i="7"/>
  <c r="C303" i="7"/>
  <c r="C304" i="7"/>
  <c r="C305" i="7"/>
  <c r="C306" i="7"/>
  <c r="C307" i="7"/>
  <c r="C308" i="7"/>
  <c r="C309" i="7"/>
  <c r="C310" i="7"/>
  <c r="C311" i="7"/>
  <c r="C312" i="7"/>
  <c r="C313" i="7"/>
  <c r="C314" i="7"/>
  <c r="C315" i="7"/>
  <c r="C316" i="7"/>
  <c r="C317" i="7"/>
  <c r="C318" i="7"/>
  <c r="C319" i="7"/>
  <c r="C320" i="7"/>
  <c r="C321" i="7"/>
  <c r="C322" i="7"/>
  <c r="C323" i="7"/>
  <c r="C324" i="7"/>
  <c r="C325" i="7"/>
  <c r="C326" i="7"/>
  <c r="C327" i="7"/>
  <c r="C328" i="7"/>
  <c r="C329" i="7"/>
  <c r="C330" i="7"/>
  <c r="C331" i="7"/>
  <c r="C332" i="7"/>
  <c r="C333" i="7"/>
  <c r="C334" i="7"/>
  <c r="C335" i="7"/>
  <c r="C336" i="7"/>
  <c r="C337" i="7"/>
  <c r="C338" i="7"/>
  <c r="C339" i="7"/>
  <c r="C340" i="7"/>
  <c r="C341" i="7"/>
  <c r="C342" i="7"/>
  <c r="C343" i="7"/>
  <c r="C344" i="7"/>
  <c r="C345" i="7"/>
  <c r="C346" i="7"/>
  <c r="C347" i="7"/>
  <c r="C348" i="7"/>
  <c r="C349" i="7"/>
  <c r="C350" i="7"/>
  <c r="C351" i="7"/>
  <c r="C352" i="7"/>
  <c r="C353" i="7"/>
  <c r="C354" i="7"/>
  <c r="C355" i="7"/>
  <c r="C356" i="7"/>
  <c r="C357" i="7"/>
  <c r="C358" i="7"/>
  <c r="C359" i="7"/>
  <c r="C360" i="7"/>
  <c r="C361" i="7"/>
  <c r="C362" i="7"/>
  <c r="C363" i="7"/>
  <c r="C364" i="7"/>
  <c r="C365" i="7"/>
  <c r="C366" i="7"/>
  <c r="C367" i="7"/>
  <c r="C368" i="7"/>
  <c r="C369" i="7"/>
  <c r="C370" i="7"/>
  <c r="C371" i="7"/>
  <c r="C372" i="7"/>
  <c r="C373" i="7"/>
  <c r="C374" i="7"/>
  <c r="C375" i="7"/>
  <c r="C376" i="7"/>
  <c r="C377" i="7"/>
  <c r="C378" i="7"/>
  <c r="C379" i="7"/>
  <c r="C380" i="7"/>
  <c r="C381" i="7"/>
  <c r="C382" i="7"/>
  <c r="C383" i="7"/>
  <c r="C384" i="7"/>
  <c r="C385" i="7"/>
  <c r="C386" i="7"/>
  <c r="C387" i="7"/>
  <c r="C388" i="7"/>
  <c r="C389" i="7"/>
  <c r="C390" i="7"/>
  <c r="C391" i="7"/>
  <c r="C392" i="7"/>
  <c r="C393" i="7"/>
  <c r="C394" i="7"/>
  <c r="C395" i="7"/>
  <c r="C396" i="7"/>
  <c r="C397" i="7"/>
  <c r="C398" i="7"/>
  <c r="C399" i="7"/>
  <c r="C400" i="7"/>
  <c r="C401" i="7"/>
  <c r="C402" i="7"/>
  <c r="C403" i="7"/>
  <c r="C404" i="7"/>
  <c r="C405" i="7"/>
  <c r="C406" i="7"/>
  <c r="C407" i="7"/>
  <c r="C408" i="7"/>
  <c r="C409" i="7"/>
  <c r="C410" i="7"/>
  <c r="C411" i="7"/>
  <c r="C412" i="7"/>
  <c r="C413" i="7"/>
  <c r="C414" i="7"/>
  <c r="C415" i="7"/>
  <c r="C416" i="7"/>
  <c r="C417" i="7"/>
  <c r="C418" i="7"/>
  <c r="C419" i="7"/>
  <c r="C420" i="7"/>
  <c r="C421" i="7"/>
  <c r="C422" i="7"/>
  <c r="C423" i="7"/>
  <c r="C424" i="7"/>
  <c r="C425" i="7"/>
  <c r="C426" i="7"/>
  <c r="C427" i="7"/>
  <c r="C428" i="7"/>
  <c r="C429" i="7"/>
  <c r="C430" i="7"/>
  <c r="C431" i="7"/>
  <c r="C432" i="7"/>
  <c r="C433" i="7"/>
  <c r="C434" i="7"/>
  <c r="C435" i="7"/>
  <c r="C436" i="7"/>
  <c r="C437" i="7"/>
  <c r="C438" i="7"/>
  <c r="C439" i="7"/>
  <c r="C440" i="7"/>
  <c r="C441" i="7"/>
  <c r="C442" i="7"/>
  <c r="C443" i="7"/>
  <c r="C444" i="7"/>
  <c r="C445" i="7"/>
  <c r="C446" i="7"/>
  <c r="C447" i="7"/>
  <c r="C448" i="7"/>
  <c r="C449" i="7"/>
  <c r="C450" i="7"/>
  <c r="C451" i="7"/>
  <c r="C452" i="7"/>
  <c r="C453" i="7"/>
  <c r="C454" i="7"/>
  <c r="C455" i="7"/>
  <c r="C456" i="7"/>
  <c r="C457" i="7"/>
  <c r="C458" i="7"/>
  <c r="C459" i="7"/>
  <c r="C460" i="7"/>
  <c r="C461" i="7"/>
  <c r="C462" i="7"/>
  <c r="C463" i="7"/>
  <c r="C464" i="7"/>
  <c r="C465" i="7"/>
  <c r="C466" i="7"/>
  <c r="C467" i="7"/>
  <c r="C468" i="7"/>
  <c r="C469" i="7"/>
  <c r="C470" i="7"/>
  <c r="C471" i="7"/>
  <c r="C472" i="7"/>
  <c r="C473" i="7"/>
  <c r="C474" i="7"/>
  <c r="C475" i="7"/>
  <c r="C476" i="7"/>
  <c r="C477" i="7"/>
  <c r="C478" i="7"/>
  <c r="C479" i="7"/>
  <c r="C480" i="7"/>
  <c r="C481" i="7"/>
  <c r="C482" i="7"/>
  <c r="C483" i="7"/>
  <c r="C484" i="7"/>
  <c r="C485" i="7"/>
  <c r="C486" i="7"/>
  <c r="C487" i="7"/>
  <c r="C488" i="7"/>
  <c r="C489" i="7"/>
  <c r="C490" i="7"/>
  <c r="C491" i="7"/>
  <c r="C492" i="7"/>
  <c r="C493" i="7"/>
  <c r="C494" i="7"/>
  <c r="C495" i="7"/>
  <c r="C496" i="7"/>
  <c r="C497" i="7"/>
  <c r="C498" i="7"/>
  <c r="C499" i="7"/>
  <c r="C500" i="7"/>
  <c r="C501" i="7"/>
  <c r="C502" i="7"/>
  <c r="C503" i="7"/>
  <c r="C504" i="7"/>
  <c r="C505" i="7"/>
  <c r="C506" i="7"/>
  <c r="C507" i="7"/>
  <c r="C508" i="7"/>
  <c r="C509" i="7"/>
  <c r="C510" i="7"/>
  <c r="C511" i="7"/>
  <c r="C512" i="7"/>
  <c r="C513" i="7"/>
  <c r="C514" i="7"/>
  <c r="C515" i="7"/>
  <c r="C516" i="7"/>
  <c r="C517" i="7"/>
  <c r="C518" i="7"/>
  <c r="C519" i="7"/>
  <c r="C520" i="7"/>
  <c r="C521" i="7"/>
  <c r="C522" i="7"/>
  <c r="C523" i="7"/>
  <c r="C524" i="7"/>
  <c r="C525" i="7"/>
  <c r="C526" i="7"/>
  <c r="C527" i="7"/>
  <c r="C528" i="7"/>
  <c r="C529" i="7"/>
  <c r="C530" i="7"/>
  <c r="C531" i="7"/>
  <c r="C532" i="7"/>
  <c r="C533" i="7"/>
  <c r="C534" i="7"/>
  <c r="C535" i="7"/>
  <c r="C536" i="7"/>
  <c r="C537" i="7"/>
  <c r="C538" i="7"/>
  <c r="C539" i="7"/>
  <c r="C540" i="7"/>
  <c r="C541" i="7"/>
  <c r="C542" i="7"/>
  <c r="C543" i="7"/>
  <c r="C544" i="7"/>
  <c r="C545" i="7"/>
  <c r="C546" i="7"/>
  <c r="C547" i="7"/>
  <c r="C548" i="7"/>
  <c r="C549" i="7"/>
  <c r="C550" i="7"/>
  <c r="C551" i="7"/>
  <c r="C552" i="7"/>
  <c r="C553" i="7"/>
  <c r="C554" i="7"/>
  <c r="C555" i="7"/>
  <c r="C556" i="7"/>
  <c r="C557" i="7"/>
  <c r="C558" i="7"/>
  <c r="C559" i="7"/>
  <c r="C560" i="7"/>
  <c r="C561" i="7"/>
  <c r="C562" i="7"/>
  <c r="C563" i="7"/>
  <c r="C564" i="7"/>
  <c r="C565" i="7"/>
  <c r="C566" i="7"/>
  <c r="C567" i="7"/>
  <c r="C568" i="7"/>
  <c r="C569" i="7"/>
  <c r="C570" i="7"/>
  <c r="C571" i="7"/>
  <c r="C572" i="7"/>
  <c r="C573" i="7"/>
  <c r="C574" i="7"/>
  <c r="C575" i="7"/>
  <c r="C576" i="7"/>
  <c r="C577" i="7"/>
  <c r="C578" i="7"/>
  <c r="C579" i="7"/>
  <c r="C580" i="7"/>
  <c r="C581" i="7"/>
  <c r="C582" i="7"/>
  <c r="C583" i="7"/>
  <c r="C584" i="7"/>
  <c r="C585" i="7"/>
  <c r="C586" i="7"/>
  <c r="C587" i="7"/>
  <c r="C588" i="7"/>
  <c r="C589" i="7"/>
  <c r="C590" i="7"/>
  <c r="C591" i="7"/>
  <c r="C592" i="7"/>
  <c r="C593" i="7"/>
  <c r="C594" i="7"/>
  <c r="C595" i="7"/>
  <c r="C596" i="7"/>
  <c r="C597" i="7"/>
  <c r="C598" i="7"/>
  <c r="C599" i="7"/>
  <c r="C600" i="7"/>
  <c r="C601" i="7"/>
  <c r="C602" i="7"/>
  <c r="C603" i="7"/>
  <c r="C604" i="7"/>
  <c r="C605" i="7"/>
  <c r="C606" i="7"/>
  <c r="C607" i="7"/>
  <c r="C608" i="7"/>
  <c r="C609" i="7"/>
  <c r="C610" i="7"/>
  <c r="C611" i="7"/>
  <c r="C612" i="7"/>
  <c r="C613" i="7"/>
  <c r="C614" i="7"/>
  <c r="C615" i="7"/>
  <c r="C616" i="7"/>
  <c r="C617" i="7"/>
  <c r="C618" i="7"/>
  <c r="C619" i="7"/>
  <c r="C620" i="7"/>
  <c r="C621" i="7"/>
  <c r="C622" i="7"/>
  <c r="C623" i="7"/>
  <c r="C624" i="7"/>
  <c r="C625" i="7"/>
  <c r="C626" i="7"/>
  <c r="C627" i="7"/>
  <c r="C628" i="7"/>
  <c r="C629" i="7"/>
  <c r="C630" i="7"/>
  <c r="C631" i="7"/>
  <c r="C632" i="7"/>
  <c r="C633" i="7"/>
  <c r="C634" i="7"/>
  <c r="C635" i="7"/>
  <c r="C636" i="7"/>
  <c r="C637" i="7"/>
  <c r="C638" i="7"/>
  <c r="C639" i="7"/>
  <c r="C640" i="7"/>
  <c r="C641" i="7"/>
  <c r="C642" i="7"/>
  <c r="C643" i="7"/>
  <c r="C644" i="7"/>
  <c r="C645" i="7"/>
  <c r="C646" i="7"/>
  <c r="C647" i="7"/>
  <c r="C648" i="7"/>
  <c r="C649" i="7"/>
  <c r="C650" i="7"/>
  <c r="C651" i="7"/>
  <c r="C652" i="7"/>
  <c r="C653" i="7"/>
  <c r="C654" i="7"/>
  <c r="C655" i="7"/>
  <c r="C656" i="7"/>
  <c r="C657" i="7"/>
  <c r="C658" i="7"/>
  <c r="C659" i="7"/>
  <c r="C660" i="7"/>
  <c r="C661" i="7"/>
  <c r="C662" i="7"/>
  <c r="C663" i="7"/>
  <c r="C664" i="7"/>
  <c r="C665" i="7"/>
  <c r="C666" i="7"/>
  <c r="C667" i="7"/>
  <c r="C668" i="7"/>
  <c r="C669" i="7"/>
  <c r="C670" i="7"/>
  <c r="C671" i="7"/>
  <c r="C672" i="7"/>
  <c r="C673" i="7"/>
  <c r="C674" i="7"/>
  <c r="C675" i="7"/>
  <c r="C676" i="7"/>
  <c r="C677" i="7"/>
  <c r="C678" i="7"/>
  <c r="C679" i="7"/>
  <c r="C680" i="7"/>
  <c r="C681" i="7"/>
  <c r="C682" i="7"/>
  <c r="C683" i="7"/>
  <c r="C684" i="7"/>
  <c r="C685" i="7"/>
  <c r="C686" i="7"/>
  <c r="C687" i="7"/>
  <c r="C688" i="7"/>
  <c r="C689" i="7"/>
  <c r="C690" i="7"/>
  <c r="C691" i="7"/>
  <c r="C692" i="7"/>
  <c r="C693" i="7"/>
  <c r="C694" i="7"/>
  <c r="C695" i="7"/>
  <c r="C696" i="7"/>
  <c r="C697" i="7"/>
  <c r="C698" i="7"/>
  <c r="C699" i="7"/>
  <c r="C700" i="7"/>
  <c r="C701" i="7"/>
  <c r="C702" i="7"/>
  <c r="C703" i="7"/>
  <c r="C704" i="7"/>
  <c r="C705" i="7"/>
  <c r="C706" i="7"/>
  <c r="C707" i="7"/>
  <c r="C708" i="7"/>
  <c r="C709" i="7"/>
  <c r="C710" i="7"/>
  <c r="C711" i="7"/>
  <c r="C712" i="7"/>
  <c r="C713" i="7"/>
  <c r="C714" i="7"/>
  <c r="C715" i="7"/>
  <c r="C716" i="7"/>
  <c r="C717" i="7"/>
  <c r="C718" i="7"/>
  <c r="C719" i="7"/>
  <c r="C720" i="7"/>
  <c r="C721" i="7"/>
  <c r="C722" i="7"/>
  <c r="C723" i="7"/>
  <c r="C724" i="7"/>
  <c r="C725" i="7"/>
  <c r="C726" i="7"/>
  <c r="C727" i="7"/>
  <c r="C728" i="7"/>
  <c r="C729" i="7"/>
  <c r="C730" i="7"/>
  <c r="C731" i="7"/>
  <c r="C732" i="7"/>
  <c r="C733" i="7"/>
  <c r="C734" i="7"/>
  <c r="C735" i="7"/>
  <c r="C736" i="7"/>
  <c r="C737" i="7"/>
  <c r="C738" i="7"/>
  <c r="C739" i="7"/>
  <c r="C740" i="7"/>
  <c r="C741" i="7"/>
  <c r="C742" i="7"/>
  <c r="C743" i="7"/>
  <c r="C744" i="7"/>
  <c r="C745" i="7"/>
  <c r="C746" i="7"/>
  <c r="C747" i="7"/>
  <c r="C748" i="7"/>
  <c r="C749" i="7"/>
  <c r="C750" i="7"/>
  <c r="C751" i="7"/>
  <c r="C752" i="7"/>
  <c r="C753" i="7"/>
  <c r="C754" i="7"/>
  <c r="C755" i="7"/>
  <c r="C756" i="7"/>
  <c r="C757" i="7"/>
  <c r="C758" i="7"/>
  <c r="C759" i="7"/>
  <c r="C760" i="7"/>
  <c r="C761" i="7"/>
  <c r="C762" i="7"/>
  <c r="C763" i="7"/>
  <c r="C764" i="7"/>
  <c r="C765" i="7"/>
  <c r="C766" i="7"/>
  <c r="C767" i="7"/>
  <c r="C768" i="7"/>
  <c r="C769" i="7"/>
  <c r="C770" i="7"/>
  <c r="C771" i="7"/>
  <c r="C772" i="7"/>
  <c r="C773" i="7"/>
  <c r="C774" i="7"/>
  <c r="C775" i="7"/>
  <c r="C776" i="7"/>
  <c r="C777" i="7"/>
  <c r="C778" i="7"/>
  <c r="C779" i="7"/>
  <c r="C780" i="7"/>
  <c r="C781" i="7"/>
  <c r="C782" i="7"/>
  <c r="C783" i="7"/>
  <c r="C784" i="7"/>
  <c r="C785" i="7"/>
  <c r="C786" i="7"/>
  <c r="C787" i="7"/>
  <c r="C788" i="7"/>
  <c r="C789" i="7"/>
  <c r="C790" i="7"/>
  <c r="C791" i="7"/>
  <c r="C792" i="7"/>
  <c r="C793" i="7"/>
  <c r="C794" i="7"/>
  <c r="C795" i="7"/>
  <c r="C796" i="7"/>
  <c r="C797" i="7"/>
  <c r="C798" i="7"/>
  <c r="C799" i="7"/>
  <c r="C800" i="7"/>
  <c r="C801" i="7"/>
  <c r="C802" i="7"/>
  <c r="C803" i="7"/>
  <c r="C804" i="7"/>
  <c r="C805" i="7"/>
  <c r="C806" i="7"/>
  <c r="C807" i="7"/>
  <c r="C808" i="7"/>
  <c r="C809" i="7"/>
  <c r="C810" i="7"/>
  <c r="C811" i="7"/>
  <c r="C812" i="7"/>
  <c r="C813" i="7"/>
  <c r="C814" i="7"/>
  <c r="C815" i="7"/>
  <c r="C816" i="7"/>
  <c r="C817" i="7"/>
  <c r="C818" i="7"/>
  <c r="C819" i="7"/>
  <c r="C820" i="7"/>
  <c r="C821" i="7"/>
  <c r="C822" i="7"/>
  <c r="C823" i="7"/>
  <c r="C824" i="7"/>
  <c r="C825" i="7"/>
  <c r="C826" i="7"/>
  <c r="C827" i="7"/>
  <c r="C828" i="7"/>
  <c r="C829" i="7"/>
  <c r="C830" i="7"/>
  <c r="C831" i="7"/>
  <c r="C832" i="7"/>
  <c r="C833" i="7"/>
  <c r="C834" i="7"/>
  <c r="C835" i="7"/>
  <c r="C836" i="7"/>
  <c r="C837" i="7"/>
  <c r="C838" i="7"/>
  <c r="C839" i="7"/>
  <c r="C840" i="7"/>
  <c r="C841" i="7"/>
  <c r="C842" i="7"/>
  <c r="C843" i="7"/>
  <c r="C844" i="7"/>
  <c r="C845" i="7"/>
  <c r="C846" i="7"/>
  <c r="C847" i="7"/>
  <c r="C848" i="7"/>
  <c r="C849" i="7"/>
  <c r="C850" i="7"/>
  <c r="C851" i="7"/>
  <c r="C852" i="7"/>
  <c r="C853" i="7"/>
  <c r="C854" i="7"/>
  <c r="C855" i="7"/>
  <c r="C856" i="7"/>
  <c r="C857" i="7"/>
  <c r="C858" i="7"/>
  <c r="C859" i="7"/>
  <c r="C860" i="7"/>
  <c r="C861" i="7"/>
  <c r="C862" i="7"/>
  <c r="C863" i="7"/>
  <c r="C864" i="7"/>
  <c r="C865" i="7"/>
  <c r="C866" i="7"/>
  <c r="C867" i="7"/>
  <c r="C868" i="7"/>
  <c r="C869" i="7"/>
  <c r="C870" i="7"/>
  <c r="C871" i="7"/>
  <c r="C872" i="7"/>
  <c r="C873" i="7"/>
  <c r="C874" i="7"/>
  <c r="C875" i="7"/>
  <c r="C876" i="7"/>
  <c r="C877" i="7"/>
  <c r="C878" i="7"/>
  <c r="C879" i="7"/>
  <c r="C880" i="7"/>
  <c r="C881" i="7"/>
  <c r="C882" i="7"/>
  <c r="C883" i="7"/>
  <c r="C884" i="7"/>
  <c r="C885" i="7"/>
  <c r="C886" i="7"/>
  <c r="C887" i="7"/>
  <c r="C888" i="7"/>
  <c r="C889" i="7"/>
  <c r="C890" i="7"/>
  <c r="C891" i="7"/>
  <c r="C892" i="7"/>
  <c r="C893" i="7"/>
  <c r="C894" i="7"/>
  <c r="C895" i="7"/>
  <c r="C896" i="7"/>
  <c r="C897" i="7"/>
  <c r="C898" i="7"/>
  <c r="C899" i="7"/>
  <c r="C900" i="7"/>
  <c r="C901" i="7"/>
  <c r="C902" i="7"/>
  <c r="C903" i="7"/>
  <c r="C904" i="7"/>
  <c r="C905" i="7"/>
  <c r="C906" i="7"/>
  <c r="C907" i="7"/>
  <c r="C908" i="7"/>
  <c r="C909" i="7"/>
  <c r="C910" i="7"/>
  <c r="C911" i="7"/>
  <c r="C912" i="7"/>
  <c r="C913" i="7"/>
  <c r="C914" i="7"/>
  <c r="C915" i="7"/>
  <c r="C916" i="7"/>
  <c r="C917" i="7"/>
  <c r="C918" i="7"/>
  <c r="C919" i="7"/>
  <c r="C920" i="7"/>
  <c r="C921" i="7"/>
  <c r="C922" i="7"/>
  <c r="C923" i="7"/>
  <c r="C924" i="7"/>
  <c r="C925" i="7"/>
  <c r="C926" i="7"/>
  <c r="C927" i="7"/>
  <c r="C928" i="7"/>
  <c r="C929" i="7"/>
  <c r="C930" i="7"/>
  <c r="C931" i="7"/>
  <c r="C932" i="7"/>
  <c r="C933" i="7"/>
  <c r="C934" i="7"/>
  <c r="C935" i="7"/>
  <c r="C936" i="7"/>
  <c r="C937" i="7"/>
  <c r="C938" i="7"/>
  <c r="C939" i="7"/>
  <c r="C940" i="7"/>
  <c r="C941" i="7"/>
  <c r="C942" i="7"/>
  <c r="C943" i="7"/>
  <c r="C944" i="7"/>
  <c r="C945" i="7"/>
  <c r="C946" i="7"/>
  <c r="C947" i="7"/>
  <c r="C948" i="7"/>
  <c r="C949" i="7"/>
  <c r="C950" i="7"/>
  <c r="C951" i="7"/>
  <c r="C952" i="7"/>
  <c r="C953" i="7"/>
  <c r="C954" i="7"/>
  <c r="C955" i="7"/>
  <c r="C956" i="7"/>
  <c r="C957" i="7"/>
  <c r="C958" i="7"/>
  <c r="C959" i="7"/>
  <c r="C960" i="7"/>
  <c r="C961" i="7"/>
  <c r="C962" i="7"/>
  <c r="C963" i="7"/>
  <c r="C964" i="7"/>
  <c r="C965" i="7"/>
  <c r="C966" i="7"/>
  <c r="C967" i="7"/>
  <c r="C968" i="7"/>
  <c r="C969" i="7"/>
  <c r="C970" i="7"/>
  <c r="C971" i="7"/>
  <c r="C972" i="7"/>
  <c r="C973" i="7"/>
  <c r="C974" i="7"/>
  <c r="C975" i="7"/>
  <c r="C976" i="7"/>
  <c r="C977" i="7"/>
  <c r="C978" i="7"/>
  <c r="C979" i="7"/>
  <c r="C980" i="7"/>
  <c r="C981" i="7"/>
  <c r="C982" i="7"/>
  <c r="C983" i="7"/>
  <c r="C984" i="7"/>
  <c r="C985" i="7"/>
  <c r="C986" i="7"/>
  <c r="C987" i="7"/>
  <c r="C988" i="7"/>
  <c r="C989" i="7"/>
  <c r="C990" i="7"/>
  <c r="C991" i="7"/>
  <c r="C992" i="7"/>
  <c r="C993" i="7"/>
  <c r="C994" i="7"/>
  <c r="C995" i="7"/>
  <c r="C996" i="7"/>
  <c r="C997" i="7"/>
  <c r="C998" i="7"/>
  <c r="C999" i="7"/>
  <c r="C1000" i="7"/>
  <c r="C1001" i="7"/>
  <c r="C1002" i="7"/>
  <c r="C1003" i="7"/>
  <c r="C1004" i="7"/>
  <c r="C1005" i="7"/>
  <c r="C1006" i="7"/>
  <c r="C1007" i="7"/>
  <c r="C1008" i="7"/>
  <c r="C1009" i="7"/>
  <c r="C1010" i="7"/>
  <c r="C1011" i="7"/>
  <c r="C1012" i="7"/>
  <c r="C1013" i="7"/>
  <c r="C1014" i="7"/>
  <c r="C1015" i="7"/>
  <c r="C1016" i="7"/>
  <c r="C1017" i="7"/>
  <c r="C1018" i="7"/>
  <c r="C1019" i="7"/>
  <c r="C1020" i="7"/>
  <c r="C1021" i="7"/>
  <c r="C1022" i="7"/>
  <c r="C1023" i="7"/>
  <c r="C1024" i="7"/>
  <c r="C1025" i="7"/>
  <c r="C1026" i="7"/>
  <c r="C1027" i="7"/>
  <c r="C1028" i="7"/>
  <c r="C1029" i="7"/>
  <c r="C1030" i="7"/>
  <c r="C1031" i="7"/>
  <c r="C1032" i="7"/>
  <c r="C1033" i="7"/>
  <c r="C1034" i="7"/>
  <c r="C1035" i="7"/>
  <c r="C1036" i="7"/>
  <c r="C1037" i="7"/>
  <c r="C1038" i="7"/>
  <c r="C1039" i="7"/>
  <c r="C1040" i="7"/>
  <c r="C1041" i="7"/>
  <c r="C1042" i="7"/>
  <c r="C1043" i="7"/>
  <c r="C1044" i="7"/>
  <c r="C1045" i="7"/>
  <c r="C1046" i="7"/>
  <c r="C1047" i="7"/>
  <c r="C1048" i="7"/>
  <c r="C1049" i="7"/>
  <c r="C1050" i="7"/>
  <c r="C1051" i="7"/>
  <c r="C1052" i="7"/>
  <c r="C1053" i="7"/>
  <c r="C1054" i="7"/>
  <c r="C1055" i="7"/>
  <c r="C1056" i="7"/>
  <c r="C1057" i="7"/>
  <c r="C1058" i="7"/>
  <c r="C1059" i="7"/>
  <c r="C1060" i="7"/>
  <c r="C1061" i="7"/>
  <c r="C1062" i="7"/>
  <c r="C1063" i="7"/>
  <c r="C1064" i="7"/>
  <c r="C1065" i="7"/>
  <c r="C1066" i="7"/>
  <c r="C1067" i="7"/>
  <c r="C1068" i="7"/>
  <c r="C1069" i="7"/>
  <c r="C1070" i="7"/>
  <c r="C1071" i="7"/>
  <c r="C1072" i="7"/>
  <c r="C1073" i="7"/>
  <c r="C1074" i="7"/>
  <c r="C1075" i="7"/>
  <c r="C1076" i="7"/>
  <c r="C1077" i="7"/>
  <c r="C1078" i="7"/>
  <c r="C1079" i="7"/>
  <c r="C1080" i="7"/>
  <c r="C1081" i="7"/>
  <c r="C1082" i="7"/>
  <c r="C1083" i="7"/>
  <c r="C1084" i="7"/>
  <c r="C1085" i="7"/>
  <c r="C1086" i="7"/>
  <c r="C1087" i="7"/>
  <c r="C1088" i="7"/>
  <c r="C1089" i="7"/>
  <c r="C1090" i="7"/>
  <c r="C1091" i="7"/>
  <c r="C1092" i="7"/>
  <c r="C1093" i="7"/>
  <c r="C1094" i="7"/>
  <c r="C1095" i="7"/>
  <c r="C1096" i="7"/>
  <c r="C1097" i="7"/>
  <c r="C1098" i="7"/>
  <c r="C1099" i="7"/>
  <c r="C1100" i="7"/>
  <c r="C1101" i="7"/>
  <c r="C1102" i="7"/>
  <c r="C1103" i="7"/>
  <c r="C1104" i="7"/>
  <c r="C1105" i="7"/>
  <c r="C1106" i="7"/>
  <c r="C1107" i="7"/>
  <c r="C1108" i="7"/>
  <c r="C1109" i="7"/>
  <c r="C1110" i="7"/>
  <c r="C1111" i="7"/>
  <c r="C1112" i="7"/>
  <c r="C1113" i="7"/>
  <c r="C1114" i="7"/>
  <c r="C1115" i="7"/>
  <c r="C1116" i="7"/>
  <c r="C1117" i="7"/>
  <c r="C1118" i="7"/>
  <c r="C1119" i="7"/>
  <c r="C1120" i="7"/>
  <c r="C1121" i="7"/>
  <c r="C1122" i="7"/>
  <c r="C1123" i="7"/>
  <c r="C1124" i="7"/>
  <c r="C1125" i="7"/>
  <c r="C1126" i="7"/>
  <c r="C1127" i="7"/>
  <c r="C1128" i="7"/>
  <c r="C1129" i="7"/>
  <c r="C1130" i="7"/>
  <c r="C1131" i="7"/>
  <c r="C1132" i="7"/>
  <c r="C1133" i="7"/>
  <c r="C1134" i="7"/>
  <c r="C1135" i="7"/>
  <c r="C1136" i="7"/>
  <c r="C1137" i="7"/>
  <c r="C1138" i="7"/>
  <c r="C1139" i="7"/>
  <c r="C1140" i="7"/>
  <c r="C1141" i="7"/>
  <c r="C1142" i="7"/>
  <c r="C1143" i="7"/>
  <c r="C1144" i="7"/>
  <c r="C1145" i="7"/>
  <c r="C1146" i="7"/>
  <c r="C1147" i="7"/>
  <c r="C1148" i="7"/>
  <c r="C1149" i="7"/>
  <c r="C1150" i="7"/>
  <c r="C1151" i="7"/>
  <c r="C1152" i="7"/>
  <c r="C1153" i="7"/>
  <c r="C1154" i="7"/>
  <c r="C1155" i="7"/>
  <c r="C1156" i="7"/>
  <c r="C1157" i="7"/>
  <c r="C1158" i="7"/>
  <c r="C1159" i="7"/>
  <c r="C1160" i="7"/>
  <c r="C1161" i="7"/>
  <c r="C1162" i="7"/>
  <c r="C1163" i="7"/>
  <c r="C1164" i="7"/>
  <c r="C1165" i="7"/>
  <c r="C1166" i="7"/>
  <c r="C1167" i="7"/>
  <c r="C1168" i="7"/>
  <c r="C1169" i="7"/>
  <c r="C1170" i="7"/>
  <c r="C1171" i="7"/>
  <c r="C1172" i="7"/>
  <c r="C1173" i="7"/>
  <c r="C1174" i="7"/>
  <c r="C1175" i="7"/>
  <c r="C1176" i="7"/>
  <c r="C1177" i="7"/>
  <c r="C1178" i="7"/>
  <c r="C1179" i="7"/>
  <c r="C1180" i="7"/>
  <c r="C1181" i="7"/>
  <c r="C1182" i="7"/>
  <c r="C1183" i="7"/>
  <c r="C1184" i="7"/>
  <c r="C1185" i="7"/>
  <c r="C1186" i="7"/>
  <c r="C1187" i="7"/>
  <c r="C1188" i="7"/>
  <c r="C1189" i="7"/>
  <c r="C1190" i="7"/>
  <c r="C1191" i="7"/>
  <c r="C1192" i="7"/>
  <c r="C1193" i="7"/>
  <c r="C1194" i="7"/>
  <c r="C1195" i="7"/>
  <c r="C1196" i="7"/>
  <c r="C1197" i="7"/>
  <c r="C1198" i="7"/>
  <c r="C1199" i="7"/>
  <c r="C1200" i="7"/>
  <c r="C1201" i="7"/>
  <c r="C1202" i="7"/>
  <c r="C1203" i="7"/>
  <c r="C1204" i="7"/>
  <c r="C1205" i="7"/>
  <c r="C1206" i="7"/>
  <c r="C1207" i="7"/>
  <c r="C1208" i="7"/>
  <c r="C1209" i="7"/>
  <c r="C1210" i="7"/>
  <c r="C1211" i="7"/>
  <c r="C1212" i="7"/>
  <c r="C1213" i="7"/>
  <c r="C1214" i="7"/>
  <c r="C1215" i="7"/>
  <c r="C1216" i="7"/>
  <c r="C1217" i="7"/>
  <c r="C1218" i="7"/>
  <c r="C1219" i="7"/>
  <c r="C1220" i="7"/>
  <c r="C1221" i="7"/>
  <c r="C1222" i="7"/>
  <c r="C1223" i="7"/>
  <c r="C1224" i="7"/>
  <c r="C1225" i="7"/>
  <c r="C1226" i="7"/>
  <c r="C1227" i="7"/>
  <c r="C1228" i="7"/>
  <c r="C1229" i="7"/>
  <c r="C1230" i="7"/>
  <c r="C1231" i="7"/>
  <c r="C1232" i="7"/>
  <c r="C1233" i="7"/>
  <c r="C1234" i="7"/>
  <c r="C1235" i="7"/>
  <c r="C1236" i="7"/>
  <c r="L18" i="7"/>
  <c r="L1236" i="7" l="1"/>
  <c r="H208" i="7"/>
  <c r="J208" i="7" s="1"/>
  <c r="L209" i="7"/>
  <c r="J153" i="7"/>
  <c r="J154" i="7"/>
  <c r="J171" i="7"/>
  <c r="J172" i="7"/>
  <c r="J173" i="7"/>
  <c r="J254" i="7"/>
  <c r="J255" i="7"/>
  <c r="J256" i="7"/>
  <c r="J257" i="7"/>
  <c r="J270" i="7"/>
  <c r="J271" i="7"/>
  <c r="J272" i="7"/>
  <c r="J274" i="7"/>
  <c r="J275" i="7"/>
  <c r="J403" i="7"/>
  <c r="J404" i="7"/>
  <c r="J421" i="7"/>
  <c r="J422" i="7"/>
  <c r="J423" i="7"/>
  <c r="J424" i="7"/>
  <c r="J425" i="7"/>
  <c r="J426" i="7"/>
  <c r="J427" i="7"/>
  <c r="J768" i="7"/>
  <c r="J769" i="7"/>
  <c r="J770" i="7"/>
  <c r="J771" i="7"/>
  <c r="J801" i="7"/>
  <c r="J802" i="7"/>
  <c r="J803" i="7"/>
  <c r="J804" i="7"/>
  <c r="J951" i="7"/>
  <c r="J952" i="7"/>
  <c r="J953" i="7"/>
  <c r="J954" i="7"/>
  <c r="J958" i="7"/>
  <c r="J959" i="7"/>
  <c r="J960" i="7"/>
  <c r="J1115" i="7"/>
  <c r="J1116" i="7"/>
  <c r="J1118" i="7"/>
  <c r="J1119" i="7"/>
  <c r="J1120" i="7"/>
  <c r="J1121" i="7"/>
  <c r="J1132" i="7"/>
  <c r="J1133" i="7"/>
  <c r="J1134" i="7"/>
  <c r="J1135" i="7"/>
  <c r="J1210" i="7"/>
  <c r="J1211" i="7"/>
  <c r="J1212" i="7"/>
  <c r="J1213" i="7"/>
  <c r="J1214" i="7"/>
  <c r="J1215" i="7"/>
  <c r="J1216" i="7"/>
  <c r="J1217" i="7"/>
  <c r="L1124" i="7"/>
  <c r="L12" i="7"/>
  <c r="T12" i="7" s="1"/>
  <c r="L13" i="7"/>
  <c r="T13" i="7" s="1"/>
  <c r="L14" i="7"/>
  <c r="T14" i="7" s="1"/>
  <c r="L15" i="7"/>
  <c r="T15" i="7" s="1"/>
  <c r="L16" i="7"/>
  <c r="T16" i="7" s="1"/>
  <c r="L17" i="7"/>
  <c r="T17" i="7" s="1"/>
  <c r="T18" i="7"/>
  <c r="L19" i="7"/>
  <c r="T19" i="7" s="1"/>
  <c r="L20" i="7"/>
  <c r="T20" i="7" s="1"/>
  <c r="L21" i="7"/>
  <c r="T21" i="7" s="1"/>
  <c r="L22" i="7"/>
  <c r="L23" i="7"/>
  <c r="L24" i="7"/>
  <c r="L25" i="7"/>
  <c r="T25" i="7" s="1"/>
  <c r="L26" i="7"/>
  <c r="L27" i="7"/>
  <c r="L28" i="7"/>
  <c r="L29" i="7"/>
  <c r="L30" i="7"/>
  <c r="L31" i="7"/>
  <c r="L32" i="7"/>
  <c r="L33" i="7"/>
  <c r="T33" i="7" s="1"/>
  <c r="L34" i="7"/>
  <c r="L35" i="7"/>
  <c r="L36" i="7"/>
  <c r="L37" i="7"/>
  <c r="T37" i="7" s="1"/>
  <c r="L38" i="7"/>
  <c r="CN1374" i="7" s="1"/>
  <c r="L39" i="7"/>
  <c r="L40" i="7"/>
  <c r="L41" i="7"/>
  <c r="L42" i="7"/>
  <c r="L43" i="7"/>
  <c r="L44" i="7"/>
  <c r="L45" i="7"/>
  <c r="T45" i="7" s="1"/>
  <c r="L46" i="7"/>
  <c r="L47" i="7"/>
  <c r="L48" i="7"/>
  <c r="L49" i="7"/>
  <c r="T49" i="7" s="1"/>
  <c r="L50" i="7"/>
  <c r="L51" i="7"/>
  <c r="L52" i="7"/>
  <c r="L53" i="7"/>
  <c r="L54" i="7"/>
  <c r="L55" i="7"/>
  <c r="L56" i="7"/>
  <c r="L57" i="7"/>
  <c r="T57" i="7" s="1"/>
  <c r="L58" i="7"/>
  <c r="L59" i="7"/>
  <c r="L60" i="7"/>
  <c r="L61" i="7"/>
  <c r="T61" i="7" s="1"/>
  <c r="L62" i="7"/>
  <c r="L63" i="7"/>
  <c r="L64" i="7"/>
  <c r="L65" i="7"/>
  <c r="L66" i="7"/>
  <c r="L67" i="7"/>
  <c r="L68" i="7"/>
  <c r="L69" i="7"/>
  <c r="T69" i="7" s="1"/>
  <c r="L70" i="7"/>
  <c r="L71" i="7"/>
  <c r="L72" i="7"/>
  <c r="L73" i="7"/>
  <c r="T73" i="7" s="1"/>
  <c r="L74" i="7"/>
  <c r="L75" i="7"/>
  <c r="L76" i="7"/>
  <c r="L77" i="7"/>
  <c r="L78" i="7"/>
  <c r="L79" i="7"/>
  <c r="L80" i="7"/>
  <c r="L81" i="7"/>
  <c r="T81" i="7" s="1"/>
  <c r="L82" i="7"/>
  <c r="L83" i="7"/>
  <c r="L84" i="7"/>
  <c r="L85" i="7"/>
  <c r="T85" i="7" s="1"/>
  <c r="L86" i="7"/>
  <c r="L87" i="7"/>
  <c r="L88" i="7"/>
  <c r="L89" i="7"/>
  <c r="L90" i="7"/>
  <c r="L91" i="7"/>
  <c r="L92" i="7"/>
  <c r="L93" i="7"/>
  <c r="T93" i="7" s="1"/>
  <c r="L94" i="7"/>
  <c r="L95" i="7"/>
  <c r="L96" i="7"/>
  <c r="L97" i="7"/>
  <c r="T97" i="7" s="1"/>
  <c r="L98" i="7"/>
  <c r="L99" i="7"/>
  <c r="L100" i="7"/>
  <c r="L101" i="7"/>
  <c r="L102" i="7"/>
  <c r="L103" i="7"/>
  <c r="L104" i="7"/>
  <c r="L105" i="7"/>
  <c r="T105" i="7" s="1"/>
  <c r="L106" i="7"/>
  <c r="L107" i="7"/>
  <c r="L108" i="7"/>
  <c r="L109" i="7"/>
  <c r="T109" i="7" s="1"/>
  <c r="L110" i="7"/>
  <c r="L111" i="7"/>
  <c r="L112" i="7"/>
  <c r="L113" i="7"/>
  <c r="L114" i="7"/>
  <c r="L115" i="7"/>
  <c r="L116" i="7"/>
  <c r="L117" i="7"/>
  <c r="T117" i="7" s="1"/>
  <c r="L118" i="7"/>
  <c r="L119" i="7"/>
  <c r="L120" i="7"/>
  <c r="L121" i="7"/>
  <c r="T121" i="7" s="1"/>
  <c r="L122" i="7"/>
  <c r="L123" i="7"/>
  <c r="L124" i="7"/>
  <c r="L125" i="7"/>
  <c r="L126" i="7"/>
  <c r="L127" i="7"/>
  <c r="L128" i="7"/>
  <c r="L129" i="7"/>
  <c r="T129" i="7" s="1"/>
  <c r="L130" i="7"/>
  <c r="L131" i="7"/>
  <c r="L132" i="7"/>
  <c r="L133" i="7"/>
  <c r="T133" i="7" s="1"/>
  <c r="L134" i="7"/>
  <c r="L135" i="7"/>
  <c r="L136" i="7"/>
  <c r="L137" i="7"/>
  <c r="L138" i="7"/>
  <c r="L139" i="7"/>
  <c r="L140" i="7"/>
  <c r="L141" i="7"/>
  <c r="T141" i="7" s="1"/>
  <c r="L142" i="7"/>
  <c r="L143" i="7"/>
  <c r="L144" i="7"/>
  <c r="L145" i="7"/>
  <c r="T145" i="7" s="1"/>
  <c r="L146" i="7"/>
  <c r="L147" i="7"/>
  <c r="L148" i="7"/>
  <c r="L149" i="7"/>
  <c r="L150" i="7"/>
  <c r="L151" i="7"/>
  <c r="L152" i="7"/>
  <c r="L153" i="7"/>
  <c r="T153" i="7" s="1"/>
  <c r="L154" i="7"/>
  <c r="L155" i="7"/>
  <c r="L156" i="7"/>
  <c r="L157" i="7"/>
  <c r="T157" i="7" s="1"/>
  <c r="L158" i="7"/>
  <c r="L159" i="7"/>
  <c r="L160" i="7"/>
  <c r="L161" i="7"/>
  <c r="L162" i="7"/>
  <c r="L163" i="7"/>
  <c r="L164" i="7"/>
  <c r="L165" i="7"/>
  <c r="T165" i="7" s="1"/>
  <c r="L166" i="7"/>
  <c r="L167" i="7"/>
  <c r="L168" i="7"/>
  <c r="L169" i="7"/>
  <c r="T169" i="7" s="1"/>
  <c r="L170" i="7"/>
  <c r="L171" i="7"/>
  <c r="L172" i="7"/>
  <c r="L173" i="7"/>
  <c r="L174" i="7"/>
  <c r="L175" i="7"/>
  <c r="L176" i="7"/>
  <c r="L177" i="7"/>
  <c r="T177" i="7" s="1"/>
  <c r="L178" i="7"/>
  <c r="L179" i="7"/>
  <c r="L180" i="7"/>
  <c r="L181" i="7"/>
  <c r="T181" i="7" s="1"/>
  <c r="L182" i="7"/>
  <c r="L183" i="7"/>
  <c r="L184" i="7"/>
  <c r="L185" i="7"/>
  <c r="L186" i="7"/>
  <c r="L187" i="7"/>
  <c r="L188" i="7"/>
  <c r="L189" i="7"/>
  <c r="T189" i="7" s="1"/>
  <c r="L190" i="7"/>
  <c r="L191" i="7"/>
  <c r="L192" i="7"/>
  <c r="L193" i="7"/>
  <c r="T193" i="7" s="1"/>
  <c r="L194" i="7"/>
  <c r="L195" i="7"/>
  <c r="L196" i="7"/>
  <c r="L197" i="7"/>
  <c r="L198" i="7"/>
  <c r="L199" i="7"/>
  <c r="L200" i="7"/>
  <c r="L201" i="7"/>
  <c r="T201" i="7" s="1"/>
  <c r="L202" i="7"/>
  <c r="L203" i="7"/>
  <c r="L204" i="7"/>
  <c r="L205" i="7"/>
  <c r="T205" i="7" s="1"/>
  <c r="L206" i="7"/>
  <c r="L207" i="7"/>
  <c r="L208" i="7"/>
  <c r="L210" i="7"/>
  <c r="L211" i="7"/>
  <c r="L212" i="7"/>
  <c r="L213" i="7"/>
  <c r="T213" i="7" s="1"/>
  <c r="L214" i="7"/>
  <c r="L215" i="7"/>
  <c r="L216" i="7"/>
  <c r="L217" i="7"/>
  <c r="T217" i="7" s="1"/>
  <c r="L218" i="7"/>
  <c r="L219" i="7"/>
  <c r="L220" i="7"/>
  <c r="L221" i="7"/>
  <c r="L222" i="7"/>
  <c r="L223" i="7"/>
  <c r="L224" i="7"/>
  <c r="L225" i="7"/>
  <c r="T225" i="7" s="1"/>
  <c r="L226" i="7"/>
  <c r="L227" i="7"/>
  <c r="L228" i="7"/>
  <c r="L229" i="7"/>
  <c r="T229" i="7" s="1"/>
  <c r="L230" i="7"/>
  <c r="L231" i="7"/>
  <c r="L232" i="7"/>
  <c r="L233" i="7"/>
  <c r="L234" i="7"/>
  <c r="L235" i="7"/>
  <c r="L236" i="7"/>
  <c r="L237" i="7"/>
  <c r="T237" i="7" s="1"/>
  <c r="L238" i="7"/>
  <c r="L239" i="7"/>
  <c r="L240" i="7"/>
  <c r="L241" i="7"/>
  <c r="T241" i="7" s="1"/>
  <c r="L242" i="7"/>
  <c r="L243" i="7"/>
  <c r="L244" i="7"/>
  <c r="L245" i="7"/>
  <c r="L246" i="7"/>
  <c r="L247" i="7"/>
  <c r="L248" i="7"/>
  <c r="L249" i="7"/>
  <c r="T249" i="7" s="1"/>
  <c r="L250" i="7"/>
  <c r="L251" i="7"/>
  <c r="L252" i="7"/>
  <c r="L253" i="7"/>
  <c r="T253" i="7" s="1"/>
  <c r="L254" i="7"/>
  <c r="L255" i="7"/>
  <c r="L256" i="7"/>
  <c r="L257" i="7"/>
  <c r="L258" i="7"/>
  <c r="L259" i="7"/>
  <c r="L260" i="7"/>
  <c r="L261" i="7"/>
  <c r="T261" i="7" s="1"/>
  <c r="L262" i="7"/>
  <c r="L263" i="7"/>
  <c r="L264" i="7"/>
  <c r="L265" i="7"/>
  <c r="T265" i="7" s="1"/>
  <c r="L266" i="7"/>
  <c r="L267" i="7"/>
  <c r="L268" i="7"/>
  <c r="L269" i="7"/>
  <c r="L270" i="7"/>
  <c r="L271" i="7"/>
  <c r="L272" i="7"/>
  <c r="L273" i="7"/>
  <c r="T273" i="7" s="1"/>
  <c r="L274" i="7"/>
  <c r="L275" i="7"/>
  <c r="L276" i="7"/>
  <c r="L277" i="7"/>
  <c r="T277" i="7" s="1"/>
  <c r="L278" i="7"/>
  <c r="L279" i="7"/>
  <c r="L280" i="7"/>
  <c r="L281" i="7"/>
  <c r="L282" i="7"/>
  <c r="L283" i="7"/>
  <c r="L284" i="7"/>
  <c r="L285" i="7"/>
  <c r="T285" i="7" s="1"/>
  <c r="L286" i="7"/>
  <c r="L287" i="7"/>
  <c r="L288" i="7"/>
  <c r="L289" i="7"/>
  <c r="T289" i="7" s="1"/>
  <c r="L290" i="7"/>
  <c r="L291" i="7"/>
  <c r="L292" i="7"/>
  <c r="L293" i="7"/>
  <c r="L294" i="7"/>
  <c r="L295" i="7"/>
  <c r="L296" i="7"/>
  <c r="L297" i="7"/>
  <c r="T297" i="7" s="1"/>
  <c r="L298" i="7"/>
  <c r="L299" i="7"/>
  <c r="L300" i="7"/>
  <c r="L301" i="7"/>
  <c r="T301" i="7" s="1"/>
  <c r="L302" i="7"/>
  <c r="L303" i="7"/>
  <c r="L304" i="7"/>
  <c r="L305" i="7"/>
  <c r="L306" i="7"/>
  <c r="L307" i="7"/>
  <c r="L308" i="7"/>
  <c r="L309" i="7"/>
  <c r="T309" i="7" s="1"/>
  <c r="L310" i="7"/>
  <c r="L311" i="7"/>
  <c r="L312" i="7"/>
  <c r="L313" i="7"/>
  <c r="T313" i="7" s="1"/>
  <c r="L314" i="7"/>
  <c r="L315" i="7"/>
  <c r="L316" i="7"/>
  <c r="L317" i="7"/>
  <c r="L318" i="7"/>
  <c r="L319" i="7"/>
  <c r="L320" i="7"/>
  <c r="L321" i="7"/>
  <c r="T321" i="7" s="1"/>
  <c r="L322" i="7"/>
  <c r="L323" i="7"/>
  <c r="L324" i="7"/>
  <c r="L325" i="7"/>
  <c r="T325" i="7" s="1"/>
  <c r="L326" i="7"/>
  <c r="L327" i="7"/>
  <c r="L328" i="7"/>
  <c r="L329" i="7"/>
  <c r="L330" i="7"/>
  <c r="L331" i="7"/>
  <c r="L332" i="7"/>
  <c r="L333" i="7"/>
  <c r="T333" i="7" s="1"/>
  <c r="L334" i="7"/>
  <c r="L335" i="7"/>
  <c r="L336" i="7"/>
  <c r="L337" i="7"/>
  <c r="T337" i="7" s="1"/>
  <c r="L338" i="7"/>
  <c r="L339" i="7"/>
  <c r="L340" i="7"/>
  <c r="L341" i="7"/>
  <c r="L342" i="7"/>
  <c r="L343" i="7"/>
  <c r="L344" i="7"/>
  <c r="L345" i="7"/>
  <c r="T345" i="7" s="1"/>
  <c r="L346" i="7"/>
  <c r="L347" i="7"/>
  <c r="L348" i="7"/>
  <c r="L349" i="7"/>
  <c r="T349" i="7" s="1"/>
  <c r="L350" i="7"/>
  <c r="L351" i="7"/>
  <c r="L352" i="7"/>
  <c r="L353" i="7"/>
  <c r="L354" i="7"/>
  <c r="L355" i="7"/>
  <c r="L356" i="7"/>
  <c r="L357" i="7"/>
  <c r="T357" i="7" s="1"/>
  <c r="L358" i="7"/>
  <c r="L359" i="7"/>
  <c r="L360" i="7"/>
  <c r="L361" i="7"/>
  <c r="T361" i="7" s="1"/>
  <c r="L362" i="7"/>
  <c r="L363" i="7"/>
  <c r="L364" i="7"/>
  <c r="L365" i="7"/>
  <c r="L366" i="7"/>
  <c r="L367" i="7"/>
  <c r="L368" i="7"/>
  <c r="L369" i="7"/>
  <c r="T369" i="7" s="1"/>
  <c r="L370" i="7"/>
  <c r="L371" i="7"/>
  <c r="L372" i="7"/>
  <c r="L373" i="7"/>
  <c r="T373" i="7" s="1"/>
  <c r="L374" i="7"/>
  <c r="L375" i="7"/>
  <c r="L376" i="7"/>
  <c r="L377" i="7"/>
  <c r="L378" i="7"/>
  <c r="L379" i="7"/>
  <c r="L380" i="7"/>
  <c r="L381" i="7"/>
  <c r="T381" i="7" s="1"/>
  <c r="L382" i="7"/>
  <c r="L383" i="7"/>
  <c r="L384" i="7"/>
  <c r="L385" i="7"/>
  <c r="T385" i="7" s="1"/>
  <c r="L386" i="7"/>
  <c r="L387" i="7"/>
  <c r="L388" i="7"/>
  <c r="L389" i="7"/>
  <c r="L390" i="7"/>
  <c r="L391" i="7"/>
  <c r="L392" i="7"/>
  <c r="L393" i="7"/>
  <c r="T393" i="7" s="1"/>
  <c r="L394" i="7"/>
  <c r="L395" i="7"/>
  <c r="L396" i="7"/>
  <c r="L397" i="7"/>
  <c r="T397" i="7" s="1"/>
  <c r="L398" i="7"/>
  <c r="L399" i="7"/>
  <c r="L400" i="7"/>
  <c r="L401" i="7"/>
  <c r="L402" i="7"/>
  <c r="L403" i="7"/>
  <c r="L404" i="7"/>
  <c r="L405" i="7"/>
  <c r="T405" i="7" s="1"/>
  <c r="L406" i="7"/>
  <c r="L407" i="7"/>
  <c r="L408" i="7"/>
  <c r="L409" i="7"/>
  <c r="T409" i="7" s="1"/>
  <c r="L410" i="7"/>
  <c r="L411" i="7"/>
  <c r="L412" i="7"/>
  <c r="L413" i="7"/>
  <c r="L414" i="7"/>
  <c r="L415" i="7"/>
  <c r="L416" i="7"/>
  <c r="L417" i="7"/>
  <c r="T417" i="7" s="1"/>
  <c r="L418" i="7"/>
  <c r="L419" i="7"/>
  <c r="L420" i="7"/>
  <c r="L421" i="7"/>
  <c r="T421" i="7" s="1"/>
  <c r="L422" i="7"/>
  <c r="L423" i="7"/>
  <c r="L424" i="7"/>
  <c r="L425" i="7"/>
  <c r="L426" i="7"/>
  <c r="L427" i="7"/>
  <c r="L428" i="7"/>
  <c r="L429" i="7"/>
  <c r="T429" i="7" s="1"/>
  <c r="L430" i="7"/>
  <c r="L431" i="7"/>
  <c r="L432" i="7"/>
  <c r="L433" i="7"/>
  <c r="T433" i="7" s="1"/>
  <c r="L434" i="7"/>
  <c r="L435" i="7"/>
  <c r="L436" i="7"/>
  <c r="L437" i="7"/>
  <c r="L438" i="7"/>
  <c r="L439" i="7"/>
  <c r="L440" i="7"/>
  <c r="L441" i="7"/>
  <c r="T441" i="7" s="1"/>
  <c r="L442" i="7"/>
  <c r="L443" i="7"/>
  <c r="L444" i="7"/>
  <c r="L445" i="7"/>
  <c r="T445" i="7" s="1"/>
  <c r="L446" i="7"/>
  <c r="L447" i="7"/>
  <c r="L448" i="7"/>
  <c r="L449" i="7"/>
  <c r="L450" i="7"/>
  <c r="L451" i="7"/>
  <c r="L452" i="7"/>
  <c r="L453" i="7"/>
  <c r="T453" i="7" s="1"/>
  <c r="L454" i="7"/>
  <c r="L455" i="7"/>
  <c r="L456" i="7"/>
  <c r="L457" i="7"/>
  <c r="T457" i="7" s="1"/>
  <c r="L458" i="7"/>
  <c r="L459" i="7"/>
  <c r="L460" i="7"/>
  <c r="L461" i="7"/>
  <c r="L462" i="7"/>
  <c r="L463" i="7"/>
  <c r="L464" i="7"/>
  <c r="L465" i="7"/>
  <c r="T465" i="7" s="1"/>
  <c r="L466" i="7"/>
  <c r="L467" i="7"/>
  <c r="L468" i="7"/>
  <c r="L469" i="7"/>
  <c r="T469" i="7" s="1"/>
  <c r="L470" i="7"/>
  <c r="L471" i="7"/>
  <c r="L472" i="7"/>
  <c r="L473" i="7"/>
  <c r="L474" i="7"/>
  <c r="L475" i="7"/>
  <c r="L476" i="7"/>
  <c r="L477" i="7"/>
  <c r="T477" i="7" s="1"/>
  <c r="L478" i="7"/>
  <c r="L479" i="7"/>
  <c r="L480" i="7"/>
  <c r="L481" i="7"/>
  <c r="T481" i="7" s="1"/>
  <c r="L482" i="7"/>
  <c r="L483" i="7"/>
  <c r="L484" i="7"/>
  <c r="L485" i="7"/>
  <c r="L486" i="7"/>
  <c r="L487" i="7"/>
  <c r="L488" i="7"/>
  <c r="L489" i="7"/>
  <c r="T489" i="7" s="1"/>
  <c r="L490" i="7"/>
  <c r="L491" i="7"/>
  <c r="L492" i="7"/>
  <c r="L493" i="7"/>
  <c r="T493" i="7" s="1"/>
  <c r="L494" i="7"/>
  <c r="L495" i="7"/>
  <c r="L496" i="7"/>
  <c r="L497" i="7"/>
  <c r="L498" i="7"/>
  <c r="L499" i="7"/>
  <c r="L500" i="7"/>
  <c r="L501" i="7"/>
  <c r="T501" i="7" s="1"/>
  <c r="L502" i="7"/>
  <c r="L503" i="7"/>
  <c r="L504" i="7"/>
  <c r="L505" i="7"/>
  <c r="T505" i="7" s="1"/>
  <c r="L506" i="7"/>
  <c r="L507" i="7"/>
  <c r="L508" i="7"/>
  <c r="L509" i="7"/>
  <c r="L510" i="7"/>
  <c r="L511" i="7"/>
  <c r="L512" i="7"/>
  <c r="L513" i="7"/>
  <c r="T513" i="7" s="1"/>
  <c r="L514" i="7"/>
  <c r="L515" i="7"/>
  <c r="L516" i="7"/>
  <c r="L517" i="7"/>
  <c r="T517" i="7" s="1"/>
  <c r="L518" i="7"/>
  <c r="L519" i="7"/>
  <c r="L520" i="7"/>
  <c r="L521" i="7"/>
  <c r="L522" i="7"/>
  <c r="L523" i="7"/>
  <c r="L524" i="7"/>
  <c r="L525" i="7"/>
  <c r="T525" i="7" s="1"/>
  <c r="L526" i="7"/>
  <c r="L527" i="7"/>
  <c r="L528" i="7"/>
  <c r="L529" i="7"/>
  <c r="T529" i="7" s="1"/>
  <c r="L530" i="7"/>
  <c r="L531" i="7"/>
  <c r="L532" i="7"/>
  <c r="L533" i="7"/>
  <c r="L534" i="7"/>
  <c r="L535" i="7"/>
  <c r="L536" i="7"/>
  <c r="L537" i="7"/>
  <c r="T537" i="7" s="1"/>
  <c r="L538" i="7"/>
  <c r="L539" i="7"/>
  <c r="L540" i="7"/>
  <c r="L541" i="7"/>
  <c r="L542" i="7"/>
  <c r="L543" i="7"/>
  <c r="L544" i="7"/>
  <c r="L545" i="7"/>
  <c r="L546" i="7"/>
  <c r="L547" i="7"/>
  <c r="L548" i="7"/>
  <c r="L549" i="7"/>
  <c r="T549" i="7" s="1"/>
  <c r="L550" i="7"/>
  <c r="L551" i="7"/>
  <c r="L552" i="7"/>
  <c r="L553" i="7"/>
  <c r="L554" i="7"/>
  <c r="L555" i="7"/>
  <c r="L556" i="7"/>
  <c r="L557" i="7"/>
  <c r="L558" i="7"/>
  <c r="L559" i="7"/>
  <c r="L560" i="7"/>
  <c r="L561" i="7"/>
  <c r="T561" i="7" s="1"/>
  <c r="L562" i="7"/>
  <c r="L563" i="7"/>
  <c r="L564" i="7"/>
  <c r="L565" i="7"/>
  <c r="L566" i="7"/>
  <c r="L567" i="7"/>
  <c r="L568" i="7"/>
  <c r="L569" i="7"/>
  <c r="L570" i="7"/>
  <c r="L571" i="7"/>
  <c r="L572" i="7"/>
  <c r="L573" i="7"/>
  <c r="T573" i="7" s="1"/>
  <c r="L574" i="7"/>
  <c r="L575" i="7"/>
  <c r="L576" i="7"/>
  <c r="L577" i="7"/>
  <c r="L578" i="7"/>
  <c r="L579" i="7"/>
  <c r="L580" i="7"/>
  <c r="L581" i="7"/>
  <c r="L582" i="7"/>
  <c r="L583" i="7"/>
  <c r="L584" i="7"/>
  <c r="L585" i="7"/>
  <c r="L586" i="7"/>
  <c r="L587" i="7"/>
  <c r="L588" i="7"/>
  <c r="L589" i="7"/>
  <c r="L590" i="7"/>
  <c r="L591" i="7"/>
  <c r="L592" i="7"/>
  <c r="L593" i="7"/>
  <c r="L594" i="7"/>
  <c r="L595" i="7"/>
  <c r="L596" i="7"/>
  <c r="L597" i="7"/>
  <c r="L598" i="7"/>
  <c r="L599" i="7"/>
  <c r="L600" i="7"/>
  <c r="L601" i="7"/>
  <c r="L602" i="7"/>
  <c r="L603" i="7"/>
  <c r="L604" i="7"/>
  <c r="L605" i="7"/>
  <c r="L606" i="7"/>
  <c r="L607" i="7"/>
  <c r="L608" i="7"/>
  <c r="L609" i="7"/>
  <c r="L610" i="7"/>
  <c r="L611" i="7"/>
  <c r="L612" i="7"/>
  <c r="L613" i="7"/>
  <c r="L614" i="7"/>
  <c r="L615" i="7"/>
  <c r="L616" i="7"/>
  <c r="L617" i="7"/>
  <c r="L618" i="7"/>
  <c r="L619" i="7"/>
  <c r="L620" i="7"/>
  <c r="L621" i="7"/>
  <c r="L622" i="7"/>
  <c r="L623" i="7"/>
  <c r="L624" i="7"/>
  <c r="L625" i="7"/>
  <c r="L626" i="7"/>
  <c r="L627" i="7"/>
  <c r="L628" i="7"/>
  <c r="L629" i="7"/>
  <c r="L630" i="7"/>
  <c r="L631" i="7"/>
  <c r="L632" i="7"/>
  <c r="L633" i="7"/>
  <c r="L634" i="7"/>
  <c r="L635" i="7"/>
  <c r="L636" i="7"/>
  <c r="L637" i="7"/>
  <c r="L638" i="7"/>
  <c r="L639" i="7"/>
  <c r="L640" i="7"/>
  <c r="L641" i="7"/>
  <c r="L642" i="7"/>
  <c r="L643" i="7"/>
  <c r="L644" i="7"/>
  <c r="L645" i="7"/>
  <c r="L646" i="7"/>
  <c r="L647" i="7"/>
  <c r="L648" i="7"/>
  <c r="L649" i="7"/>
  <c r="L650" i="7"/>
  <c r="L651" i="7"/>
  <c r="L652" i="7"/>
  <c r="L653" i="7"/>
  <c r="L654" i="7"/>
  <c r="L655" i="7"/>
  <c r="L656" i="7"/>
  <c r="L657" i="7"/>
  <c r="L658" i="7"/>
  <c r="L659" i="7"/>
  <c r="L660" i="7"/>
  <c r="L661" i="7"/>
  <c r="L662" i="7"/>
  <c r="L663" i="7"/>
  <c r="L664" i="7"/>
  <c r="L665" i="7"/>
  <c r="L666" i="7"/>
  <c r="L667" i="7"/>
  <c r="L668" i="7"/>
  <c r="L669" i="7"/>
  <c r="L670" i="7"/>
  <c r="L671" i="7"/>
  <c r="L672" i="7"/>
  <c r="L673" i="7"/>
  <c r="L674" i="7"/>
  <c r="L675" i="7"/>
  <c r="L676" i="7"/>
  <c r="L677" i="7"/>
  <c r="L678" i="7"/>
  <c r="L679" i="7"/>
  <c r="L680" i="7"/>
  <c r="L681" i="7"/>
  <c r="L682" i="7"/>
  <c r="L683" i="7"/>
  <c r="L684" i="7"/>
  <c r="L685" i="7"/>
  <c r="L686" i="7"/>
  <c r="L687" i="7"/>
  <c r="L688" i="7"/>
  <c r="L689" i="7"/>
  <c r="L690" i="7"/>
  <c r="L691" i="7"/>
  <c r="L692" i="7"/>
  <c r="L693" i="7"/>
  <c r="L694" i="7"/>
  <c r="L695" i="7"/>
  <c r="L696" i="7"/>
  <c r="L697" i="7"/>
  <c r="L698" i="7"/>
  <c r="L699" i="7"/>
  <c r="L700" i="7"/>
  <c r="L701" i="7"/>
  <c r="L702" i="7"/>
  <c r="L703" i="7"/>
  <c r="L704" i="7"/>
  <c r="L705" i="7"/>
  <c r="L706" i="7"/>
  <c r="L707" i="7"/>
  <c r="L708" i="7"/>
  <c r="L709" i="7"/>
  <c r="L710" i="7"/>
  <c r="L711" i="7"/>
  <c r="L712" i="7"/>
  <c r="L713" i="7"/>
  <c r="L714" i="7"/>
  <c r="L715" i="7"/>
  <c r="L716" i="7"/>
  <c r="L717" i="7"/>
  <c r="L718" i="7"/>
  <c r="L719" i="7"/>
  <c r="L720" i="7"/>
  <c r="L721" i="7"/>
  <c r="L722" i="7"/>
  <c r="L723" i="7"/>
  <c r="L724" i="7"/>
  <c r="L725" i="7"/>
  <c r="L726" i="7"/>
  <c r="L727" i="7"/>
  <c r="L728" i="7"/>
  <c r="L729" i="7"/>
  <c r="L730" i="7"/>
  <c r="L731" i="7"/>
  <c r="L732" i="7"/>
  <c r="L733" i="7"/>
  <c r="L734" i="7"/>
  <c r="L735" i="7"/>
  <c r="L736" i="7"/>
  <c r="L737" i="7"/>
  <c r="L738" i="7"/>
  <c r="T738" i="7" s="1"/>
  <c r="L739" i="7"/>
  <c r="L740" i="7"/>
  <c r="L741" i="7"/>
  <c r="L742" i="7"/>
  <c r="L743" i="7"/>
  <c r="L744" i="7"/>
  <c r="L745" i="7"/>
  <c r="L746" i="7"/>
  <c r="L747" i="7"/>
  <c r="L748" i="7"/>
  <c r="L749" i="7"/>
  <c r="L750" i="7"/>
  <c r="L751" i="7"/>
  <c r="L752" i="7"/>
  <c r="L753" i="7"/>
  <c r="L754" i="7"/>
  <c r="L755" i="7"/>
  <c r="L756" i="7"/>
  <c r="L757" i="7"/>
  <c r="L758" i="7"/>
  <c r="L759" i="7"/>
  <c r="L760" i="7"/>
  <c r="L761" i="7"/>
  <c r="L762" i="7"/>
  <c r="L763" i="7"/>
  <c r="L764" i="7"/>
  <c r="L765" i="7"/>
  <c r="L766" i="7"/>
  <c r="L767" i="7"/>
  <c r="L768" i="7"/>
  <c r="L769" i="7"/>
  <c r="L770" i="7"/>
  <c r="L771" i="7"/>
  <c r="L772" i="7"/>
  <c r="L773" i="7"/>
  <c r="L774" i="7"/>
  <c r="L775" i="7"/>
  <c r="L776" i="7"/>
  <c r="L777" i="7"/>
  <c r="L778" i="7"/>
  <c r="L779" i="7"/>
  <c r="L780" i="7"/>
  <c r="L781" i="7"/>
  <c r="L782" i="7"/>
  <c r="L783" i="7"/>
  <c r="L784" i="7"/>
  <c r="L785" i="7"/>
  <c r="L786" i="7"/>
  <c r="L787" i="7"/>
  <c r="L788" i="7"/>
  <c r="L789" i="7"/>
  <c r="L790" i="7"/>
  <c r="L791" i="7"/>
  <c r="L792" i="7"/>
  <c r="L793" i="7"/>
  <c r="L794" i="7"/>
  <c r="L795" i="7"/>
  <c r="T795" i="7" s="1"/>
  <c r="L796" i="7"/>
  <c r="L797" i="7"/>
  <c r="L798" i="7"/>
  <c r="L799" i="7"/>
  <c r="L800" i="7"/>
  <c r="L801" i="7"/>
  <c r="L802" i="7"/>
  <c r="L803" i="7"/>
  <c r="L804" i="7"/>
  <c r="L805" i="7"/>
  <c r="L806" i="7"/>
  <c r="L807" i="7"/>
  <c r="L808" i="7"/>
  <c r="L809" i="7"/>
  <c r="L810" i="7"/>
  <c r="T810" i="7" s="1"/>
  <c r="L811" i="7"/>
  <c r="L812" i="7"/>
  <c r="L813" i="7"/>
  <c r="L814" i="7"/>
  <c r="L815" i="7"/>
  <c r="L816" i="7"/>
  <c r="L817" i="7"/>
  <c r="L818" i="7"/>
  <c r="L819" i="7"/>
  <c r="L820" i="7"/>
  <c r="L821" i="7"/>
  <c r="L822" i="7"/>
  <c r="L823" i="7"/>
  <c r="L824" i="7"/>
  <c r="L825" i="7"/>
  <c r="T825" i="7" s="1"/>
  <c r="L826" i="7"/>
  <c r="L827" i="7"/>
  <c r="L828" i="7"/>
  <c r="L829" i="7"/>
  <c r="L830" i="7"/>
  <c r="L831" i="7"/>
  <c r="L832" i="7"/>
  <c r="L833" i="7"/>
  <c r="L834" i="7"/>
  <c r="L835" i="7"/>
  <c r="L836" i="7"/>
  <c r="L837" i="7"/>
  <c r="L838" i="7"/>
  <c r="L839" i="7"/>
  <c r="L840" i="7"/>
  <c r="L841" i="7"/>
  <c r="T841" i="7" s="1"/>
  <c r="L842" i="7"/>
  <c r="L843" i="7"/>
  <c r="L844" i="7"/>
  <c r="L845" i="7"/>
  <c r="L846" i="7"/>
  <c r="L847" i="7"/>
  <c r="L848" i="7"/>
  <c r="L849" i="7"/>
  <c r="L850" i="7"/>
  <c r="L851" i="7"/>
  <c r="L852" i="7"/>
  <c r="L853" i="7"/>
  <c r="L854" i="7"/>
  <c r="L855" i="7"/>
  <c r="L856" i="7"/>
  <c r="T856" i="7" s="1"/>
  <c r="L857" i="7"/>
  <c r="L858" i="7"/>
  <c r="L859" i="7"/>
  <c r="L860" i="7"/>
  <c r="L861" i="7"/>
  <c r="L862" i="7"/>
  <c r="L863" i="7"/>
  <c r="L864" i="7"/>
  <c r="L865" i="7"/>
  <c r="L866" i="7"/>
  <c r="L867" i="7"/>
  <c r="L868" i="7"/>
  <c r="L869" i="7"/>
  <c r="L870" i="7"/>
  <c r="T870" i="7" s="1"/>
  <c r="L871" i="7"/>
  <c r="L872" i="7"/>
  <c r="L873" i="7"/>
  <c r="L874" i="7"/>
  <c r="L875" i="7"/>
  <c r="L876" i="7"/>
  <c r="L877" i="7"/>
  <c r="L878" i="7"/>
  <c r="L879" i="7"/>
  <c r="L880" i="7"/>
  <c r="L881" i="7"/>
  <c r="L882" i="7"/>
  <c r="L883" i="7"/>
  <c r="L884" i="7"/>
  <c r="T884" i="7" s="1"/>
  <c r="L885" i="7"/>
  <c r="L886" i="7"/>
  <c r="L887" i="7"/>
  <c r="L888" i="7"/>
  <c r="L889" i="7"/>
  <c r="L890" i="7"/>
  <c r="L891" i="7"/>
  <c r="L892" i="7"/>
  <c r="L893" i="7"/>
  <c r="L894" i="7"/>
  <c r="L895" i="7"/>
  <c r="L896" i="7"/>
  <c r="L897" i="7"/>
  <c r="L898" i="7"/>
  <c r="L899" i="7"/>
  <c r="T899" i="7" s="1"/>
  <c r="L900" i="7"/>
  <c r="L901" i="7"/>
  <c r="L902" i="7"/>
  <c r="L903" i="7"/>
  <c r="L904" i="7"/>
  <c r="L905" i="7"/>
  <c r="L906" i="7"/>
  <c r="L907" i="7"/>
  <c r="L908" i="7"/>
  <c r="L909" i="7"/>
  <c r="L910" i="7"/>
  <c r="L911" i="7"/>
  <c r="L912" i="7"/>
  <c r="L913" i="7"/>
  <c r="L914" i="7"/>
  <c r="T914" i="7" s="1"/>
  <c r="L915" i="7"/>
  <c r="L916" i="7"/>
  <c r="L917" i="7"/>
  <c r="L918" i="7"/>
  <c r="L919" i="7"/>
  <c r="L920" i="7"/>
  <c r="L921" i="7"/>
  <c r="L922" i="7"/>
  <c r="L923" i="7"/>
  <c r="L924" i="7"/>
  <c r="L925" i="7"/>
  <c r="L926" i="7"/>
  <c r="L927" i="7"/>
  <c r="L928" i="7"/>
  <c r="T928" i="7" s="1"/>
  <c r="L929" i="7"/>
  <c r="L930" i="7"/>
  <c r="L931" i="7"/>
  <c r="L932" i="7"/>
  <c r="L933" i="7"/>
  <c r="L934" i="7"/>
  <c r="L935" i="7"/>
  <c r="L936" i="7"/>
  <c r="L937" i="7"/>
  <c r="L938" i="7"/>
  <c r="L939" i="7"/>
  <c r="L940" i="7"/>
  <c r="L941" i="7"/>
  <c r="L942" i="7"/>
  <c r="T942" i="7" s="1"/>
  <c r="L943" i="7"/>
  <c r="L944" i="7"/>
  <c r="L945" i="7"/>
  <c r="L946" i="7"/>
  <c r="L947" i="7"/>
  <c r="L948" i="7"/>
  <c r="L949" i="7"/>
  <c r="L950" i="7"/>
  <c r="L951" i="7"/>
  <c r="L952" i="7"/>
  <c r="L953" i="7"/>
  <c r="L954" i="7"/>
  <c r="L955" i="7"/>
  <c r="L956" i="7"/>
  <c r="T956" i="7" s="1"/>
  <c r="L957" i="7"/>
  <c r="L958" i="7"/>
  <c r="L959" i="7"/>
  <c r="L960" i="7"/>
  <c r="L961" i="7"/>
  <c r="L962" i="7"/>
  <c r="L963" i="7"/>
  <c r="L964" i="7"/>
  <c r="L965" i="7"/>
  <c r="L966" i="7"/>
  <c r="L967" i="7"/>
  <c r="L968" i="7"/>
  <c r="L969" i="7"/>
  <c r="T969" i="7" s="1"/>
  <c r="L970" i="7"/>
  <c r="L971" i="7"/>
  <c r="L972" i="7"/>
  <c r="L973" i="7"/>
  <c r="L974" i="7"/>
  <c r="L975" i="7"/>
  <c r="L976" i="7"/>
  <c r="L977" i="7"/>
  <c r="L978" i="7"/>
  <c r="L979" i="7"/>
  <c r="L980" i="7"/>
  <c r="L981" i="7"/>
  <c r="L982" i="7"/>
  <c r="T982" i="7" s="1"/>
  <c r="L983" i="7"/>
  <c r="L984" i="7"/>
  <c r="L985" i="7"/>
  <c r="L986" i="7"/>
  <c r="L987" i="7"/>
  <c r="L988" i="7"/>
  <c r="L989" i="7"/>
  <c r="L990" i="7"/>
  <c r="L991" i="7"/>
  <c r="L992" i="7"/>
  <c r="L993" i="7"/>
  <c r="L994" i="7"/>
  <c r="L995" i="7"/>
  <c r="T995" i="7" s="1"/>
  <c r="L996" i="7"/>
  <c r="L997" i="7"/>
  <c r="L998" i="7"/>
  <c r="L999" i="7"/>
  <c r="L1000" i="7"/>
  <c r="L1001" i="7"/>
  <c r="L1002" i="7"/>
  <c r="L1003" i="7"/>
  <c r="L1004" i="7"/>
  <c r="L1005" i="7"/>
  <c r="L1006" i="7"/>
  <c r="L1007" i="7"/>
  <c r="L1008" i="7"/>
  <c r="L1009" i="7"/>
  <c r="T1009" i="7" s="1"/>
  <c r="L1010" i="7"/>
  <c r="L1011" i="7"/>
  <c r="L1012" i="7"/>
  <c r="L1013" i="7"/>
  <c r="L1014" i="7"/>
  <c r="L1015" i="7"/>
  <c r="L1016" i="7"/>
  <c r="L1017" i="7"/>
  <c r="L1018" i="7"/>
  <c r="L1019" i="7"/>
  <c r="L1020" i="7"/>
  <c r="L1021" i="7"/>
  <c r="L1022" i="7"/>
  <c r="T1022" i="7" s="1"/>
  <c r="L1023" i="7"/>
  <c r="L1024" i="7"/>
  <c r="L1025" i="7"/>
  <c r="L1026" i="7"/>
  <c r="L1027" i="7"/>
  <c r="L1028" i="7"/>
  <c r="L1029" i="7"/>
  <c r="L1030" i="7"/>
  <c r="L1031" i="7"/>
  <c r="L1032" i="7"/>
  <c r="L1033" i="7"/>
  <c r="L1034" i="7"/>
  <c r="L1035" i="7"/>
  <c r="T1035" i="7" s="1"/>
  <c r="L1036" i="7"/>
  <c r="L1037" i="7"/>
  <c r="L1038" i="7"/>
  <c r="L1039" i="7"/>
  <c r="L1040" i="7"/>
  <c r="L1041" i="7"/>
  <c r="L1042" i="7"/>
  <c r="L1043" i="7"/>
  <c r="L1044" i="7"/>
  <c r="L1045" i="7"/>
  <c r="L1046" i="7"/>
  <c r="L1047" i="7"/>
  <c r="L1048" i="7"/>
  <c r="T1048" i="7" s="1"/>
  <c r="L1049" i="7"/>
  <c r="L1050" i="7"/>
  <c r="L1051" i="7"/>
  <c r="L1052" i="7"/>
  <c r="L1053" i="7"/>
  <c r="L1054" i="7"/>
  <c r="L1055" i="7"/>
  <c r="L1056" i="7"/>
  <c r="L1057" i="7"/>
  <c r="L1058" i="7"/>
  <c r="L1059" i="7"/>
  <c r="L1060" i="7"/>
  <c r="L1061" i="7"/>
  <c r="T1061" i="7" s="1"/>
  <c r="L1062" i="7"/>
  <c r="L1063" i="7"/>
  <c r="L1064" i="7"/>
  <c r="L1065" i="7"/>
  <c r="L1066" i="7"/>
  <c r="L1067" i="7"/>
  <c r="L1068" i="7"/>
  <c r="L1069" i="7"/>
  <c r="L1070" i="7"/>
  <c r="L1071" i="7"/>
  <c r="L1072" i="7"/>
  <c r="L1073" i="7"/>
  <c r="L1074" i="7"/>
  <c r="T1074" i="7" s="1"/>
  <c r="L1075" i="7"/>
  <c r="L1076" i="7"/>
  <c r="L1077" i="7"/>
  <c r="L1078" i="7"/>
  <c r="L1079" i="7"/>
  <c r="L1080" i="7"/>
  <c r="L1081" i="7"/>
  <c r="L1082" i="7"/>
  <c r="L1083" i="7"/>
  <c r="L1084" i="7"/>
  <c r="L1085" i="7"/>
  <c r="L1086" i="7"/>
  <c r="L1087" i="7"/>
  <c r="T1087" i="7" s="1"/>
  <c r="L1088" i="7"/>
  <c r="L1089" i="7"/>
  <c r="L1090" i="7"/>
  <c r="L1091" i="7"/>
  <c r="L1092" i="7"/>
  <c r="L1093" i="7"/>
  <c r="L1094" i="7"/>
  <c r="L1095" i="7"/>
  <c r="L1096" i="7"/>
  <c r="L1097" i="7"/>
  <c r="L1098" i="7"/>
  <c r="L1099" i="7"/>
  <c r="L1100" i="7"/>
  <c r="T1100" i="7" s="1"/>
  <c r="L1101" i="7"/>
  <c r="L1102" i="7"/>
  <c r="L1103" i="7"/>
  <c r="L1104" i="7"/>
  <c r="L1105" i="7"/>
  <c r="L1106" i="7"/>
  <c r="L1107" i="7"/>
  <c r="L1108" i="7"/>
  <c r="L1109" i="7"/>
  <c r="L1110" i="7"/>
  <c r="L1111" i="7"/>
  <c r="L1112" i="7"/>
  <c r="L1113" i="7"/>
  <c r="T1113" i="7" s="1"/>
  <c r="L1114" i="7"/>
  <c r="L1115" i="7"/>
  <c r="L1116" i="7"/>
  <c r="L1117" i="7"/>
  <c r="L1118" i="7"/>
  <c r="L1119" i="7"/>
  <c r="L1120" i="7"/>
  <c r="L1121" i="7"/>
  <c r="L1122" i="7"/>
  <c r="L1123" i="7"/>
  <c r="L1125" i="7"/>
  <c r="L1126" i="7"/>
  <c r="T1126" i="7" s="1"/>
  <c r="L1127" i="7"/>
  <c r="L1128" i="7"/>
  <c r="L1129" i="7"/>
  <c r="L1130" i="7"/>
  <c r="L1131" i="7"/>
  <c r="L1132" i="7"/>
  <c r="L1133" i="7"/>
  <c r="L1134" i="7"/>
  <c r="L1135" i="7"/>
  <c r="L1136" i="7"/>
  <c r="L1137" i="7"/>
  <c r="L1138" i="7"/>
  <c r="T1138" i="7" s="1"/>
  <c r="L1139" i="7"/>
  <c r="L1140" i="7"/>
  <c r="L1141" i="7"/>
  <c r="L1142" i="7"/>
  <c r="L1143" i="7"/>
  <c r="L1144" i="7"/>
  <c r="L1145" i="7"/>
  <c r="L1146" i="7"/>
  <c r="L1147" i="7"/>
  <c r="L1148" i="7"/>
  <c r="L1149" i="7"/>
  <c r="L1150" i="7"/>
  <c r="T1150" i="7" s="1"/>
  <c r="L1151" i="7"/>
  <c r="L1152" i="7"/>
  <c r="L1153" i="7"/>
  <c r="L1154" i="7"/>
  <c r="L1155" i="7"/>
  <c r="L1156" i="7"/>
  <c r="L1157" i="7"/>
  <c r="L1158" i="7"/>
  <c r="L1159" i="7"/>
  <c r="L1160" i="7"/>
  <c r="L1161" i="7"/>
  <c r="L1162" i="7"/>
  <c r="T1162" i="7" s="1"/>
  <c r="L1163" i="7"/>
  <c r="L1164" i="7"/>
  <c r="L1165" i="7"/>
  <c r="L1166" i="7"/>
  <c r="L1167" i="7"/>
  <c r="L1168" i="7"/>
  <c r="L1169" i="7"/>
  <c r="L1170" i="7"/>
  <c r="L1171" i="7"/>
  <c r="L1172" i="7"/>
  <c r="L1173" i="7"/>
  <c r="L1174" i="7"/>
  <c r="T1174" i="7" s="1"/>
  <c r="L1175" i="7"/>
  <c r="L1176" i="7"/>
  <c r="L1177" i="7"/>
  <c r="L1178" i="7"/>
  <c r="L1179" i="7"/>
  <c r="L1180" i="7"/>
  <c r="L1181" i="7"/>
  <c r="L1182" i="7"/>
  <c r="L1183" i="7"/>
  <c r="L1184" i="7"/>
  <c r="L1185" i="7"/>
  <c r="L1186" i="7"/>
  <c r="T1186" i="7" s="1"/>
  <c r="L1187" i="7"/>
  <c r="L1188" i="7"/>
  <c r="L1189" i="7"/>
  <c r="L1190" i="7"/>
  <c r="L1191" i="7"/>
  <c r="L1192" i="7"/>
  <c r="L1193" i="7"/>
  <c r="L1194" i="7"/>
  <c r="L1195" i="7"/>
  <c r="L1196" i="7"/>
  <c r="L1197" i="7"/>
  <c r="L1198" i="7"/>
  <c r="T1198" i="7" s="1"/>
  <c r="L1199" i="7"/>
  <c r="L1200" i="7"/>
  <c r="L1201" i="7"/>
  <c r="L1202" i="7"/>
  <c r="L1203" i="7"/>
  <c r="L1204" i="7"/>
  <c r="L1205" i="7"/>
  <c r="L1206" i="7"/>
  <c r="L1207" i="7"/>
  <c r="L1208" i="7"/>
  <c r="L1209" i="7"/>
  <c r="L1210" i="7"/>
  <c r="T1210" i="7" s="1"/>
  <c r="L1211" i="7"/>
  <c r="L1212" i="7"/>
  <c r="L1213" i="7"/>
  <c r="T1213" i="7" s="1"/>
  <c r="L1214" i="7"/>
  <c r="L1215" i="7"/>
  <c r="L1216" i="7"/>
  <c r="L1217" i="7"/>
  <c r="T1217" i="7" s="1"/>
  <c r="L1218" i="7"/>
  <c r="L1219" i="7"/>
  <c r="T1219" i="7" s="1"/>
  <c r="L1220" i="7"/>
  <c r="L1221" i="7"/>
  <c r="L1222" i="7"/>
  <c r="T1222" i="7" s="1"/>
  <c r="L1223" i="7"/>
  <c r="L1224" i="7"/>
  <c r="L1225" i="7"/>
  <c r="T1225" i="7" s="1"/>
  <c r="L1226" i="7"/>
  <c r="T1226" i="7" s="1"/>
  <c r="L1227" i="7"/>
  <c r="L1228" i="7"/>
  <c r="L1229" i="7"/>
  <c r="T1229" i="7" s="1"/>
  <c r="L1230" i="7"/>
  <c r="L1231" i="7"/>
  <c r="T1231" i="7" s="1"/>
  <c r="L1232" i="7"/>
  <c r="L1233" i="7"/>
  <c r="L1234" i="7"/>
  <c r="T1234" i="7" s="1"/>
  <c r="L1235" i="7"/>
  <c r="T1235" i="7" s="1"/>
  <c r="X4" i="7"/>
  <c r="X5" i="7"/>
  <c r="X6" i="7"/>
  <c r="X7" i="7"/>
  <c r="X8" i="7"/>
  <c r="X9" i="7"/>
  <c r="X10" i="7"/>
  <c r="X11" i="7"/>
  <c r="X12" i="7"/>
  <c r="X13" i="7"/>
  <c r="X14" i="7"/>
  <c r="X15" i="7"/>
  <c r="X16" i="7"/>
  <c r="X17" i="7"/>
  <c r="X18" i="7"/>
  <c r="X19" i="7"/>
  <c r="X20" i="7"/>
  <c r="X21" i="7"/>
  <c r="X22" i="7"/>
  <c r="X23" i="7"/>
  <c r="X24" i="7"/>
  <c r="X25" i="7"/>
  <c r="X26" i="7"/>
  <c r="X27" i="7"/>
  <c r="X28" i="7"/>
  <c r="X29" i="7"/>
  <c r="X30" i="7"/>
  <c r="X31" i="7"/>
  <c r="X32" i="7"/>
  <c r="X33" i="7"/>
  <c r="X34" i="7"/>
  <c r="X35" i="7"/>
  <c r="X36" i="7"/>
  <c r="X37" i="7"/>
  <c r="X38" i="7"/>
  <c r="X39" i="7"/>
  <c r="X40" i="7"/>
  <c r="X41" i="7"/>
  <c r="X42" i="7"/>
  <c r="X43" i="7"/>
  <c r="X44" i="7"/>
  <c r="X45" i="7"/>
  <c r="X46" i="7"/>
  <c r="X47" i="7"/>
  <c r="X48" i="7"/>
  <c r="X49" i="7"/>
  <c r="X50" i="7"/>
  <c r="X51" i="7"/>
  <c r="X52" i="7"/>
  <c r="X53" i="7"/>
  <c r="X54" i="7"/>
  <c r="X55" i="7"/>
  <c r="X56" i="7"/>
  <c r="X57" i="7"/>
  <c r="X58" i="7"/>
  <c r="X59" i="7"/>
  <c r="X60" i="7"/>
  <c r="X61" i="7"/>
  <c r="X62" i="7"/>
  <c r="X63" i="7"/>
  <c r="X64" i="7"/>
  <c r="X65" i="7"/>
  <c r="X66" i="7"/>
  <c r="X67" i="7"/>
  <c r="X68" i="7"/>
  <c r="X69" i="7"/>
  <c r="X70" i="7"/>
  <c r="X71" i="7"/>
  <c r="X72" i="7"/>
  <c r="X73" i="7"/>
  <c r="X74" i="7"/>
  <c r="X75" i="7"/>
  <c r="X76" i="7"/>
  <c r="X77" i="7"/>
  <c r="X78" i="7"/>
  <c r="X79" i="7"/>
  <c r="X80" i="7"/>
  <c r="X81" i="7"/>
  <c r="X82" i="7"/>
  <c r="X83" i="7"/>
  <c r="X84" i="7"/>
  <c r="X85" i="7"/>
  <c r="X86" i="7"/>
  <c r="X87" i="7"/>
  <c r="X88" i="7"/>
  <c r="X89" i="7"/>
  <c r="X90" i="7"/>
  <c r="X91" i="7"/>
  <c r="X92" i="7"/>
  <c r="X93" i="7"/>
  <c r="X94" i="7"/>
  <c r="X95" i="7"/>
  <c r="X96" i="7"/>
  <c r="X97" i="7"/>
  <c r="X98" i="7"/>
  <c r="X99" i="7"/>
  <c r="X100" i="7"/>
  <c r="X101" i="7"/>
  <c r="X102" i="7"/>
  <c r="X103" i="7"/>
  <c r="X104" i="7"/>
  <c r="X105" i="7"/>
  <c r="X106" i="7"/>
  <c r="X107" i="7"/>
  <c r="X108" i="7"/>
  <c r="X109" i="7"/>
  <c r="X110" i="7"/>
  <c r="X111" i="7"/>
  <c r="X112" i="7"/>
  <c r="X113" i="7"/>
  <c r="X114" i="7"/>
  <c r="X115" i="7"/>
  <c r="X116" i="7"/>
  <c r="X117" i="7"/>
  <c r="X118" i="7"/>
  <c r="X119" i="7"/>
  <c r="X120" i="7"/>
  <c r="X121" i="7"/>
  <c r="X122" i="7"/>
  <c r="X123" i="7"/>
  <c r="X124" i="7"/>
  <c r="X125" i="7"/>
  <c r="X126" i="7"/>
  <c r="X127" i="7"/>
  <c r="X128" i="7"/>
  <c r="X129" i="7"/>
  <c r="X130" i="7"/>
  <c r="X131" i="7"/>
  <c r="X132" i="7"/>
  <c r="X133" i="7"/>
  <c r="X134" i="7"/>
  <c r="X135" i="7"/>
  <c r="X136" i="7"/>
  <c r="X137" i="7"/>
  <c r="X138" i="7"/>
  <c r="X139" i="7"/>
  <c r="X140" i="7"/>
  <c r="X141" i="7"/>
  <c r="X142" i="7"/>
  <c r="X143" i="7"/>
  <c r="X144" i="7"/>
  <c r="X145" i="7"/>
  <c r="X146" i="7"/>
  <c r="X147" i="7"/>
  <c r="X148" i="7"/>
  <c r="X149" i="7"/>
  <c r="X150" i="7"/>
  <c r="X151" i="7"/>
  <c r="X152" i="7"/>
  <c r="X155" i="7"/>
  <c r="X156" i="7"/>
  <c r="X157" i="7"/>
  <c r="X158" i="7"/>
  <c r="X159" i="7"/>
  <c r="X160" i="7"/>
  <c r="X161" i="7"/>
  <c r="X162" i="7"/>
  <c r="X163" i="7"/>
  <c r="X164" i="7"/>
  <c r="X165" i="7"/>
  <c r="X166" i="7"/>
  <c r="X167" i="7"/>
  <c r="X168" i="7"/>
  <c r="X169" i="7"/>
  <c r="X170" i="7"/>
  <c r="X174" i="7"/>
  <c r="X175" i="7"/>
  <c r="X176" i="7"/>
  <c r="X177" i="7"/>
  <c r="X178" i="7"/>
  <c r="X179" i="7"/>
  <c r="X180" i="7"/>
  <c r="X181" i="7"/>
  <c r="X182" i="7"/>
  <c r="X183" i="7"/>
  <c r="X184" i="7"/>
  <c r="X185" i="7"/>
  <c r="X186" i="7"/>
  <c r="X187" i="7"/>
  <c r="X188" i="7"/>
  <c r="X189" i="7"/>
  <c r="X190" i="7"/>
  <c r="X191" i="7"/>
  <c r="X192" i="7"/>
  <c r="X193" i="7"/>
  <c r="X194" i="7"/>
  <c r="X195" i="7"/>
  <c r="X196" i="7"/>
  <c r="X197" i="7"/>
  <c r="X198" i="7"/>
  <c r="X199" i="7"/>
  <c r="X200" i="7"/>
  <c r="X201" i="7"/>
  <c r="X202" i="7"/>
  <c r="X203" i="7"/>
  <c r="X204" i="7"/>
  <c r="X205" i="7"/>
  <c r="X206" i="7"/>
  <c r="X207" i="7"/>
  <c r="X208" i="7"/>
  <c r="X209" i="7"/>
  <c r="X210" i="7"/>
  <c r="X211" i="7"/>
  <c r="X212" i="7"/>
  <c r="X213" i="7"/>
  <c r="X214" i="7"/>
  <c r="X215" i="7"/>
  <c r="X216" i="7"/>
  <c r="X217" i="7"/>
  <c r="X218" i="7"/>
  <c r="X219" i="7"/>
  <c r="X220" i="7"/>
  <c r="X221" i="7"/>
  <c r="X222" i="7"/>
  <c r="X223" i="7"/>
  <c r="X224" i="7"/>
  <c r="X225" i="7"/>
  <c r="X226" i="7"/>
  <c r="X227" i="7"/>
  <c r="X228" i="7"/>
  <c r="X229" i="7"/>
  <c r="X230" i="7"/>
  <c r="X231" i="7"/>
  <c r="X232" i="7"/>
  <c r="X233" i="7"/>
  <c r="X234" i="7"/>
  <c r="X235" i="7"/>
  <c r="X236" i="7"/>
  <c r="X237" i="7"/>
  <c r="X238" i="7"/>
  <c r="X239" i="7"/>
  <c r="X240" i="7"/>
  <c r="X241" i="7"/>
  <c r="X242" i="7"/>
  <c r="X243" i="7"/>
  <c r="X244" i="7"/>
  <c r="X245" i="7"/>
  <c r="X246" i="7"/>
  <c r="X247" i="7"/>
  <c r="X248" i="7"/>
  <c r="X249" i="7"/>
  <c r="X250" i="7"/>
  <c r="X251" i="7"/>
  <c r="X252" i="7"/>
  <c r="X253" i="7"/>
  <c r="X258" i="7"/>
  <c r="X259" i="7"/>
  <c r="X260" i="7"/>
  <c r="X261" i="7"/>
  <c r="X262" i="7"/>
  <c r="X263" i="7"/>
  <c r="X264" i="7"/>
  <c r="X265" i="7"/>
  <c r="X266" i="7"/>
  <c r="X267" i="7"/>
  <c r="X268" i="7"/>
  <c r="X269" i="7"/>
  <c r="X273" i="7"/>
  <c r="X276" i="7"/>
  <c r="X277" i="7"/>
  <c r="X278" i="7"/>
  <c r="X279" i="7"/>
  <c r="X280" i="7"/>
  <c r="X281" i="7"/>
  <c r="X282" i="7"/>
  <c r="X283" i="7"/>
  <c r="X284" i="7"/>
  <c r="X285" i="7"/>
  <c r="X286" i="7"/>
  <c r="X287" i="7"/>
  <c r="X288" i="7"/>
  <c r="X289" i="7"/>
  <c r="X290" i="7"/>
  <c r="X291" i="7"/>
  <c r="X292" i="7"/>
  <c r="X293" i="7"/>
  <c r="X294" i="7"/>
  <c r="X295" i="7"/>
  <c r="X296" i="7"/>
  <c r="X297" i="7"/>
  <c r="X298" i="7"/>
  <c r="X299" i="7"/>
  <c r="X300" i="7"/>
  <c r="X301" i="7"/>
  <c r="X302" i="7"/>
  <c r="X303" i="7"/>
  <c r="X304" i="7"/>
  <c r="X305" i="7"/>
  <c r="X306" i="7"/>
  <c r="X307" i="7"/>
  <c r="X308" i="7"/>
  <c r="X309" i="7"/>
  <c r="X310" i="7"/>
  <c r="X311" i="7"/>
  <c r="X312" i="7"/>
  <c r="X313" i="7"/>
  <c r="X314" i="7"/>
  <c r="X315" i="7"/>
  <c r="X316" i="7"/>
  <c r="X317" i="7"/>
  <c r="X318" i="7"/>
  <c r="X319" i="7"/>
  <c r="X320" i="7"/>
  <c r="X321" i="7"/>
  <c r="X322" i="7"/>
  <c r="X323" i="7"/>
  <c r="X324" i="7"/>
  <c r="X325" i="7"/>
  <c r="X326" i="7"/>
  <c r="X327" i="7"/>
  <c r="X328" i="7"/>
  <c r="X329" i="7"/>
  <c r="X330" i="7"/>
  <c r="X331" i="7"/>
  <c r="X332" i="7"/>
  <c r="X333" i="7"/>
  <c r="X334" i="7"/>
  <c r="X335" i="7"/>
  <c r="X336" i="7"/>
  <c r="X337" i="7"/>
  <c r="X338" i="7"/>
  <c r="X339" i="7"/>
  <c r="X340" i="7"/>
  <c r="X341" i="7"/>
  <c r="X342" i="7"/>
  <c r="X343" i="7"/>
  <c r="X344" i="7"/>
  <c r="X345" i="7"/>
  <c r="X346" i="7"/>
  <c r="X347" i="7"/>
  <c r="X348" i="7"/>
  <c r="X349" i="7"/>
  <c r="X350" i="7"/>
  <c r="X351" i="7"/>
  <c r="X352" i="7"/>
  <c r="X353" i="7"/>
  <c r="X354" i="7"/>
  <c r="X355" i="7"/>
  <c r="X356" i="7"/>
  <c r="X357" i="7"/>
  <c r="X358" i="7"/>
  <c r="X359" i="7"/>
  <c r="X360" i="7"/>
  <c r="X361" i="7"/>
  <c r="X362" i="7"/>
  <c r="X363" i="7"/>
  <c r="X364" i="7"/>
  <c r="X365" i="7"/>
  <c r="X366" i="7"/>
  <c r="X367" i="7"/>
  <c r="X368" i="7"/>
  <c r="X369" i="7"/>
  <c r="X370" i="7"/>
  <c r="X371" i="7"/>
  <c r="X372" i="7"/>
  <c r="X373" i="7"/>
  <c r="X374" i="7"/>
  <c r="X375" i="7"/>
  <c r="X376" i="7"/>
  <c r="X377" i="7"/>
  <c r="X378" i="7"/>
  <c r="X379" i="7"/>
  <c r="X380" i="7"/>
  <c r="X381" i="7"/>
  <c r="X382" i="7"/>
  <c r="X383" i="7"/>
  <c r="X384" i="7"/>
  <c r="X385" i="7"/>
  <c r="X386" i="7"/>
  <c r="X387" i="7"/>
  <c r="X388" i="7"/>
  <c r="X389" i="7"/>
  <c r="X390" i="7"/>
  <c r="X391" i="7"/>
  <c r="X392" i="7"/>
  <c r="X393" i="7"/>
  <c r="X394" i="7"/>
  <c r="X395" i="7"/>
  <c r="X396" i="7"/>
  <c r="X397" i="7"/>
  <c r="X398" i="7"/>
  <c r="X399" i="7"/>
  <c r="X400" i="7"/>
  <c r="X401" i="7"/>
  <c r="X402" i="7"/>
  <c r="X405" i="7"/>
  <c r="X406" i="7"/>
  <c r="X407" i="7"/>
  <c r="X408" i="7"/>
  <c r="X409" i="7"/>
  <c r="X410" i="7"/>
  <c r="X411" i="7"/>
  <c r="X412" i="7"/>
  <c r="X413" i="7"/>
  <c r="X414" i="7"/>
  <c r="X415" i="7"/>
  <c r="X416" i="7"/>
  <c r="X417" i="7"/>
  <c r="X418" i="7"/>
  <c r="X419" i="7"/>
  <c r="X420" i="7"/>
  <c r="X428" i="7"/>
  <c r="X429" i="7"/>
  <c r="X430" i="7"/>
  <c r="X431" i="7"/>
  <c r="X432" i="7"/>
  <c r="X433" i="7"/>
  <c r="X434" i="7"/>
  <c r="X435" i="7"/>
  <c r="X436" i="7"/>
  <c r="X437" i="7"/>
  <c r="X438" i="7"/>
  <c r="X439" i="7"/>
  <c r="X440" i="7"/>
  <c r="X441" i="7"/>
  <c r="X442" i="7"/>
  <c r="X443" i="7"/>
  <c r="X444" i="7"/>
  <c r="X445" i="7"/>
  <c r="X446" i="7"/>
  <c r="X447" i="7"/>
  <c r="X448" i="7"/>
  <c r="X449" i="7"/>
  <c r="X450" i="7"/>
  <c r="X451" i="7"/>
  <c r="X452" i="7"/>
  <c r="X453" i="7"/>
  <c r="X454" i="7"/>
  <c r="X455" i="7"/>
  <c r="X456" i="7"/>
  <c r="X457" i="7"/>
  <c r="X458" i="7"/>
  <c r="X459" i="7"/>
  <c r="X460" i="7"/>
  <c r="X461" i="7"/>
  <c r="X462" i="7"/>
  <c r="X463" i="7"/>
  <c r="X464" i="7"/>
  <c r="X465" i="7"/>
  <c r="X466" i="7"/>
  <c r="X467" i="7"/>
  <c r="X468" i="7"/>
  <c r="X469" i="7"/>
  <c r="X470" i="7"/>
  <c r="X471" i="7"/>
  <c r="X472" i="7"/>
  <c r="X473" i="7"/>
  <c r="X474" i="7"/>
  <c r="X475" i="7"/>
  <c r="X476" i="7"/>
  <c r="X477" i="7"/>
  <c r="X478" i="7"/>
  <c r="X479" i="7"/>
  <c r="X480" i="7"/>
  <c r="X481" i="7"/>
  <c r="X482" i="7"/>
  <c r="X483" i="7"/>
  <c r="X484" i="7"/>
  <c r="X485" i="7"/>
  <c r="X486" i="7"/>
  <c r="X487" i="7"/>
  <c r="X488" i="7"/>
  <c r="X489" i="7"/>
  <c r="X490" i="7"/>
  <c r="X491" i="7"/>
  <c r="X492" i="7"/>
  <c r="X493" i="7"/>
  <c r="X494" i="7"/>
  <c r="X495" i="7"/>
  <c r="X496" i="7"/>
  <c r="X497" i="7"/>
  <c r="X498" i="7"/>
  <c r="X499" i="7"/>
  <c r="X500" i="7"/>
  <c r="X501" i="7"/>
  <c r="X502" i="7"/>
  <c r="X503" i="7"/>
  <c r="X504" i="7"/>
  <c r="X505" i="7"/>
  <c r="X506" i="7"/>
  <c r="X507" i="7"/>
  <c r="X508" i="7"/>
  <c r="X509" i="7"/>
  <c r="X510" i="7"/>
  <c r="X511" i="7"/>
  <c r="X512" i="7"/>
  <c r="X513" i="7"/>
  <c r="X514" i="7"/>
  <c r="X515" i="7"/>
  <c r="X516" i="7"/>
  <c r="X517" i="7"/>
  <c r="X518" i="7"/>
  <c r="X519" i="7"/>
  <c r="X520" i="7"/>
  <c r="X521" i="7"/>
  <c r="X522" i="7"/>
  <c r="X523" i="7"/>
  <c r="X524" i="7"/>
  <c r="X525" i="7"/>
  <c r="X526" i="7"/>
  <c r="X527" i="7"/>
  <c r="X528" i="7"/>
  <c r="X529" i="7"/>
  <c r="X530" i="7"/>
  <c r="X531" i="7"/>
  <c r="X532" i="7"/>
  <c r="X533" i="7"/>
  <c r="X534" i="7"/>
  <c r="X535" i="7"/>
  <c r="X536" i="7"/>
  <c r="X537" i="7"/>
  <c r="X538" i="7"/>
  <c r="X539" i="7"/>
  <c r="X540" i="7"/>
  <c r="X541" i="7"/>
  <c r="X542" i="7"/>
  <c r="X543" i="7"/>
  <c r="X544" i="7"/>
  <c r="X545" i="7"/>
  <c r="X546" i="7"/>
  <c r="X547" i="7"/>
  <c r="X548" i="7"/>
  <c r="X549" i="7"/>
  <c r="X550" i="7"/>
  <c r="X551" i="7"/>
  <c r="X552" i="7"/>
  <c r="X553" i="7"/>
  <c r="X554" i="7"/>
  <c r="X555" i="7"/>
  <c r="X556" i="7"/>
  <c r="X557" i="7"/>
  <c r="X558" i="7"/>
  <c r="X559" i="7"/>
  <c r="X560" i="7"/>
  <c r="X561" i="7"/>
  <c r="X562" i="7"/>
  <c r="X563" i="7"/>
  <c r="X564" i="7"/>
  <c r="X565" i="7"/>
  <c r="X566" i="7"/>
  <c r="X567" i="7"/>
  <c r="X568" i="7"/>
  <c r="X569" i="7"/>
  <c r="X570" i="7"/>
  <c r="X571" i="7"/>
  <c r="X572" i="7"/>
  <c r="X573" i="7"/>
  <c r="X574" i="7"/>
  <c r="X575" i="7"/>
  <c r="X576" i="7"/>
  <c r="X577" i="7"/>
  <c r="X578" i="7"/>
  <c r="X579" i="7"/>
  <c r="X580" i="7"/>
  <c r="X581" i="7"/>
  <c r="X582" i="7"/>
  <c r="X583" i="7"/>
  <c r="X584" i="7"/>
  <c r="X585" i="7"/>
  <c r="X586" i="7"/>
  <c r="X587" i="7"/>
  <c r="X588" i="7"/>
  <c r="X589" i="7"/>
  <c r="X590" i="7"/>
  <c r="X591" i="7"/>
  <c r="X592" i="7"/>
  <c r="X593" i="7"/>
  <c r="X594" i="7"/>
  <c r="X595" i="7"/>
  <c r="X596" i="7"/>
  <c r="X597" i="7"/>
  <c r="X598" i="7"/>
  <c r="X599" i="7"/>
  <c r="X600" i="7"/>
  <c r="X601" i="7"/>
  <c r="X602" i="7"/>
  <c r="X603" i="7"/>
  <c r="X604" i="7"/>
  <c r="X605" i="7"/>
  <c r="X606" i="7"/>
  <c r="X607" i="7"/>
  <c r="X608" i="7"/>
  <c r="X609" i="7"/>
  <c r="X610" i="7"/>
  <c r="X611" i="7"/>
  <c r="X612" i="7"/>
  <c r="X613" i="7"/>
  <c r="X614" i="7"/>
  <c r="X615" i="7"/>
  <c r="X616" i="7"/>
  <c r="X617" i="7"/>
  <c r="X618" i="7"/>
  <c r="X619" i="7"/>
  <c r="X620" i="7"/>
  <c r="X621" i="7"/>
  <c r="X622" i="7"/>
  <c r="X623" i="7"/>
  <c r="X624" i="7"/>
  <c r="X625" i="7"/>
  <c r="X626" i="7"/>
  <c r="X627" i="7"/>
  <c r="X628" i="7"/>
  <c r="X629" i="7"/>
  <c r="X630" i="7"/>
  <c r="X631" i="7"/>
  <c r="X632" i="7"/>
  <c r="X633" i="7"/>
  <c r="X634" i="7"/>
  <c r="X635" i="7"/>
  <c r="X636" i="7"/>
  <c r="X637" i="7"/>
  <c r="X638" i="7"/>
  <c r="X639" i="7"/>
  <c r="X640" i="7"/>
  <c r="X641" i="7"/>
  <c r="X642" i="7"/>
  <c r="X643" i="7"/>
  <c r="X644" i="7"/>
  <c r="X645" i="7"/>
  <c r="X646" i="7"/>
  <c r="X647" i="7"/>
  <c r="X648" i="7"/>
  <c r="X649" i="7"/>
  <c r="X650" i="7"/>
  <c r="X651" i="7"/>
  <c r="X652" i="7"/>
  <c r="X653" i="7"/>
  <c r="X654" i="7"/>
  <c r="X655" i="7"/>
  <c r="X656" i="7"/>
  <c r="X657" i="7"/>
  <c r="X658" i="7"/>
  <c r="X659" i="7"/>
  <c r="X660" i="7"/>
  <c r="X661" i="7"/>
  <c r="X662" i="7"/>
  <c r="X663" i="7"/>
  <c r="X664" i="7"/>
  <c r="X665" i="7"/>
  <c r="X666" i="7"/>
  <c r="X667" i="7"/>
  <c r="X668" i="7"/>
  <c r="X669" i="7"/>
  <c r="X670" i="7"/>
  <c r="X671" i="7"/>
  <c r="X672" i="7"/>
  <c r="X673" i="7"/>
  <c r="X674" i="7"/>
  <c r="X675" i="7"/>
  <c r="X676" i="7"/>
  <c r="X677" i="7"/>
  <c r="X678" i="7"/>
  <c r="X679" i="7"/>
  <c r="X680" i="7"/>
  <c r="X681" i="7"/>
  <c r="X682" i="7"/>
  <c r="X683" i="7"/>
  <c r="X684" i="7"/>
  <c r="X685" i="7"/>
  <c r="X686" i="7"/>
  <c r="X687" i="7"/>
  <c r="X688" i="7"/>
  <c r="X689" i="7"/>
  <c r="X690" i="7"/>
  <c r="X691" i="7"/>
  <c r="X692" i="7"/>
  <c r="X693" i="7"/>
  <c r="X694" i="7"/>
  <c r="X695" i="7"/>
  <c r="X696" i="7"/>
  <c r="X697" i="7"/>
  <c r="X698" i="7"/>
  <c r="X699" i="7"/>
  <c r="X700" i="7"/>
  <c r="X701" i="7"/>
  <c r="X702" i="7"/>
  <c r="X703" i="7"/>
  <c r="X704" i="7"/>
  <c r="X705" i="7"/>
  <c r="X706" i="7"/>
  <c r="X707" i="7"/>
  <c r="X708" i="7"/>
  <c r="X709" i="7"/>
  <c r="X710" i="7"/>
  <c r="X711" i="7"/>
  <c r="X712" i="7"/>
  <c r="X713" i="7"/>
  <c r="X714" i="7"/>
  <c r="X715" i="7"/>
  <c r="X716" i="7"/>
  <c r="X717" i="7"/>
  <c r="X718" i="7"/>
  <c r="X719" i="7"/>
  <c r="X720" i="7"/>
  <c r="X721" i="7"/>
  <c r="X722" i="7"/>
  <c r="X723" i="7"/>
  <c r="X724" i="7"/>
  <c r="X725" i="7"/>
  <c r="X726" i="7"/>
  <c r="X727" i="7"/>
  <c r="X728" i="7"/>
  <c r="X729" i="7"/>
  <c r="X730" i="7"/>
  <c r="X731" i="7"/>
  <c r="X732" i="7"/>
  <c r="X733" i="7"/>
  <c r="X734" i="7"/>
  <c r="X735" i="7"/>
  <c r="X736" i="7"/>
  <c r="X737" i="7"/>
  <c r="X738" i="7"/>
  <c r="X739" i="7"/>
  <c r="X740" i="7"/>
  <c r="X741" i="7"/>
  <c r="X742" i="7"/>
  <c r="X743" i="7"/>
  <c r="X744" i="7"/>
  <c r="X745" i="7"/>
  <c r="X746" i="7"/>
  <c r="X747" i="7"/>
  <c r="X748" i="7"/>
  <c r="X749" i="7"/>
  <c r="X750" i="7"/>
  <c r="X751" i="7"/>
  <c r="X752" i="7"/>
  <c r="X753" i="7"/>
  <c r="X754" i="7"/>
  <c r="X755" i="7"/>
  <c r="X756" i="7"/>
  <c r="X757" i="7"/>
  <c r="X758" i="7"/>
  <c r="X759" i="7"/>
  <c r="X760" i="7"/>
  <c r="X761" i="7"/>
  <c r="X762" i="7"/>
  <c r="X763" i="7"/>
  <c r="X764" i="7"/>
  <c r="X765" i="7"/>
  <c r="X766" i="7"/>
  <c r="X767" i="7"/>
  <c r="X772" i="7"/>
  <c r="X773" i="7"/>
  <c r="X774" i="7"/>
  <c r="X775" i="7"/>
  <c r="X776" i="7"/>
  <c r="X777" i="7"/>
  <c r="X778" i="7"/>
  <c r="X779" i="7"/>
  <c r="X780" i="7"/>
  <c r="X781" i="7"/>
  <c r="X782" i="7"/>
  <c r="X783" i="7"/>
  <c r="X784" i="7"/>
  <c r="X785" i="7"/>
  <c r="X786" i="7"/>
  <c r="X787" i="7"/>
  <c r="X788" i="7"/>
  <c r="X789" i="7"/>
  <c r="X790" i="7"/>
  <c r="X791" i="7"/>
  <c r="X792" i="7"/>
  <c r="X793" i="7"/>
  <c r="X794" i="7"/>
  <c r="X795" i="7"/>
  <c r="X796" i="7"/>
  <c r="X797" i="7"/>
  <c r="X798" i="7"/>
  <c r="X799" i="7"/>
  <c r="X800" i="7"/>
  <c r="X805" i="7"/>
  <c r="X806" i="7"/>
  <c r="X807" i="7"/>
  <c r="X808" i="7"/>
  <c r="X809" i="7"/>
  <c r="X810" i="7"/>
  <c r="X811" i="7"/>
  <c r="X812" i="7"/>
  <c r="X813" i="7"/>
  <c r="X814" i="7"/>
  <c r="X815" i="7"/>
  <c r="X816" i="7"/>
  <c r="X817" i="7"/>
  <c r="X818" i="7"/>
  <c r="X819" i="7"/>
  <c r="X820" i="7"/>
  <c r="X821" i="7"/>
  <c r="X822" i="7"/>
  <c r="X823" i="7"/>
  <c r="X824" i="7"/>
  <c r="X825" i="7"/>
  <c r="X826" i="7"/>
  <c r="X827" i="7"/>
  <c r="X828" i="7"/>
  <c r="X829" i="7"/>
  <c r="X830" i="7"/>
  <c r="X831" i="7"/>
  <c r="X832" i="7"/>
  <c r="X833" i="7"/>
  <c r="X834" i="7"/>
  <c r="X835" i="7"/>
  <c r="X836" i="7"/>
  <c r="X837" i="7"/>
  <c r="X838" i="7"/>
  <c r="X839" i="7"/>
  <c r="X840" i="7"/>
  <c r="X841" i="7"/>
  <c r="X842" i="7"/>
  <c r="X843" i="7"/>
  <c r="X844" i="7"/>
  <c r="X845" i="7"/>
  <c r="X846" i="7"/>
  <c r="X847" i="7"/>
  <c r="X848" i="7"/>
  <c r="X849" i="7"/>
  <c r="X850" i="7"/>
  <c r="X851" i="7"/>
  <c r="X852" i="7"/>
  <c r="X853" i="7"/>
  <c r="X854" i="7"/>
  <c r="X855" i="7"/>
  <c r="X856" i="7"/>
  <c r="X857" i="7"/>
  <c r="X858" i="7"/>
  <c r="X859" i="7"/>
  <c r="X860" i="7"/>
  <c r="X861" i="7"/>
  <c r="X862" i="7"/>
  <c r="X863" i="7"/>
  <c r="X864" i="7"/>
  <c r="X865" i="7"/>
  <c r="X866" i="7"/>
  <c r="X867" i="7"/>
  <c r="X868" i="7"/>
  <c r="X869" i="7"/>
  <c r="X870" i="7"/>
  <c r="X871" i="7"/>
  <c r="X872" i="7"/>
  <c r="X873" i="7"/>
  <c r="X874" i="7"/>
  <c r="X875" i="7"/>
  <c r="X876" i="7"/>
  <c r="X877" i="7"/>
  <c r="X878" i="7"/>
  <c r="X879" i="7"/>
  <c r="X880" i="7"/>
  <c r="X881" i="7"/>
  <c r="X882" i="7"/>
  <c r="X883" i="7"/>
  <c r="X884" i="7"/>
  <c r="X885" i="7"/>
  <c r="X886" i="7"/>
  <c r="X887" i="7"/>
  <c r="X888" i="7"/>
  <c r="X889" i="7"/>
  <c r="X890" i="7"/>
  <c r="X891" i="7"/>
  <c r="X892" i="7"/>
  <c r="X893" i="7"/>
  <c r="X894" i="7"/>
  <c r="X895" i="7"/>
  <c r="X896" i="7"/>
  <c r="X897" i="7"/>
  <c r="X898" i="7"/>
  <c r="X899" i="7"/>
  <c r="X900" i="7"/>
  <c r="X901" i="7"/>
  <c r="X902" i="7"/>
  <c r="X903" i="7"/>
  <c r="X904" i="7"/>
  <c r="X905" i="7"/>
  <c r="X906" i="7"/>
  <c r="X907" i="7"/>
  <c r="X908" i="7"/>
  <c r="X909" i="7"/>
  <c r="X910" i="7"/>
  <c r="X911" i="7"/>
  <c r="X912" i="7"/>
  <c r="X913" i="7"/>
  <c r="X914" i="7"/>
  <c r="X915" i="7"/>
  <c r="X916" i="7"/>
  <c r="X917" i="7"/>
  <c r="X918" i="7"/>
  <c r="X919" i="7"/>
  <c r="X920" i="7"/>
  <c r="X921" i="7"/>
  <c r="X922" i="7"/>
  <c r="X923" i="7"/>
  <c r="X924" i="7"/>
  <c r="X925" i="7"/>
  <c r="X926" i="7"/>
  <c r="X927" i="7"/>
  <c r="X928" i="7"/>
  <c r="X929" i="7"/>
  <c r="X930" i="7"/>
  <c r="X931" i="7"/>
  <c r="X932" i="7"/>
  <c r="X933" i="7"/>
  <c r="X934" i="7"/>
  <c r="X935" i="7"/>
  <c r="X936" i="7"/>
  <c r="X937" i="7"/>
  <c r="X938" i="7"/>
  <c r="X939" i="7"/>
  <c r="X940" i="7"/>
  <c r="X941" i="7"/>
  <c r="X942" i="7"/>
  <c r="X943" i="7"/>
  <c r="X944" i="7"/>
  <c r="X945" i="7"/>
  <c r="X946" i="7"/>
  <c r="X947" i="7"/>
  <c r="X948" i="7"/>
  <c r="X949" i="7"/>
  <c r="X950" i="7"/>
  <c r="X955" i="7"/>
  <c r="X956" i="7"/>
  <c r="X957" i="7"/>
  <c r="X961" i="7"/>
  <c r="X962" i="7"/>
  <c r="X963" i="7"/>
  <c r="X964" i="7"/>
  <c r="X965" i="7"/>
  <c r="X966" i="7"/>
  <c r="X967" i="7"/>
  <c r="X968" i="7"/>
  <c r="X969" i="7"/>
  <c r="X970" i="7"/>
  <c r="X971" i="7"/>
  <c r="X972" i="7"/>
  <c r="X973" i="7"/>
  <c r="X974" i="7"/>
  <c r="X975" i="7"/>
  <c r="X976" i="7"/>
  <c r="X977" i="7"/>
  <c r="X978" i="7"/>
  <c r="X979" i="7"/>
  <c r="X980" i="7"/>
  <c r="X981" i="7"/>
  <c r="X982" i="7"/>
  <c r="X983" i="7"/>
  <c r="X984" i="7"/>
  <c r="X985" i="7"/>
  <c r="X986" i="7"/>
  <c r="X987" i="7"/>
  <c r="X988" i="7"/>
  <c r="X989" i="7"/>
  <c r="X990" i="7"/>
  <c r="X991" i="7"/>
  <c r="X992" i="7"/>
  <c r="X993" i="7"/>
  <c r="X994" i="7"/>
  <c r="X995" i="7"/>
  <c r="X996" i="7"/>
  <c r="X997" i="7"/>
  <c r="X998" i="7"/>
  <c r="X999" i="7"/>
  <c r="X1000" i="7"/>
  <c r="X1001" i="7"/>
  <c r="X1002" i="7"/>
  <c r="X1003" i="7"/>
  <c r="X1004" i="7"/>
  <c r="X1005" i="7"/>
  <c r="X1006" i="7"/>
  <c r="X1007" i="7"/>
  <c r="X1008" i="7"/>
  <c r="X1009" i="7"/>
  <c r="X1010" i="7"/>
  <c r="X1011" i="7"/>
  <c r="X1012" i="7"/>
  <c r="X1013" i="7"/>
  <c r="X1014" i="7"/>
  <c r="X1015" i="7"/>
  <c r="X1016" i="7"/>
  <c r="X1017" i="7"/>
  <c r="X1018" i="7"/>
  <c r="X1019" i="7"/>
  <c r="X1020" i="7"/>
  <c r="X1021" i="7"/>
  <c r="X1022" i="7"/>
  <c r="X1023" i="7"/>
  <c r="X1024" i="7"/>
  <c r="X1025" i="7"/>
  <c r="X1026" i="7"/>
  <c r="X1027" i="7"/>
  <c r="X1028" i="7"/>
  <c r="X1029" i="7"/>
  <c r="X1030" i="7"/>
  <c r="X1031" i="7"/>
  <c r="X1032" i="7"/>
  <c r="X1033" i="7"/>
  <c r="X1034" i="7"/>
  <c r="X1035" i="7"/>
  <c r="X1036" i="7"/>
  <c r="X1037" i="7"/>
  <c r="X1038" i="7"/>
  <c r="X1039" i="7"/>
  <c r="X1040" i="7"/>
  <c r="X1041" i="7"/>
  <c r="X1042" i="7"/>
  <c r="X1043" i="7"/>
  <c r="X1044" i="7"/>
  <c r="X1045" i="7"/>
  <c r="X1046" i="7"/>
  <c r="X1047" i="7"/>
  <c r="X1048" i="7"/>
  <c r="X1049" i="7"/>
  <c r="X1050" i="7"/>
  <c r="X1051" i="7"/>
  <c r="X1052" i="7"/>
  <c r="X1053" i="7"/>
  <c r="X1054" i="7"/>
  <c r="X1055" i="7"/>
  <c r="X1056" i="7"/>
  <c r="X1057" i="7"/>
  <c r="X1058" i="7"/>
  <c r="X1059" i="7"/>
  <c r="X1060" i="7"/>
  <c r="X1061" i="7"/>
  <c r="X1062" i="7"/>
  <c r="X1063" i="7"/>
  <c r="X1064" i="7"/>
  <c r="X1065" i="7"/>
  <c r="X1066" i="7"/>
  <c r="X1067" i="7"/>
  <c r="X1068" i="7"/>
  <c r="X1069" i="7"/>
  <c r="X1070" i="7"/>
  <c r="X1071" i="7"/>
  <c r="X1072" i="7"/>
  <c r="X1073" i="7"/>
  <c r="X1074" i="7"/>
  <c r="X1075" i="7"/>
  <c r="X1076" i="7"/>
  <c r="X1077" i="7"/>
  <c r="X1078" i="7"/>
  <c r="X1079" i="7"/>
  <c r="X1080" i="7"/>
  <c r="X1081" i="7"/>
  <c r="X1082" i="7"/>
  <c r="X1083" i="7"/>
  <c r="X1084" i="7"/>
  <c r="X1085" i="7"/>
  <c r="X1086" i="7"/>
  <c r="X1087" i="7"/>
  <c r="X1088" i="7"/>
  <c r="X1089" i="7"/>
  <c r="X1090" i="7"/>
  <c r="X1091" i="7"/>
  <c r="X1092" i="7"/>
  <c r="X1093" i="7"/>
  <c r="X1094" i="7"/>
  <c r="X1095" i="7"/>
  <c r="X1096" i="7"/>
  <c r="X1097" i="7"/>
  <c r="X1098" i="7"/>
  <c r="X1099" i="7"/>
  <c r="X1100" i="7"/>
  <c r="X1101" i="7"/>
  <c r="X1102" i="7"/>
  <c r="X1103" i="7"/>
  <c r="X1104" i="7"/>
  <c r="X1105" i="7"/>
  <c r="X1106" i="7"/>
  <c r="X1107" i="7"/>
  <c r="X1108" i="7"/>
  <c r="X1109" i="7"/>
  <c r="X1110" i="7"/>
  <c r="X1111" i="7"/>
  <c r="X1112" i="7"/>
  <c r="X1113" i="7"/>
  <c r="X1114" i="7"/>
  <c r="X1117" i="7"/>
  <c r="X1122" i="7"/>
  <c r="X1123" i="7"/>
  <c r="X1124" i="7"/>
  <c r="X1125" i="7"/>
  <c r="X1126" i="7"/>
  <c r="X1127" i="7"/>
  <c r="X1128" i="7"/>
  <c r="X1129" i="7"/>
  <c r="X1130" i="7"/>
  <c r="X1131" i="7"/>
  <c r="X1136" i="7"/>
  <c r="X1137" i="7"/>
  <c r="X1138" i="7"/>
  <c r="X1139" i="7"/>
  <c r="X1140" i="7"/>
  <c r="X1141" i="7"/>
  <c r="X1142" i="7"/>
  <c r="X1143" i="7"/>
  <c r="X1144" i="7"/>
  <c r="X1145" i="7"/>
  <c r="X1146" i="7"/>
  <c r="X1147" i="7"/>
  <c r="X1148" i="7"/>
  <c r="X1149" i="7"/>
  <c r="X1150" i="7"/>
  <c r="X1151" i="7"/>
  <c r="X1152" i="7"/>
  <c r="X1153" i="7"/>
  <c r="X1154" i="7"/>
  <c r="X1155" i="7"/>
  <c r="X1156" i="7"/>
  <c r="X1157" i="7"/>
  <c r="X1158" i="7"/>
  <c r="X1159" i="7"/>
  <c r="X1160" i="7"/>
  <c r="X1161" i="7"/>
  <c r="X1162" i="7"/>
  <c r="X1163" i="7"/>
  <c r="X1164" i="7"/>
  <c r="X1165" i="7"/>
  <c r="X1166" i="7"/>
  <c r="X1167" i="7"/>
  <c r="X1168" i="7"/>
  <c r="X1169" i="7"/>
  <c r="X1170" i="7"/>
  <c r="X1171" i="7"/>
  <c r="X1172" i="7"/>
  <c r="X1173" i="7"/>
  <c r="X1174" i="7"/>
  <c r="X1175" i="7"/>
  <c r="X1176" i="7"/>
  <c r="X1177" i="7"/>
  <c r="X1178" i="7"/>
  <c r="X1179" i="7"/>
  <c r="X1180" i="7"/>
  <c r="X1181" i="7"/>
  <c r="X1182" i="7"/>
  <c r="X1183" i="7"/>
  <c r="X1184" i="7"/>
  <c r="X1185" i="7"/>
  <c r="X1186" i="7"/>
  <c r="X1187" i="7"/>
  <c r="X1188" i="7"/>
  <c r="X1189" i="7"/>
  <c r="X1190" i="7"/>
  <c r="X1191" i="7"/>
  <c r="X1192" i="7"/>
  <c r="X1193" i="7"/>
  <c r="X1194" i="7"/>
  <c r="X1195" i="7"/>
  <c r="X1196" i="7"/>
  <c r="X1197" i="7"/>
  <c r="X1198" i="7"/>
  <c r="X1199" i="7"/>
  <c r="X1200" i="7"/>
  <c r="X1201" i="7"/>
  <c r="X1202" i="7"/>
  <c r="X1203" i="7"/>
  <c r="X1204" i="7"/>
  <c r="X1205" i="7"/>
  <c r="X1206" i="7"/>
  <c r="X1207" i="7"/>
  <c r="X1208" i="7"/>
  <c r="X1209" i="7"/>
  <c r="X1218" i="7"/>
  <c r="X1219" i="7"/>
  <c r="X1220" i="7"/>
  <c r="X1221" i="7"/>
  <c r="X1222" i="7"/>
  <c r="X1223" i="7"/>
  <c r="X1224" i="7"/>
  <c r="X1225" i="7"/>
  <c r="X1226" i="7"/>
  <c r="X1227" i="7"/>
  <c r="X1228" i="7"/>
  <c r="X1229" i="7"/>
  <c r="X1230" i="7"/>
  <c r="X1231" i="7"/>
  <c r="X1232" i="7"/>
  <c r="X1233" i="7"/>
  <c r="X1234" i="7"/>
  <c r="X1235" i="7"/>
  <c r="X1236" i="7"/>
  <c r="X3" i="7"/>
  <c r="X52" i="13"/>
  <c r="O5" i="12"/>
  <c r="O6" i="12"/>
  <c r="O7" i="12"/>
  <c r="O8" i="12"/>
  <c r="O9" i="12"/>
  <c r="O10" i="12"/>
  <c r="O11" i="12"/>
  <c r="O12" i="12"/>
  <c r="O13" i="12"/>
  <c r="O14" i="12"/>
  <c r="O15" i="12"/>
  <c r="O16" i="12"/>
  <c r="O17" i="12"/>
  <c r="O18" i="12"/>
  <c r="O19" i="12"/>
  <c r="O20" i="12"/>
  <c r="O21" i="12"/>
  <c r="O22" i="12"/>
  <c r="O23" i="12"/>
  <c r="O24" i="12"/>
  <c r="O25" i="12"/>
  <c r="O26" i="12"/>
  <c r="O27" i="12"/>
  <c r="O28" i="12"/>
  <c r="O29" i="12"/>
  <c r="O30" i="12"/>
  <c r="O31" i="12"/>
  <c r="O32" i="12"/>
  <c r="O33" i="12"/>
  <c r="O34" i="12"/>
  <c r="O35" i="12"/>
  <c r="O36" i="12"/>
  <c r="O37" i="12"/>
  <c r="O38" i="12"/>
  <c r="O39" i="12"/>
  <c r="O40" i="12"/>
  <c r="O41" i="12"/>
  <c r="O42" i="12"/>
  <c r="O43" i="12"/>
  <c r="O44" i="12"/>
  <c r="O45" i="12"/>
  <c r="O46" i="12"/>
  <c r="O47" i="12"/>
  <c r="O48" i="12"/>
  <c r="O49" i="12"/>
  <c r="O50" i="12"/>
  <c r="O51" i="12"/>
  <c r="O52" i="12"/>
  <c r="O53" i="12"/>
  <c r="O54" i="12"/>
  <c r="O55" i="12"/>
  <c r="O56" i="12"/>
  <c r="O57" i="12"/>
  <c r="O58" i="12"/>
  <c r="O59" i="12"/>
  <c r="O60" i="12"/>
  <c r="O61" i="12"/>
  <c r="O62" i="12"/>
  <c r="O63" i="12"/>
  <c r="O64" i="12"/>
  <c r="O65" i="12"/>
  <c r="O66" i="12"/>
  <c r="O67" i="12"/>
  <c r="O68" i="12"/>
  <c r="O69" i="12"/>
  <c r="O70" i="12"/>
  <c r="O71" i="12"/>
  <c r="O72" i="12"/>
  <c r="O73" i="12"/>
  <c r="O74" i="12"/>
  <c r="O75" i="12"/>
  <c r="O76" i="12"/>
  <c r="O77" i="12"/>
  <c r="O78" i="12"/>
  <c r="O79" i="12"/>
  <c r="O80" i="12"/>
  <c r="O81" i="12"/>
  <c r="O82" i="12"/>
  <c r="O83" i="12"/>
  <c r="O84" i="12"/>
  <c r="O85" i="12"/>
  <c r="O86" i="12"/>
  <c r="O87" i="12"/>
  <c r="O88" i="12"/>
  <c r="O89" i="12"/>
  <c r="O90" i="12"/>
  <c r="O91" i="12"/>
  <c r="O92" i="12"/>
  <c r="O93" i="12"/>
  <c r="O94" i="12"/>
  <c r="O95" i="12"/>
  <c r="O96" i="12"/>
  <c r="O97" i="12"/>
  <c r="O98" i="12"/>
  <c r="O99" i="12"/>
  <c r="O100" i="12"/>
  <c r="O101" i="12"/>
  <c r="O102" i="12"/>
  <c r="O103" i="12"/>
  <c r="O104" i="12"/>
  <c r="O105" i="12"/>
  <c r="O106" i="12"/>
  <c r="O107" i="12"/>
  <c r="O108" i="12"/>
  <c r="O109" i="12"/>
  <c r="O110" i="12"/>
  <c r="O111" i="12"/>
  <c r="O112" i="12"/>
  <c r="O113" i="12"/>
  <c r="O114" i="12"/>
  <c r="O115" i="12"/>
  <c r="O116" i="12"/>
  <c r="O117" i="12"/>
  <c r="O118" i="12"/>
  <c r="O119" i="12"/>
  <c r="O120" i="12"/>
  <c r="O121" i="12"/>
  <c r="O122" i="12"/>
  <c r="O123" i="12"/>
  <c r="O124" i="12"/>
  <c r="O125" i="12"/>
  <c r="O126" i="12"/>
  <c r="O127" i="12"/>
  <c r="O128" i="12"/>
  <c r="O129" i="12"/>
  <c r="O130" i="12"/>
  <c r="O131" i="12"/>
  <c r="O132" i="12"/>
  <c r="O133" i="12"/>
  <c r="O134" i="12"/>
  <c r="O135" i="12"/>
  <c r="O136" i="12"/>
  <c r="O137" i="12"/>
  <c r="O138" i="12"/>
  <c r="O139" i="12"/>
  <c r="O140" i="12"/>
  <c r="O141" i="12"/>
  <c r="O142" i="12"/>
  <c r="O143" i="12"/>
  <c r="O144" i="12"/>
  <c r="O145" i="12"/>
  <c r="O146" i="12"/>
  <c r="O147" i="12"/>
  <c r="O148" i="12"/>
  <c r="O149" i="12"/>
  <c r="O150" i="12"/>
  <c r="O151" i="12"/>
  <c r="O152" i="12"/>
  <c r="O153" i="12"/>
  <c r="O154" i="12"/>
  <c r="O155" i="12"/>
  <c r="O156" i="12"/>
  <c r="O157" i="12"/>
  <c r="O158" i="12"/>
  <c r="O159" i="12"/>
  <c r="O160" i="12"/>
  <c r="O161" i="12"/>
  <c r="O162" i="12"/>
  <c r="O163" i="12"/>
  <c r="O164" i="12"/>
  <c r="O165" i="12"/>
  <c r="O166" i="12"/>
  <c r="O167" i="12"/>
  <c r="O168" i="12"/>
  <c r="O169" i="12"/>
  <c r="O170" i="12"/>
  <c r="O171" i="12"/>
  <c r="O172" i="12"/>
  <c r="O173" i="12"/>
  <c r="O174" i="12"/>
  <c r="O175" i="12"/>
  <c r="O176" i="12"/>
  <c r="O177" i="12"/>
  <c r="O178" i="12"/>
  <c r="O179" i="12"/>
  <c r="O180" i="12"/>
  <c r="O181" i="12"/>
  <c r="O182" i="12"/>
  <c r="O183" i="12"/>
  <c r="O184" i="12"/>
  <c r="O185" i="12"/>
  <c r="O186" i="12"/>
  <c r="O187" i="12"/>
  <c r="O188" i="12"/>
  <c r="O189" i="12"/>
  <c r="O190" i="12"/>
  <c r="O191" i="12"/>
  <c r="O192" i="12"/>
  <c r="O193" i="12"/>
  <c r="O194" i="12"/>
  <c r="O195" i="12"/>
  <c r="O196" i="12"/>
  <c r="O197" i="12"/>
  <c r="O198" i="12"/>
  <c r="O199" i="12"/>
  <c r="O200" i="12"/>
  <c r="O201" i="12"/>
  <c r="O202" i="12"/>
  <c r="O203" i="12"/>
  <c r="O204" i="12"/>
  <c r="O205" i="12"/>
  <c r="O206" i="12"/>
  <c r="O207" i="12"/>
  <c r="O208" i="12"/>
  <c r="O209" i="12"/>
  <c r="O210" i="12"/>
  <c r="O211" i="12"/>
  <c r="O212" i="12"/>
  <c r="O213" i="12"/>
  <c r="O214" i="12"/>
  <c r="O215" i="12"/>
  <c r="O216" i="12"/>
  <c r="O217" i="12"/>
  <c r="O218" i="12"/>
  <c r="O219" i="12"/>
  <c r="O220" i="12"/>
  <c r="O221" i="12"/>
  <c r="O222" i="12"/>
  <c r="O223" i="12"/>
  <c r="O224" i="12"/>
  <c r="O225" i="12"/>
  <c r="O226" i="12"/>
  <c r="O227" i="12"/>
  <c r="O228" i="12"/>
  <c r="O229" i="12"/>
  <c r="O230" i="12"/>
  <c r="O231" i="12"/>
  <c r="O232" i="12"/>
  <c r="O233" i="12"/>
  <c r="O234" i="12"/>
  <c r="O235" i="12"/>
  <c r="O236" i="12"/>
  <c r="O237" i="12"/>
  <c r="O238" i="12"/>
  <c r="O239" i="12"/>
  <c r="O240" i="12"/>
  <c r="O241" i="12"/>
  <c r="O242" i="12"/>
  <c r="O243" i="12"/>
  <c r="O244" i="12"/>
  <c r="O245" i="12"/>
  <c r="O246" i="12"/>
  <c r="O247" i="12"/>
  <c r="O248" i="12"/>
  <c r="O249" i="12"/>
  <c r="O250" i="12"/>
  <c r="O251" i="12"/>
  <c r="O252" i="12"/>
  <c r="O253" i="12"/>
  <c r="O254" i="12"/>
  <c r="O255" i="12"/>
  <c r="O256" i="12"/>
  <c r="O257" i="12"/>
  <c r="O258" i="12"/>
  <c r="O259" i="12"/>
  <c r="O260" i="12"/>
  <c r="O261" i="12"/>
  <c r="O262" i="12"/>
  <c r="O263" i="12"/>
  <c r="O264" i="12"/>
  <c r="O265" i="12"/>
  <c r="O266" i="12"/>
  <c r="O267" i="12"/>
  <c r="O268" i="12"/>
  <c r="O269" i="12"/>
  <c r="O270" i="12"/>
  <c r="O271" i="12"/>
  <c r="O272" i="12"/>
  <c r="O273" i="12"/>
  <c r="O274" i="12"/>
  <c r="O275" i="12"/>
  <c r="O276" i="12"/>
  <c r="O277" i="12"/>
  <c r="O278" i="12"/>
  <c r="O279" i="12"/>
  <c r="O280" i="12"/>
  <c r="O281" i="12"/>
  <c r="O282" i="12"/>
  <c r="O283" i="12"/>
  <c r="O284" i="12"/>
  <c r="O285" i="12"/>
  <c r="O286" i="12"/>
  <c r="O287" i="12"/>
  <c r="O288" i="12"/>
  <c r="O289" i="12"/>
  <c r="O290" i="12"/>
  <c r="O291" i="12"/>
  <c r="O292" i="12"/>
  <c r="O293" i="12"/>
  <c r="O294" i="12"/>
  <c r="O295" i="12"/>
  <c r="O296" i="12"/>
  <c r="O297" i="12"/>
  <c r="O298" i="12"/>
  <c r="O299" i="12"/>
  <c r="O300" i="12"/>
  <c r="O301" i="12"/>
  <c r="O302" i="12"/>
  <c r="O303" i="12"/>
  <c r="O304" i="12"/>
  <c r="O305" i="12"/>
  <c r="O306" i="12"/>
  <c r="O307" i="12"/>
  <c r="O308" i="12"/>
  <c r="O309" i="12"/>
  <c r="O310" i="12"/>
  <c r="O311" i="12"/>
  <c r="O312" i="12"/>
  <c r="O313" i="12"/>
  <c r="O314" i="12"/>
  <c r="O315" i="12"/>
  <c r="O316" i="12"/>
  <c r="O317" i="12"/>
  <c r="O318" i="12"/>
  <c r="O319" i="12"/>
  <c r="O320" i="12"/>
  <c r="O321" i="12"/>
  <c r="O322" i="12"/>
  <c r="O323" i="12"/>
  <c r="O324" i="12"/>
  <c r="O325" i="12"/>
  <c r="O326" i="12"/>
  <c r="O327" i="12"/>
  <c r="O328" i="12"/>
  <c r="O329" i="12"/>
  <c r="O330" i="12"/>
  <c r="O331" i="12"/>
  <c r="O332" i="12"/>
  <c r="O333" i="12"/>
  <c r="O334" i="12"/>
  <c r="O335" i="12"/>
  <c r="O336" i="12"/>
  <c r="O337" i="12"/>
  <c r="O338" i="12"/>
  <c r="O339" i="12"/>
  <c r="O340" i="12"/>
  <c r="O341" i="12"/>
  <c r="O342" i="12"/>
  <c r="O343" i="12"/>
  <c r="O344" i="12"/>
  <c r="O345" i="12"/>
  <c r="O346" i="12"/>
  <c r="O347" i="12"/>
  <c r="O348" i="12"/>
  <c r="O349" i="12"/>
  <c r="O350" i="12"/>
  <c r="O351" i="12"/>
  <c r="O352" i="12"/>
  <c r="O353" i="12"/>
  <c r="O354" i="12"/>
  <c r="O355" i="12"/>
  <c r="O356" i="12"/>
  <c r="O357" i="12"/>
  <c r="O358" i="12"/>
  <c r="O359" i="12"/>
  <c r="O360" i="12"/>
  <c r="O361" i="12"/>
  <c r="O362" i="12"/>
  <c r="O363" i="12"/>
  <c r="O364" i="12"/>
  <c r="O365" i="12"/>
  <c r="O366" i="12"/>
  <c r="O367" i="12"/>
  <c r="O368" i="12"/>
  <c r="O369" i="12"/>
  <c r="O370" i="12"/>
  <c r="O371" i="12"/>
  <c r="O372" i="12"/>
  <c r="O373" i="12"/>
  <c r="O374" i="12"/>
  <c r="O375" i="12"/>
  <c r="O376" i="12"/>
  <c r="O377" i="12"/>
  <c r="O378" i="12"/>
  <c r="O379" i="12"/>
  <c r="O380" i="12"/>
  <c r="O381" i="12"/>
  <c r="O382" i="12"/>
  <c r="O383" i="12"/>
  <c r="O384" i="12"/>
  <c r="O385" i="12"/>
  <c r="O386" i="12"/>
  <c r="O387" i="12"/>
  <c r="O388" i="12"/>
  <c r="O389" i="12"/>
  <c r="O390" i="12"/>
  <c r="O391" i="12"/>
  <c r="O392" i="12"/>
  <c r="O393" i="12"/>
  <c r="O394" i="12"/>
  <c r="O395" i="12"/>
  <c r="O396" i="12"/>
  <c r="O397" i="12"/>
  <c r="O398" i="12"/>
  <c r="O399" i="12"/>
  <c r="O400" i="12"/>
  <c r="O401" i="12"/>
  <c r="O402" i="12"/>
  <c r="O403" i="12"/>
  <c r="O404" i="12"/>
  <c r="O405" i="12"/>
  <c r="O406" i="12"/>
  <c r="O407" i="12"/>
  <c r="O408" i="12"/>
  <c r="O409" i="12"/>
  <c r="O410" i="12"/>
  <c r="O411" i="12"/>
  <c r="O412" i="12"/>
  <c r="O413" i="12"/>
  <c r="O414" i="12"/>
  <c r="O415" i="12"/>
  <c r="O416" i="12"/>
  <c r="O417" i="12"/>
  <c r="O418" i="12"/>
  <c r="O419" i="12"/>
  <c r="O420" i="12"/>
  <c r="O421" i="12"/>
  <c r="O422" i="12"/>
  <c r="O423" i="12"/>
  <c r="O424" i="12"/>
  <c r="O425" i="12"/>
  <c r="O426" i="12"/>
  <c r="O427" i="12"/>
  <c r="O428" i="12"/>
  <c r="O429" i="12"/>
  <c r="O430" i="12"/>
  <c r="O431" i="12"/>
  <c r="O432" i="12"/>
  <c r="O433" i="12"/>
  <c r="O434" i="12"/>
  <c r="O435" i="12"/>
  <c r="O436" i="12"/>
  <c r="O437" i="12"/>
  <c r="O438" i="12"/>
  <c r="O439" i="12"/>
  <c r="O440" i="12"/>
  <c r="O441" i="12"/>
  <c r="O442" i="12"/>
  <c r="O443" i="12"/>
  <c r="O444" i="12"/>
  <c r="O445" i="12"/>
  <c r="O446" i="12"/>
  <c r="O447" i="12"/>
  <c r="O448" i="12"/>
  <c r="O449" i="12"/>
  <c r="O450" i="12"/>
  <c r="O451" i="12"/>
  <c r="O452" i="12"/>
  <c r="O453" i="12"/>
  <c r="O454" i="12"/>
  <c r="O455" i="12"/>
  <c r="O456" i="12"/>
  <c r="O457" i="12"/>
  <c r="O458" i="12"/>
  <c r="O459" i="12"/>
  <c r="O460" i="12"/>
  <c r="O461" i="12"/>
  <c r="O462" i="12"/>
  <c r="O463" i="12"/>
  <c r="O464" i="12"/>
  <c r="O465" i="12"/>
  <c r="O466" i="12"/>
  <c r="O467" i="12"/>
  <c r="O468" i="12"/>
  <c r="O469" i="12"/>
  <c r="O470" i="12"/>
  <c r="O471" i="12"/>
  <c r="O472" i="12"/>
  <c r="O473" i="12"/>
  <c r="O474" i="12"/>
  <c r="O475" i="12"/>
  <c r="O476" i="12"/>
  <c r="O477" i="12"/>
  <c r="O478" i="12"/>
  <c r="O479" i="12"/>
  <c r="O480" i="12"/>
  <c r="O481" i="12"/>
  <c r="O482" i="12"/>
  <c r="O483" i="12"/>
  <c r="O484" i="12"/>
  <c r="O485" i="12"/>
  <c r="O486" i="12"/>
  <c r="O487" i="12"/>
  <c r="O488" i="12"/>
  <c r="O489" i="12"/>
  <c r="O490" i="12"/>
  <c r="O491" i="12"/>
  <c r="O492" i="12"/>
  <c r="O493" i="12"/>
  <c r="O494" i="12"/>
  <c r="O495" i="12"/>
  <c r="O496" i="12"/>
  <c r="O497" i="12"/>
  <c r="O498" i="12"/>
  <c r="O499" i="12"/>
  <c r="O500" i="12"/>
  <c r="O501" i="12"/>
  <c r="O502" i="12"/>
  <c r="O503" i="12"/>
  <c r="O504" i="12"/>
  <c r="O505" i="12"/>
  <c r="O506" i="12"/>
  <c r="O507" i="12"/>
  <c r="O508" i="12"/>
  <c r="O509" i="12"/>
  <c r="O510" i="12"/>
  <c r="O511" i="12"/>
  <c r="O512" i="12"/>
  <c r="O513" i="12"/>
  <c r="O514" i="12"/>
  <c r="O515" i="12"/>
  <c r="O516" i="12"/>
  <c r="O517" i="12"/>
  <c r="O518" i="12"/>
  <c r="O519" i="12"/>
  <c r="O520" i="12"/>
  <c r="O521" i="12"/>
  <c r="O522" i="12"/>
  <c r="O523" i="12"/>
  <c r="O524" i="12"/>
  <c r="O525" i="12"/>
  <c r="O526" i="12"/>
  <c r="O527" i="12"/>
  <c r="O528" i="12"/>
  <c r="O529" i="12"/>
  <c r="O530" i="12"/>
  <c r="O531" i="12"/>
  <c r="O532" i="12"/>
  <c r="O533" i="12"/>
  <c r="O534" i="12"/>
  <c r="O535" i="12"/>
  <c r="O536" i="12"/>
  <c r="O537" i="12"/>
  <c r="O538" i="12"/>
  <c r="O539" i="12"/>
  <c r="O540" i="12"/>
  <c r="O541" i="12"/>
  <c r="O542" i="12"/>
  <c r="O543" i="12"/>
  <c r="O544" i="12"/>
  <c r="O545" i="12"/>
  <c r="O546" i="12"/>
  <c r="O547" i="12"/>
  <c r="O548" i="12"/>
  <c r="O549" i="12"/>
  <c r="O550" i="12"/>
  <c r="O551" i="12"/>
  <c r="O552" i="12"/>
  <c r="O553" i="12"/>
  <c r="O554" i="12"/>
  <c r="O555" i="12"/>
  <c r="O556" i="12"/>
  <c r="O557" i="12"/>
  <c r="O558" i="12"/>
  <c r="O559" i="12"/>
  <c r="O560" i="12"/>
  <c r="O561" i="12"/>
  <c r="O562" i="12"/>
  <c r="O563" i="12"/>
  <c r="O564" i="12"/>
  <c r="O565" i="12"/>
  <c r="O566" i="12"/>
  <c r="O567" i="12"/>
  <c r="O568" i="12"/>
  <c r="O569" i="12"/>
  <c r="O570" i="12"/>
  <c r="O571" i="12"/>
  <c r="O572" i="12"/>
  <c r="O573" i="12"/>
  <c r="O574" i="12"/>
  <c r="O575" i="12"/>
  <c r="O576" i="12"/>
  <c r="O577" i="12"/>
  <c r="O578" i="12"/>
  <c r="O579" i="12"/>
  <c r="O580" i="12"/>
  <c r="O581" i="12"/>
  <c r="O582" i="12"/>
  <c r="O583" i="12"/>
  <c r="O584" i="12"/>
  <c r="O585" i="12"/>
  <c r="O586" i="12"/>
  <c r="O587" i="12"/>
  <c r="O588" i="12"/>
  <c r="O589" i="12"/>
  <c r="O590" i="12"/>
  <c r="O591" i="12"/>
  <c r="O592" i="12"/>
  <c r="O593" i="12"/>
  <c r="O594" i="12"/>
  <c r="O595" i="12"/>
  <c r="O596" i="12"/>
  <c r="O597" i="12"/>
  <c r="O598" i="12"/>
  <c r="O599" i="12"/>
  <c r="O600" i="12"/>
  <c r="O601" i="12"/>
  <c r="O602" i="12"/>
  <c r="O603" i="12"/>
  <c r="O604" i="12"/>
  <c r="O605" i="12"/>
  <c r="O606" i="12"/>
  <c r="O607" i="12"/>
  <c r="O608" i="12"/>
  <c r="O609" i="12"/>
  <c r="O610" i="12"/>
  <c r="O611" i="12"/>
  <c r="O612" i="12"/>
  <c r="O613" i="12"/>
  <c r="O614" i="12"/>
  <c r="O615" i="12"/>
  <c r="O616" i="12"/>
  <c r="O617" i="12"/>
  <c r="O618" i="12"/>
  <c r="O619" i="12"/>
  <c r="O620" i="12"/>
  <c r="O621" i="12"/>
  <c r="O622" i="12"/>
  <c r="O623" i="12"/>
  <c r="O624" i="12"/>
  <c r="O625" i="12"/>
  <c r="O626" i="12"/>
  <c r="O627" i="12"/>
  <c r="O628" i="12"/>
  <c r="O629" i="12"/>
  <c r="O630" i="12"/>
  <c r="O631" i="12"/>
  <c r="O632" i="12"/>
  <c r="O633" i="12"/>
  <c r="O634" i="12"/>
  <c r="O635" i="12"/>
  <c r="O636" i="12"/>
  <c r="O637" i="12"/>
  <c r="O638" i="12"/>
  <c r="O639" i="12"/>
  <c r="O640" i="12"/>
  <c r="O641" i="12"/>
  <c r="O642" i="12"/>
  <c r="O643" i="12"/>
  <c r="O644" i="12"/>
  <c r="O645" i="12"/>
  <c r="O646" i="12"/>
  <c r="O647" i="12"/>
  <c r="O648" i="12"/>
  <c r="O649" i="12"/>
  <c r="O650" i="12"/>
  <c r="O651" i="12"/>
  <c r="O652" i="12"/>
  <c r="O653" i="12"/>
  <c r="O654" i="12"/>
  <c r="O655" i="12"/>
  <c r="O656" i="12"/>
  <c r="O657" i="12"/>
  <c r="O658" i="12"/>
  <c r="O659" i="12"/>
  <c r="O660" i="12"/>
  <c r="O661" i="12"/>
  <c r="O662" i="12"/>
  <c r="O663" i="12"/>
  <c r="O664" i="12"/>
  <c r="O665" i="12"/>
  <c r="O666" i="12"/>
  <c r="O667" i="12"/>
  <c r="O668" i="12"/>
  <c r="O669" i="12"/>
  <c r="O670" i="12"/>
  <c r="O671" i="12"/>
  <c r="O672" i="12"/>
  <c r="O673" i="12"/>
  <c r="O674" i="12"/>
  <c r="O675" i="12"/>
  <c r="O676" i="12"/>
  <c r="O677" i="12"/>
  <c r="O678" i="12"/>
  <c r="O679" i="12"/>
  <c r="O680" i="12"/>
  <c r="O681" i="12"/>
  <c r="O682" i="12"/>
  <c r="O683" i="12"/>
  <c r="O684" i="12"/>
  <c r="O685" i="12"/>
  <c r="O686" i="12"/>
  <c r="O687" i="12"/>
  <c r="O688" i="12"/>
  <c r="O689" i="12"/>
  <c r="O690" i="12"/>
  <c r="O691" i="12"/>
  <c r="O692" i="12"/>
  <c r="O693" i="12"/>
  <c r="O694" i="12"/>
  <c r="O695" i="12"/>
  <c r="O696" i="12"/>
  <c r="O697" i="12"/>
  <c r="O698" i="12"/>
  <c r="O699" i="12"/>
  <c r="O700" i="12"/>
  <c r="O701" i="12"/>
  <c r="O702" i="12"/>
  <c r="O703" i="12"/>
  <c r="O704" i="12"/>
  <c r="O705" i="12"/>
  <c r="O706" i="12"/>
  <c r="O707" i="12"/>
  <c r="O708" i="12"/>
  <c r="O709" i="12"/>
  <c r="O710" i="12"/>
  <c r="O711" i="12"/>
  <c r="O712" i="12"/>
  <c r="O713" i="12"/>
  <c r="O714" i="12"/>
  <c r="O715" i="12"/>
  <c r="O716" i="12"/>
  <c r="O717" i="12"/>
  <c r="O718" i="12"/>
  <c r="O719" i="12"/>
  <c r="O720" i="12"/>
  <c r="O721" i="12"/>
  <c r="O722" i="12"/>
  <c r="O723" i="12"/>
  <c r="O724" i="12"/>
  <c r="O725" i="12"/>
  <c r="O726" i="12"/>
  <c r="O727" i="12"/>
  <c r="O728" i="12"/>
  <c r="O729" i="12"/>
  <c r="O730" i="12"/>
  <c r="O731" i="12"/>
  <c r="O732" i="12"/>
  <c r="O733" i="12"/>
  <c r="O734" i="12"/>
  <c r="O735" i="12"/>
  <c r="O736" i="12"/>
  <c r="O737" i="12"/>
  <c r="O738" i="12"/>
  <c r="O739" i="12"/>
  <c r="O740" i="12"/>
  <c r="O741" i="12"/>
  <c r="O742" i="12"/>
  <c r="O743" i="12"/>
  <c r="O744" i="12"/>
  <c r="O745" i="12"/>
  <c r="O746" i="12"/>
  <c r="O747" i="12"/>
  <c r="O748" i="12"/>
  <c r="O749" i="12"/>
  <c r="O750" i="12"/>
  <c r="O751" i="12"/>
  <c r="O752" i="12"/>
  <c r="O753" i="12"/>
  <c r="O4" i="12"/>
  <c r="X5" i="13"/>
  <c r="X6" i="13"/>
  <c r="X7" i="13"/>
  <c r="X8" i="13"/>
  <c r="X9" i="13"/>
  <c r="X10" i="13"/>
  <c r="X11" i="13"/>
  <c r="X12" i="13"/>
  <c r="X13" i="13"/>
  <c r="X14" i="13"/>
  <c r="X15" i="13"/>
  <c r="X16" i="13"/>
  <c r="X17" i="13"/>
  <c r="X18" i="13"/>
  <c r="X19" i="13"/>
  <c r="X20" i="13"/>
  <c r="X21" i="13"/>
  <c r="X22" i="13"/>
  <c r="X23" i="13"/>
  <c r="X24" i="13"/>
  <c r="X25" i="13"/>
  <c r="X26" i="13"/>
  <c r="X27" i="13"/>
  <c r="X28" i="13"/>
  <c r="X29" i="13"/>
  <c r="X30" i="13"/>
  <c r="X31" i="13"/>
  <c r="X32" i="13"/>
  <c r="X33" i="13"/>
  <c r="X34" i="13"/>
  <c r="X35" i="13"/>
  <c r="X36" i="13"/>
  <c r="X37" i="13"/>
  <c r="X38" i="13"/>
  <c r="X39" i="13"/>
  <c r="X40" i="13"/>
  <c r="X41" i="13"/>
  <c r="X42" i="13"/>
  <c r="X43" i="13"/>
  <c r="X44" i="13"/>
  <c r="X45" i="13"/>
  <c r="X46" i="13"/>
  <c r="X47" i="13"/>
  <c r="X48" i="13"/>
  <c r="X49" i="13"/>
  <c r="X50" i="13"/>
  <c r="X51" i="13"/>
  <c r="X53" i="13"/>
  <c r="X54" i="13"/>
  <c r="X55" i="13"/>
  <c r="X56" i="13"/>
  <c r="X57" i="13"/>
  <c r="X58" i="13"/>
  <c r="X59" i="13"/>
  <c r="X60" i="13"/>
  <c r="X61" i="13"/>
  <c r="X62" i="13"/>
  <c r="X63" i="13"/>
  <c r="X64" i="13"/>
  <c r="X65" i="13"/>
  <c r="X66" i="13"/>
  <c r="X67" i="13"/>
  <c r="X68" i="13"/>
  <c r="X69" i="13"/>
  <c r="X70" i="13"/>
  <c r="X71" i="13"/>
  <c r="X72" i="13"/>
  <c r="X73" i="13"/>
  <c r="X74" i="13"/>
  <c r="X75" i="13"/>
  <c r="X76" i="13"/>
  <c r="X77" i="13"/>
  <c r="X78" i="13"/>
  <c r="X79" i="13"/>
  <c r="X80" i="13"/>
  <c r="X81" i="13"/>
  <c r="X82" i="13"/>
  <c r="X83" i="13"/>
  <c r="X84" i="13"/>
  <c r="X85" i="13"/>
  <c r="X86" i="13"/>
  <c r="X87" i="13"/>
  <c r="X88" i="13"/>
  <c r="X89" i="13"/>
  <c r="X90" i="13"/>
  <c r="X91" i="13"/>
  <c r="X92" i="13"/>
  <c r="X93" i="13"/>
  <c r="X94" i="13"/>
  <c r="X95" i="13"/>
  <c r="X96" i="13"/>
  <c r="X97" i="13"/>
  <c r="X98" i="13"/>
  <c r="X99" i="13"/>
  <c r="X100" i="13"/>
  <c r="X101" i="13"/>
  <c r="X102" i="13"/>
  <c r="X103" i="13"/>
  <c r="X104" i="13"/>
  <c r="X105" i="13"/>
  <c r="X106" i="13"/>
  <c r="X107" i="13"/>
  <c r="X108" i="13"/>
  <c r="X109" i="13"/>
  <c r="X110" i="13"/>
  <c r="X111" i="13"/>
  <c r="X112" i="13"/>
  <c r="X113" i="13"/>
  <c r="X114" i="13"/>
  <c r="X115" i="13"/>
  <c r="X116" i="13"/>
  <c r="X117" i="13"/>
  <c r="X118" i="13"/>
  <c r="X119" i="13"/>
  <c r="X120" i="13"/>
  <c r="X121" i="13"/>
  <c r="X122" i="13"/>
  <c r="X123" i="13"/>
  <c r="X124" i="13"/>
  <c r="X125" i="13"/>
  <c r="X126" i="13"/>
  <c r="X127" i="13"/>
  <c r="X128" i="13"/>
  <c r="X129" i="13"/>
  <c r="X130" i="13"/>
  <c r="X131" i="13"/>
  <c r="X132" i="13"/>
  <c r="X133" i="13"/>
  <c r="X134" i="13"/>
  <c r="X135" i="13"/>
  <c r="X136" i="13"/>
  <c r="X137" i="13"/>
  <c r="X138" i="13"/>
  <c r="X139" i="13"/>
  <c r="X140" i="13"/>
  <c r="X141" i="13"/>
  <c r="X142" i="13"/>
  <c r="X143" i="13"/>
  <c r="X144" i="13"/>
  <c r="X145" i="13"/>
  <c r="X146" i="13"/>
  <c r="X147" i="13"/>
  <c r="X148" i="13"/>
  <c r="X149" i="13"/>
  <c r="X150" i="13"/>
  <c r="X151" i="13"/>
  <c r="X152" i="13"/>
  <c r="X153" i="13"/>
  <c r="X154" i="13"/>
  <c r="X155" i="13"/>
  <c r="X156" i="13"/>
  <c r="X157" i="13"/>
  <c r="X158" i="13"/>
  <c r="X159" i="13"/>
  <c r="X160" i="13"/>
  <c r="X161" i="13"/>
  <c r="X162" i="13"/>
  <c r="X163" i="13"/>
  <c r="X164" i="13"/>
  <c r="X165" i="13"/>
  <c r="X166" i="13"/>
  <c r="X167" i="13"/>
  <c r="X168" i="13"/>
  <c r="X169" i="13"/>
  <c r="X170" i="13"/>
  <c r="X171" i="13"/>
  <c r="X172" i="13"/>
  <c r="X173" i="13"/>
  <c r="X174" i="13"/>
  <c r="X175" i="13"/>
  <c r="X176" i="13"/>
  <c r="X177" i="13"/>
  <c r="X178" i="13"/>
  <c r="X179" i="13"/>
  <c r="X180" i="13"/>
  <c r="X181" i="13"/>
  <c r="X182" i="13"/>
  <c r="X183" i="13"/>
  <c r="X184" i="13"/>
  <c r="X185" i="13"/>
  <c r="X186" i="13"/>
  <c r="X187" i="13"/>
  <c r="X188" i="13"/>
  <c r="X189" i="13"/>
  <c r="X190" i="13"/>
  <c r="X191" i="13"/>
  <c r="X192" i="13"/>
  <c r="X193" i="13"/>
  <c r="X194" i="13"/>
  <c r="X195" i="13"/>
  <c r="X196" i="13"/>
  <c r="X197" i="13"/>
  <c r="X198" i="13"/>
  <c r="X199" i="13"/>
  <c r="X200" i="13"/>
  <c r="X201" i="13"/>
  <c r="X202" i="13"/>
  <c r="X203" i="13"/>
  <c r="X204" i="13"/>
  <c r="X205" i="13"/>
  <c r="X206" i="13"/>
  <c r="X207" i="13"/>
  <c r="X208" i="13"/>
  <c r="X209" i="13"/>
  <c r="X210" i="13"/>
  <c r="X211" i="13"/>
  <c r="X212" i="13"/>
  <c r="X213" i="13"/>
  <c r="X214" i="13"/>
  <c r="X215" i="13"/>
  <c r="X216" i="13"/>
  <c r="X217" i="13"/>
  <c r="X218" i="13"/>
  <c r="X219" i="13"/>
  <c r="X220" i="13"/>
  <c r="X221" i="13"/>
  <c r="X222" i="13"/>
  <c r="X223" i="13"/>
  <c r="X224" i="13"/>
  <c r="X225" i="13"/>
  <c r="X226" i="13"/>
  <c r="X227" i="13"/>
  <c r="X228" i="13"/>
  <c r="X229" i="13"/>
  <c r="X230" i="13"/>
  <c r="X231" i="13"/>
  <c r="X232" i="13"/>
  <c r="X233" i="13"/>
  <c r="X234" i="13"/>
  <c r="X235" i="13"/>
  <c r="X236" i="13"/>
  <c r="X237" i="13"/>
  <c r="X238" i="13"/>
  <c r="X239" i="13"/>
  <c r="X240" i="13"/>
  <c r="X241" i="13"/>
  <c r="X242" i="13"/>
  <c r="X243" i="13"/>
  <c r="X244" i="13"/>
  <c r="X245" i="13"/>
  <c r="X246" i="13"/>
  <c r="X247" i="13"/>
  <c r="X248" i="13"/>
  <c r="X249" i="13"/>
  <c r="X250" i="13"/>
  <c r="X251" i="13"/>
  <c r="X252" i="13"/>
  <c r="X253" i="13"/>
  <c r="X254" i="13"/>
  <c r="X255" i="13"/>
  <c r="X256" i="13"/>
  <c r="X257" i="13"/>
  <c r="X258" i="13"/>
  <c r="X259" i="13"/>
  <c r="X260" i="13"/>
  <c r="X261" i="13"/>
  <c r="X262" i="13"/>
  <c r="X263" i="13"/>
  <c r="X264" i="13"/>
  <c r="X265" i="13"/>
  <c r="X266" i="13"/>
  <c r="X267" i="13"/>
  <c r="X268" i="13"/>
  <c r="X269" i="13"/>
  <c r="X270" i="13"/>
  <c r="X271" i="13"/>
  <c r="X272" i="13"/>
  <c r="X273" i="13"/>
  <c r="X274" i="13"/>
  <c r="X275" i="13"/>
  <c r="X276" i="13"/>
  <c r="X277" i="13"/>
  <c r="X278" i="13"/>
  <c r="X279" i="13"/>
  <c r="X280" i="13"/>
  <c r="X281" i="13"/>
  <c r="X282" i="13"/>
  <c r="X283" i="13"/>
  <c r="X284" i="13"/>
  <c r="X285" i="13"/>
  <c r="X286" i="13"/>
  <c r="X287" i="13"/>
  <c r="X288" i="13"/>
  <c r="X289" i="13"/>
  <c r="X290" i="13"/>
  <c r="X291" i="13"/>
  <c r="X292" i="13"/>
  <c r="X293" i="13"/>
  <c r="X294" i="13"/>
  <c r="X295" i="13"/>
  <c r="X296" i="13"/>
  <c r="X297" i="13"/>
  <c r="X298" i="13"/>
  <c r="X299" i="13"/>
  <c r="X300" i="13"/>
  <c r="X301" i="13"/>
  <c r="X302" i="13"/>
  <c r="X303" i="13"/>
  <c r="X304" i="13"/>
  <c r="X305" i="13"/>
  <c r="X306" i="13"/>
  <c r="X307" i="13"/>
  <c r="X308" i="13"/>
  <c r="X309" i="13"/>
  <c r="X310" i="13"/>
  <c r="X311" i="13"/>
  <c r="X312" i="13"/>
  <c r="X313" i="13"/>
  <c r="X314" i="13"/>
  <c r="X315" i="13"/>
  <c r="X316" i="13"/>
  <c r="X317" i="13"/>
  <c r="X318" i="13"/>
  <c r="X319" i="13"/>
  <c r="X320" i="13"/>
  <c r="X321" i="13"/>
  <c r="X322" i="13"/>
  <c r="X323" i="13"/>
  <c r="X324" i="13"/>
  <c r="X325" i="13"/>
  <c r="X326" i="13"/>
  <c r="X327" i="13"/>
  <c r="X328" i="13"/>
  <c r="X329" i="13"/>
  <c r="X330" i="13"/>
  <c r="X331" i="13"/>
  <c r="X332" i="13"/>
  <c r="X333" i="13"/>
  <c r="X334" i="13"/>
  <c r="X335" i="13"/>
  <c r="X336" i="13"/>
  <c r="X337" i="13"/>
  <c r="X338" i="13"/>
  <c r="X339" i="13"/>
  <c r="X340" i="13"/>
  <c r="X341" i="13"/>
  <c r="X342" i="13"/>
  <c r="X343" i="13"/>
  <c r="X344" i="13"/>
  <c r="X345" i="13"/>
  <c r="X346" i="13"/>
  <c r="X347" i="13"/>
  <c r="X348" i="13"/>
  <c r="X349" i="13"/>
  <c r="X350" i="13"/>
  <c r="X351" i="13"/>
  <c r="X352" i="13"/>
  <c r="X353" i="13"/>
  <c r="X354" i="13"/>
  <c r="X355" i="13"/>
  <c r="X356" i="13"/>
  <c r="X357" i="13"/>
  <c r="X358" i="13"/>
  <c r="X359" i="13"/>
  <c r="X360" i="13"/>
  <c r="X361" i="13"/>
  <c r="X362" i="13"/>
  <c r="X363" i="13"/>
  <c r="X364" i="13"/>
  <c r="X365" i="13"/>
  <c r="X366" i="13"/>
  <c r="X367" i="13"/>
  <c r="X368" i="13"/>
  <c r="X369" i="13"/>
  <c r="X370" i="13"/>
  <c r="X371" i="13"/>
  <c r="X372" i="13"/>
  <c r="X373" i="13"/>
  <c r="X374" i="13"/>
  <c r="X375" i="13"/>
  <c r="X376" i="13"/>
  <c r="X377" i="13"/>
  <c r="X378" i="13"/>
  <c r="X379" i="13"/>
  <c r="X380" i="13"/>
  <c r="X381" i="13"/>
  <c r="X382" i="13"/>
  <c r="X383" i="13"/>
  <c r="X384" i="13"/>
  <c r="X385" i="13"/>
  <c r="X386" i="13"/>
  <c r="X387" i="13"/>
  <c r="X388" i="13"/>
  <c r="X389" i="13"/>
  <c r="X390" i="13"/>
  <c r="X391" i="13"/>
  <c r="X392" i="13"/>
  <c r="X393" i="13"/>
  <c r="X394" i="13"/>
  <c r="X395" i="13"/>
  <c r="X396" i="13"/>
  <c r="X397" i="13"/>
  <c r="X398" i="13"/>
  <c r="X399" i="13"/>
  <c r="X400" i="13"/>
  <c r="X401" i="13"/>
  <c r="X402" i="13"/>
  <c r="X403" i="13"/>
  <c r="X404" i="13"/>
  <c r="X405" i="13"/>
  <c r="X406" i="13"/>
  <c r="X407" i="13"/>
  <c r="X408" i="13"/>
  <c r="X409" i="13"/>
  <c r="X410" i="13"/>
  <c r="X411" i="13"/>
  <c r="X412" i="13"/>
  <c r="X413" i="13"/>
  <c r="X414" i="13"/>
  <c r="X415" i="13"/>
  <c r="X416" i="13"/>
  <c r="X417" i="13"/>
  <c r="X418" i="13"/>
  <c r="X419" i="13"/>
  <c r="X420" i="13"/>
  <c r="X421" i="13"/>
  <c r="X422" i="13"/>
  <c r="X423" i="13"/>
  <c r="X424" i="13"/>
  <c r="X425" i="13"/>
  <c r="X426" i="13"/>
  <c r="X427" i="13"/>
  <c r="X428" i="13"/>
  <c r="X429" i="13"/>
  <c r="X430" i="13"/>
  <c r="X431" i="13"/>
  <c r="X432" i="13"/>
  <c r="X433" i="13"/>
  <c r="X434" i="13"/>
  <c r="X435" i="13"/>
  <c r="X436" i="13"/>
  <c r="X437" i="13"/>
  <c r="X438" i="13"/>
  <c r="X439" i="13"/>
  <c r="X440" i="13"/>
  <c r="X441" i="13"/>
  <c r="X442" i="13"/>
  <c r="X443" i="13"/>
  <c r="X444" i="13"/>
  <c r="X445" i="13"/>
  <c r="X446" i="13"/>
  <c r="X447" i="13"/>
  <c r="X448" i="13"/>
  <c r="X449" i="13"/>
  <c r="X450" i="13"/>
  <c r="X451" i="13"/>
  <c r="X452" i="13"/>
  <c r="X453" i="13"/>
  <c r="X454" i="13"/>
  <c r="X455" i="13"/>
  <c r="X456" i="13"/>
  <c r="X457" i="13"/>
  <c r="X458" i="13"/>
  <c r="X459" i="13"/>
  <c r="X460" i="13"/>
  <c r="X461" i="13"/>
  <c r="X462" i="13"/>
  <c r="X463" i="13"/>
  <c r="X464" i="13"/>
  <c r="X465" i="13"/>
  <c r="X466" i="13"/>
  <c r="X467" i="13"/>
  <c r="X468" i="13"/>
  <c r="X469" i="13"/>
  <c r="X470" i="13"/>
  <c r="X471" i="13"/>
  <c r="X472" i="13"/>
  <c r="X473" i="13"/>
  <c r="X474" i="13"/>
  <c r="X475" i="13"/>
  <c r="X476" i="13"/>
  <c r="X477" i="13"/>
  <c r="X478" i="13"/>
  <c r="X479" i="13"/>
  <c r="X480" i="13"/>
  <c r="X481" i="13"/>
  <c r="X482" i="13"/>
  <c r="X483" i="13"/>
  <c r="X484" i="13"/>
  <c r="X485" i="13"/>
  <c r="X486" i="13"/>
  <c r="X487" i="13"/>
  <c r="X488" i="13"/>
  <c r="X489" i="13"/>
  <c r="X490" i="13"/>
  <c r="X491" i="13"/>
  <c r="X492" i="13"/>
  <c r="X493" i="13"/>
  <c r="X494" i="13"/>
  <c r="X495" i="13"/>
  <c r="X496" i="13"/>
  <c r="X497" i="13"/>
  <c r="X498" i="13"/>
  <c r="X499" i="13"/>
  <c r="X500" i="13"/>
  <c r="X501" i="13"/>
  <c r="X502" i="13"/>
  <c r="X503" i="13"/>
  <c r="X504" i="13"/>
  <c r="X505" i="13"/>
  <c r="X506" i="13"/>
  <c r="X507" i="13"/>
  <c r="X508" i="13"/>
  <c r="X509" i="13"/>
  <c r="X510" i="13"/>
  <c r="X511" i="13"/>
  <c r="X512" i="13"/>
  <c r="X513" i="13"/>
  <c r="X514" i="13"/>
  <c r="X515" i="13"/>
  <c r="X516" i="13"/>
  <c r="X517" i="13"/>
  <c r="X518" i="13"/>
  <c r="X519" i="13"/>
  <c r="X520" i="13"/>
  <c r="X521" i="13"/>
  <c r="X522" i="13"/>
  <c r="X523" i="13"/>
  <c r="X524" i="13"/>
  <c r="X525" i="13"/>
  <c r="X526" i="13"/>
  <c r="X527" i="13"/>
  <c r="X528" i="13"/>
  <c r="X529" i="13"/>
  <c r="X530" i="13"/>
  <c r="X531" i="13"/>
  <c r="X532" i="13"/>
  <c r="X533" i="13"/>
  <c r="X534" i="13"/>
  <c r="X535" i="13"/>
  <c r="X536" i="13"/>
  <c r="X537" i="13"/>
  <c r="X538" i="13"/>
  <c r="X539" i="13"/>
  <c r="X540" i="13"/>
  <c r="X541" i="13"/>
  <c r="X542" i="13"/>
  <c r="X543" i="13"/>
  <c r="X544" i="13"/>
  <c r="X545" i="13"/>
  <c r="X546" i="13"/>
  <c r="X547" i="13"/>
  <c r="X548" i="13"/>
  <c r="X549" i="13"/>
  <c r="X550" i="13"/>
  <c r="X551" i="13"/>
  <c r="X552" i="13"/>
  <c r="X553" i="13"/>
  <c r="X554" i="13"/>
  <c r="X555" i="13"/>
  <c r="X556" i="13"/>
  <c r="X557" i="13"/>
  <c r="X558" i="13"/>
  <c r="X559" i="13"/>
  <c r="X560" i="13"/>
  <c r="X561" i="13"/>
  <c r="X562" i="13"/>
  <c r="X563" i="13"/>
  <c r="X564" i="13"/>
  <c r="X565" i="13"/>
  <c r="X566" i="13"/>
  <c r="X567" i="13"/>
  <c r="X568" i="13"/>
  <c r="X569" i="13"/>
  <c r="X570" i="13"/>
  <c r="X571" i="13"/>
  <c r="X572" i="13"/>
  <c r="X573" i="13"/>
  <c r="X574" i="13"/>
  <c r="X575" i="13"/>
  <c r="X576" i="13"/>
  <c r="X577" i="13"/>
  <c r="X578" i="13"/>
  <c r="X579" i="13"/>
  <c r="X580" i="13"/>
  <c r="X581" i="13"/>
  <c r="X582" i="13"/>
  <c r="X583" i="13"/>
  <c r="X584" i="13"/>
  <c r="X585" i="13"/>
  <c r="X586" i="13"/>
  <c r="X587" i="13"/>
  <c r="X588" i="13"/>
  <c r="X589" i="13"/>
  <c r="X590" i="13"/>
  <c r="X591" i="13"/>
  <c r="X592" i="13"/>
  <c r="X593" i="13"/>
  <c r="X594" i="13"/>
  <c r="X595" i="13"/>
  <c r="X596" i="13"/>
  <c r="X597" i="13"/>
  <c r="X598" i="13"/>
  <c r="X599" i="13"/>
  <c r="X600" i="13"/>
  <c r="X601" i="13"/>
  <c r="X602" i="13"/>
  <c r="X603" i="13"/>
  <c r="X604" i="13"/>
  <c r="X605" i="13"/>
  <c r="X606" i="13"/>
  <c r="X607" i="13"/>
  <c r="X608" i="13"/>
  <c r="X609" i="13"/>
  <c r="X610" i="13"/>
  <c r="X611" i="13"/>
  <c r="X612" i="13"/>
  <c r="X613" i="13"/>
  <c r="X614" i="13"/>
  <c r="X615" i="13"/>
  <c r="X616" i="13"/>
  <c r="X617" i="13"/>
  <c r="X618" i="13"/>
  <c r="X619" i="13"/>
  <c r="X620" i="13"/>
  <c r="X621" i="13"/>
  <c r="X622" i="13"/>
  <c r="X623" i="13"/>
  <c r="X624" i="13"/>
  <c r="X625" i="13"/>
  <c r="X626" i="13"/>
  <c r="X627" i="13"/>
  <c r="X628" i="13"/>
  <c r="X629" i="13"/>
  <c r="X630" i="13"/>
  <c r="X631" i="13"/>
  <c r="X632" i="13"/>
  <c r="X633" i="13"/>
  <c r="X634" i="13"/>
  <c r="X635" i="13"/>
  <c r="X636" i="13"/>
  <c r="X637" i="13"/>
  <c r="X638" i="13"/>
  <c r="X639" i="13"/>
  <c r="X640" i="13"/>
  <c r="X641" i="13"/>
  <c r="X642" i="13"/>
  <c r="X643" i="13"/>
  <c r="X644" i="13"/>
  <c r="X645" i="13"/>
  <c r="X646" i="13"/>
  <c r="X647" i="13"/>
  <c r="X648" i="13"/>
  <c r="X649" i="13"/>
  <c r="X650" i="13"/>
  <c r="X651" i="13"/>
  <c r="X652" i="13"/>
  <c r="X653" i="13"/>
  <c r="X654" i="13"/>
  <c r="X655" i="13"/>
  <c r="X656" i="13"/>
  <c r="X657" i="13"/>
  <c r="X658" i="13"/>
  <c r="X659" i="13"/>
  <c r="X660" i="13"/>
  <c r="X661" i="13"/>
  <c r="X662" i="13"/>
  <c r="X663" i="13"/>
  <c r="X664" i="13"/>
  <c r="X665" i="13"/>
  <c r="X666" i="13"/>
  <c r="X667" i="13"/>
  <c r="X668" i="13"/>
  <c r="X669" i="13"/>
  <c r="X670" i="13"/>
  <c r="X671" i="13"/>
  <c r="X672" i="13"/>
  <c r="X673" i="13"/>
  <c r="X674" i="13"/>
  <c r="X675" i="13"/>
  <c r="X676" i="13"/>
  <c r="X677" i="13"/>
  <c r="X678" i="13"/>
  <c r="X679" i="13"/>
  <c r="X680" i="13"/>
  <c r="X681" i="13"/>
  <c r="X682" i="13"/>
  <c r="X683" i="13"/>
  <c r="X684" i="13"/>
  <c r="X685" i="13"/>
  <c r="X686" i="13"/>
  <c r="X687" i="13"/>
  <c r="X688" i="13"/>
  <c r="X689" i="13"/>
  <c r="X690" i="13"/>
  <c r="X691" i="13"/>
  <c r="X692" i="13"/>
  <c r="X693" i="13"/>
  <c r="X694" i="13"/>
  <c r="X695" i="13"/>
  <c r="X696" i="13"/>
  <c r="X697" i="13"/>
  <c r="X698" i="13"/>
  <c r="X699" i="13"/>
  <c r="X700" i="13"/>
  <c r="X701" i="13"/>
  <c r="X702" i="13"/>
  <c r="X703" i="13"/>
  <c r="X704" i="13"/>
  <c r="X705" i="13"/>
  <c r="X706" i="13"/>
  <c r="X707" i="13"/>
  <c r="X708" i="13"/>
  <c r="X709" i="13"/>
  <c r="X710" i="13"/>
  <c r="X711" i="13"/>
  <c r="X712" i="13"/>
  <c r="X713" i="13"/>
  <c r="X714" i="13"/>
  <c r="X715" i="13"/>
  <c r="X716" i="13"/>
  <c r="X717" i="13"/>
  <c r="X718" i="13"/>
  <c r="X719" i="13"/>
  <c r="X720" i="13"/>
  <c r="X721" i="13"/>
  <c r="X722" i="13"/>
  <c r="X723" i="13"/>
  <c r="X724" i="13"/>
  <c r="X725" i="13"/>
  <c r="X726" i="13"/>
  <c r="X727" i="13"/>
  <c r="X728" i="13"/>
  <c r="X729" i="13"/>
  <c r="X730" i="13"/>
  <c r="X731" i="13"/>
  <c r="X732" i="13"/>
  <c r="X733" i="13"/>
  <c r="X734" i="13"/>
  <c r="X735" i="13"/>
  <c r="X736" i="13"/>
  <c r="X737" i="13"/>
  <c r="X738" i="13"/>
  <c r="X739" i="13"/>
  <c r="X740" i="13"/>
  <c r="X741" i="13"/>
  <c r="X742" i="13"/>
  <c r="X743" i="13"/>
  <c r="X744" i="13"/>
  <c r="X745" i="13"/>
  <c r="X746" i="13"/>
  <c r="X747" i="13"/>
  <c r="X748" i="13"/>
  <c r="X749" i="13"/>
  <c r="X750" i="13"/>
  <c r="X751" i="13"/>
  <c r="X752" i="13"/>
  <c r="X753" i="13"/>
  <c r="X754" i="13"/>
  <c r="X755" i="13"/>
  <c r="X756" i="13"/>
  <c r="X757" i="13"/>
  <c r="X758" i="13"/>
  <c r="X759" i="13"/>
  <c r="X760" i="13"/>
  <c r="X761" i="13"/>
  <c r="X762" i="13"/>
  <c r="X763" i="13"/>
  <c r="X764" i="13"/>
  <c r="X765" i="13"/>
  <c r="X766" i="13"/>
  <c r="X767" i="13"/>
  <c r="X768" i="13"/>
  <c r="X769" i="13"/>
  <c r="X770" i="13"/>
  <c r="X771" i="13"/>
  <c r="X772" i="13"/>
  <c r="X773" i="13"/>
  <c r="X774" i="13"/>
  <c r="X775" i="13"/>
  <c r="X776" i="13"/>
  <c r="X777" i="13"/>
  <c r="X778" i="13"/>
  <c r="X4" i="13"/>
  <c r="W980" i="7"/>
  <c r="W1236" i="7"/>
  <c r="W1235" i="7"/>
  <c r="W1234" i="7"/>
  <c r="W1233" i="7"/>
  <c r="W1232" i="7"/>
  <c r="W1231" i="7"/>
  <c r="W1230" i="7"/>
  <c r="W1229" i="7"/>
  <c r="W1228" i="7"/>
  <c r="W1227" i="7"/>
  <c r="W1226" i="7"/>
  <c r="W1225" i="7"/>
  <c r="W1224" i="7"/>
  <c r="W1223" i="7"/>
  <c r="W1222" i="7"/>
  <c r="W1221" i="7"/>
  <c r="W1220" i="7"/>
  <c r="W1219" i="7"/>
  <c r="W1218" i="7"/>
  <c r="W1209" i="7"/>
  <c r="W1208" i="7"/>
  <c r="W1207" i="7"/>
  <c r="W1206" i="7"/>
  <c r="W1205" i="7"/>
  <c r="W1204" i="7"/>
  <c r="W1203" i="7"/>
  <c r="W1202" i="7"/>
  <c r="W1201" i="7"/>
  <c r="W1200" i="7"/>
  <c r="W1199" i="7"/>
  <c r="W1198" i="7"/>
  <c r="W1197" i="7"/>
  <c r="W1196" i="7"/>
  <c r="W1195" i="7"/>
  <c r="W1194" i="7"/>
  <c r="W1193" i="7"/>
  <c r="W1192" i="7"/>
  <c r="W1191" i="7"/>
  <c r="W1190" i="7"/>
  <c r="W1189" i="7"/>
  <c r="W1188" i="7"/>
  <c r="W1187" i="7"/>
  <c r="W1186" i="7"/>
  <c r="W1185" i="7"/>
  <c r="W1184" i="7"/>
  <c r="W1183" i="7"/>
  <c r="W1182" i="7"/>
  <c r="W1181" i="7"/>
  <c r="W1180" i="7"/>
  <c r="W1179" i="7"/>
  <c r="W1178" i="7"/>
  <c r="W1177" i="7"/>
  <c r="W1176" i="7"/>
  <c r="W1175" i="7"/>
  <c r="W1174" i="7"/>
  <c r="W1173" i="7"/>
  <c r="W1172" i="7"/>
  <c r="W1171" i="7"/>
  <c r="W1170" i="7"/>
  <c r="W1169" i="7"/>
  <c r="W1168" i="7"/>
  <c r="W1167" i="7"/>
  <c r="W1166" i="7"/>
  <c r="W1165" i="7"/>
  <c r="W1164" i="7"/>
  <c r="W1163" i="7"/>
  <c r="W1162" i="7"/>
  <c r="W1161" i="7"/>
  <c r="W1160" i="7"/>
  <c r="W1159" i="7"/>
  <c r="W1158" i="7"/>
  <c r="W1157" i="7"/>
  <c r="W1156" i="7"/>
  <c r="W1155" i="7"/>
  <c r="W1154" i="7"/>
  <c r="W1153" i="7"/>
  <c r="W1152" i="7"/>
  <c r="W1151" i="7"/>
  <c r="W1150" i="7"/>
  <c r="W1149" i="7"/>
  <c r="W1148" i="7"/>
  <c r="W1147" i="7"/>
  <c r="W1146" i="7"/>
  <c r="W1145" i="7"/>
  <c r="W1144" i="7"/>
  <c r="W1143" i="7"/>
  <c r="W1142" i="7"/>
  <c r="W1141" i="7"/>
  <c r="W1140" i="7"/>
  <c r="W1139" i="7"/>
  <c r="W1138" i="7"/>
  <c r="W1137" i="7"/>
  <c r="W1136" i="7"/>
  <c r="W1131" i="7"/>
  <c r="W1130" i="7"/>
  <c r="W1129" i="7"/>
  <c r="W1128" i="7"/>
  <c r="W1127" i="7"/>
  <c r="W1126" i="7"/>
  <c r="W1125" i="7"/>
  <c r="W1124" i="7"/>
  <c r="W1123" i="7"/>
  <c r="W1122" i="7"/>
  <c r="W1117" i="7"/>
  <c r="W1114" i="7"/>
  <c r="W1113" i="7"/>
  <c r="W1112" i="7"/>
  <c r="W1111" i="7"/>
  <c r="W1110" i="7"/>
  <c r="W1109" i="7"/>
  <c r="W1108" i="7"/>
  <c r="W1107" i="7"/>
  <c r="W1106" i="7"/>
  <c r="W1105" i="7"/>
  <c r="W1104" i="7"/>
  <c r="W1103" i="7"/>
  <c r="W1102" i="7"/>
  <c r="W1101" i="7"/>
  <c r="W1100" i="7"/>
  <c r="W1099" i="7"/>
  <c r="W1098" i="7"/>
  <c r="W1097" i="7"/>
  <c r="W1096" i="7"/>
  <c r="W1095" i="7"/>
  <c r="W1094" i="7"/>
  <c r="W1093" i="7"/>
  <c r="W1092" i="7"/>
  <c r="W1091" i="7"/>
  <c r="W1090" i="7"/>
  <c r="W1089" i="7"/>
  <c r="W1088" i="7"/>
  <c r="W1087" i="7"/>
  <c r="W1086" i="7"/>
  <c r="W1085" i="7"/>
  <c r="W1084" i="7"/>
  <c r="W1083" i="7"/>
  <c r="W1082" i="7"/>
  <c r="W1081" i="7"/>
  <c r="W1080" i="7"/>
  <c r="W1079" i="7"/>
  <c r="W1078" i="7"/>
  <c r="W1077" i="7"/>
  <c r="W1076" i="7"/>
  <c r="W1075" i="7"/>
  <c r="W1074" i="7"/>
  <c r="W1073" i="7"/>
  <c r="W1072" i="7"/>
  <c r="W1071" i="7"/>
  <c r="W1070" i="7"/>
  <c r="W1069" i="7"/>
  <c r="W1068" i="7"/>
  <c r="W1067" i="7"/>
  <c r="W1066" i="7"/>
  <c r="W1065" i="7"/>
  <c r="W1064" i="7"/>
  <c r="W1063" i="7"/>
  <c r="W1062" i="7"/>
  <c r="W1061" i="7"/>
  <c r="W1060" i="7"/>
  <c r="W1059" i="7"/>
  <c r="W1058" i="7"/>
  <c r="W1057" i="7"/>
  <c r="W1056" i="7"/>
  <c r="W1055" i="7"/>
  <c r="W1054" i="7"/>
  <c r="W1053" i="7"/>
  <c r="W1052" i="7"/>
  <c r="W1051" i="7"/>
  <c r="W1050" i="7"/>
  <c r="W1049" i="7"/>
  <c r="W1048" i="7"/>
  <c r="W1047" i="7"/>
  <c r="W1046" i="7"/>
  <c r="W1045" i="7"/>
  <c r="W1044" i="7"/>
  <c r="W1043" i="7"/>
  <c r="W1042" i="7"/>
  <c r="W1041" i="7"/>
  <c r="W1040" i="7"/>
  <c r="W1039" i="7"/>
  <c r="W1038" i="7"/>
  <c r="W1037" i="7"/>
  <c r="W1036" i="7"/>
  <c r="W1035" i="7"/>
  <c r="W1034" i="7"/>
  <c r="W1033" i="7"/>
  <c r="W1032" i="7"/>
  <c r="W1031" i="7"/>
  <c r="W1030" i="7"/>
  <c r="W1029" i="7"/>
  <c r="W1028" i="7"/>
  <c r="W1027" i="7"/>
  <c r="W1026" i="7"/>
  <c r="W1025" i="7"/>
  <c r="W1024" i="7"/>
  <c r="W1023" i="7"/>
  <c r="W1022" i="7"/>
  <c r="W1021" i="7"/>
  <c r="W1020" i="7"/>
  <c r="W1019" i="7"/>
  <c r="W1018" i="7"/>
  <c r="W1017" i="7"/>
  <c r="W1016" i="7"/>
  <c r="W1015" i="7"/>
  <c r="W1014" i="7"/>
  <c r="W1013" i="7"/>
  <c r="W1012" i="7"/>
  <c r="W1011" i="7"/>
  <c r="W1010" i="7"/>
  <c r="W1009" i="7"/>
  <c r="W1008" i="7"/>
  <c r="W1007" i="7"/>
  <c r="W1006" i="7"/>
  <c r="W1005" i="7"/>
  <c r="W1004" i="7"/>
  <c r="W1003" i="7"/>
  <c r="W1002" i="7"/>
  <c r="W1001" i="7"/>
  <c r="W1000" i="7"/>
  <c r="W999" i="7"/>
  <c r="W998" i="7"/>
  <c r="W997" i="7"/>
  <c r="W996" i="7"/>
  <c r="W995" i="7"/>
  <c r="W994" i="7"/>
  <c r="W993" i="7"/>
  <c r="W992" i="7"/>
  <c r="W991" i="7"/>
  <c r="W990" i="7"/>
  <c r="W989" i="7"/>
  <c r="W988" i="7"/>
  <c r="W987" i="7"/>
  <c r="W986" i="7"/>
  <c r="W985" i="7"/>
  <c r="W984" i="7"/>
  <c r="W983" i="7"/>
  <c r="W982" i="7"/>
  <c r="W981" i="7"/>
  <c r="W979" i="7"/>
  <c r="W978" i="7"/>
  <c r="W977" i="7"/>
  <c r="W976" i="7"/>
  <c r="W975" i="7"/>
  <c r="W974" i="7"/>
  <c r="W973" i="7"/>
  <c r="W972" i="7"/>
  <c r="W971" i="7"/>
  <c r="W970" i="7"/>
  <c r="W969" i="7"/>
  <c r="W968" i="7"/>
  <c r="W967" i="7"/>
  <c r="W966" i="7"/>
  <c r="W965" i="7"/>
  <c r="W964" i="7"/>
  <c r="W963" i="7"/>
  <c r="W962" i="7"/>
  <c r="W961" i="7"/>
  <c r="W957" i="7"/>
  <c r="W956" i="7"/>
  <c r="W955" i="7"/>
  <c r="W950" i="7"/>
  <c r="W949" i="7"/>
  <c r="W948" i="7"/>
  <c r="W947" i="7"/>
  <c r="W946" i="7"/>
  <c r="W945" i="7"/>
  <c r="W944" i="7"/>
  <c r="W943" i="7"/>
  <c r="W942" i="7"/>
  <c r="W941" i="7"/>
  <c r="W940" i="7"/>
  <c r="W939" i="7"/>
  <c r="W938" i="7"/>
  <c r="W937" i="7"/>
  <c r="W936" i="7"/>
  <c r="W935" i="7"/>
  <c r="W934" i="7"/>
  <c r="W933" i="7"/>
  <c r="W932" i="7"/>
  <c r="W931" i="7"/>
  <c r="W930" i="7"/>
  <c r="W929" i="7"/>
  <c r="W928" i="7"/>
  <c r="W927" i="7"/>
  <c r="W926" i="7"/>
  <c r="W925" i="7"/>
  <c r="W924" i="7"/>
  <c r="W923" i="7"/>
  <c r="W922" i="7"/>
  <c r="W921" i="7"/>
  <c r="W920" i="7"/>
  <c r="W919" i="7"/>
  <c r="W918" i="7"/>
  <c r="W917" i="7"/>
  <c r="W916" i="7"/>
  <c r="W915" i="7"/>
  <c r="W914" i="7"/>
  <c r="W913" i="7"/>
  <c r="W912" i="7"/>
  <c r="W911" i="7"/>
  <c r="W910" i="7"/>
  <c r="W909" i="7"/>
  <c r="W908" i="7"/>
  <c r="W907" i="7"/>
  <c r="W906" i="7"/>
  <c r="W905" i="7"/>
  <c r="W904" i="7"/>
  <c r="W903" i="7"/>
  <c r="W902" i="7"/>
  <c r="W901" i="7"/>
  <c r="W900" i="7"/>
  <c r="W899" i="7"/>
  <c r="W898" i="7"/>
  <c r="W897" i="7"/>
  <c r="W896" i="7"/>
  <c r="W895" i="7"/>
  <c r="W894" i="7"/>
  <c r="W893" i="7"/>
  <c r="W892" i="7"/>
  <c r="W891" i="7"/>
  <c r="W890" i="7"/>
  <c r="W889" i="7"/>
  <c r="W888" i="7"/>
  <c r="W887" i="7"/>
  <c r="W886" i="7"/>
  <c r="W885" i="7"/>
  <c r="W884" i="7"/>
  <c r="W883" i="7"/>
  <c r="W882" i="7"/>
  <c r="W881" i="7"/>
  <c r="W880" i="7"/>
  <c r="W879" i="7"/>
  <c r="W878" i="7"/>
  <c r="W877" i="7"/>
  <c r="W876" i="7"/>
  <c r="W875" i="7"/>
  <c r="W874" i="7"/>
  <c r="W873" i="7"/>
  <c r="W872" i="7"/>
  <c r="W871" i="7"/>
  <c r="W870" i="7"/>
  <c r="W869" i="7"/>
  <c r="W868" i="7"/>
  <c r="W867" i="7"/>
  <c r="W866" i="7"/>
  <c r="W865" i="7"/>
  <c r="W864" i="7"/>
  <c r="W863" i="7"/>
  <c r="W862" i="7"/>
  <c r="W861" i="7"/>
  <c r="W860" i="7"/>
  <c r="W859" i="7"/>
  <c r="W858" i="7"/>
  <c r="W857" i="7"/>
  <c r="W856" i="7"/>
  <c r="W855" i="7"/>
  <c r="W854" i="7"/>
  <c r="W853" i="7"/>
  <c r="W852" i="7"/>
  <c r="W851" i="7"/>
  <c r="W850" i="7"/>
  <c r="W849" i="7"/>
  <c r="W848" i="7"/>
  <c r="W847" i="7"/>
  <c r="W846" i="7"/>
  <c r="W845" i="7"/>
  <c r="W844" i="7"/>
  <c r="W843" i="7"/>
  <c r="W842" i="7"/>
  <c r="W841" i="7"/>
  <c r="W840" i="7"/>
  <c r="W839" i="7"/>
  <c r="W838" i="7"/>
  <c r="W837" i="7"/>
  <c r="W836" i="7"/>
  <c r="W835" i="7"/>
  <c r="W834" i="7"/>
  <c r="W833" i="7"/>
  <c r="W832" i="7"/>
  <c r="W831" i="7"/>
  <c r="W830" i="7"/>
  <c r="W829" i="7"/>
  <c r="W828" i="7"/>
  <c r="W827" i="7"/>
  <c r="W826" i="7"/>
  <c r="W825" i="7"/>
  <c r="W824" i="7"/>
  <c r="W823" i="7"/>
  <c r="W822" i="7"/>
  <c r="W821" i="7"/>
  <c r="W820" i="7"/>
  <c r="W819" i="7"/>
  <c r="W818" i="7"/>
  <c r="W817" i="7"/>
  <c r="W816" i="7"/>
  <c r="W815" i="7"/>
  <c r="W814" i="7"/>
  <c r="W813" i="7"/>
  <c r="W812" i="7"/>
  <c r="W811" i="7"/>
  <c r="W810" i="7"/>
  <c r="W809" i="7"/>
  <c r="W808" i="7"/>
  <c r="W807" i="7"/>
  <c r="W806" i="7"/>
  <c r="W805" i="7"/>
  <c r="W800" i="7"/>
  <c r="W799" i="7"/>
  <c r="W798" i="7"/>
  <c r="W797" i="7"/>
  <c r="W796" i="7"/>
  <c r="W795" i="7"/>
  <c r="W794" i="7"/>
  <c r="W793" i="7"/>
  <c r="W792" i="7"/>
  <c r="W791" i="7"/>
  <c r="W790" i="7"/>
  <c r="W789" i="7"/>
  <c r="W788" i="7"/>
  <c r="W787" i="7"/>
  <c r="W786" i="7"/>
  <c r="W785" i="7"/>
  <c r="W784" i="7"/>
  <c r="W783" i="7"/>
  <c r="W782" i="7"/>
  <c r="W781" i="7"/>
  <c r="W780" i="7"/>
  <c r="W779" i="7"/>
  <c r="W778" i="7"/>
  <c r="W777" i="7"/>
  <c r="W776" i="7"/>
  <c r="W775" i="7"/>
  <c r="W774" i="7"/>
  <c r="W773" i="7"/>
  <c r="W772" i="7"/>
  <c r="W767" i="7"/>
  <c r="W766" i="7"/>
  <c r="W765" i="7"/>
  <c r="W764" i="7"/>
  <c r="W763" i="7"/>
  <c r="W762" i="7"/>
  <c r="W761" i="7"/>
  <c r="W760" i="7"/>
  <c r="W759" i="7"/>
  <c r="W758" i="7"/>
  <c r="W757" i="7"/>
  <c r="W756" i="7"/>
  <c r="W755" i="7"/>
  <c r="W754" i="7"/>
  <c r="W753" i="7"/>
  <c r="W752" i="7"/>
  <c r="W751" i="7"/>
  <c r="W750" i="7"/>
  <c r="W749" i="7"/>
  <c r="W748" i="7"/>
  <c r="W747" i="7"/>
  <c r="W746" i="7"/>
  <c r="W745" i="7"/>
  <c r="W744" i="7"/>
  <c r="W743" i="7"/>
  <c r="W742" i="7"/>
  <c r="W741" i="7"/>
  <c r="W740" i="7"/>
  <c r="W739" i="7"/>
  <c r="W738" i="7"/>
  <c r="W737" i="7"/>
  <c r="W736" i="7"/>
  <c r="W735" i="7"/>
  <c r="W734" i="7"/>
  <c r="W733" i="7"/>
  <c r="W732" i="7"/>
  <c r="W731" i="7"/>
  <c r="W730" i="7"/>
  <c r="W729" i="7"/>
  <c r="W728" i="7"/>
  <c r="W727" i="7"/>
  <c r="W726" i="7"/>
  <c r="W725" i="7"/>
  <c r="W724" i="7"/>
  <c r="W723" i="7"/>
  <c r="W722" i="7"/>
  <c r="W721" i="7"/>
  <c r="W720" i="7"/>
  <c r="W719" i="7"/>
  <c r="W718" i="7"/>
  <c r="W717" i="7"/>
  <c r="W716" i="7"/>
  <c r="W715" i="7"/>
  <c r="W714" i="7"/>
  <c r="W713" i="7"/>
  <c r="W712" i="7"/>
  <c r="W711" i="7"/>
  <c r="W710" i="7"/>
  <c r="W709" i="7"/>
  <c r="W708" i="7"/>
  <c r="W707" i="7"/>
  <c r="W706" i="7"/>
  <c r="W705" i="7"/>
  <c r="W704" i="7"/>
  <c r="W703" i="7"/>
  <c r="W702" i="7"/>
  <c r="W701" i="7"/>
  <c r="W700" i="7"/>
  <c r="W699" i="7"/>
  <c r="W698" i="7"/>
  <c r="W697" i="7"/>
  <c r="W696" i="7"/>
  <c r="W695" i="7"/>
  <c r="W694" i="7"/>
  <c r="W693" i="7"/>
  <c r="W692" i="7"/>
  <c r="W691" i="7"/>
  <c r="W690" i="7"/>
  <c r="W689" i="7"/>
  <c r="W688" i="7"/>
  <c r="W687" i="7"/>
  <c r="W686" i="7"/>
  <c r="W685" i="7"/>
  <c r="W684" i="7"/>
  <c r="W683" i="7"/>
  <c r="W682" i="7"/>
  <c r="W681" i="7"/>
  <c r="W680" i="7"/>
  <c r="W679" i="7"/>
  <c r="W678" i="7"/>
  <c r="W677" i="7"/>
  <c r="W676" i="7"/>
  <c r="W675" i="7"/>
  <c r="W674" i="7"/>
  <c r="W673" i="7"/>
  <c r="W672" i="7"/>
  <c r="W671" i="7"/>
  <c r="W670" i="7"/>
  <c r="W669" i="7"/>
  <c r="W668" i="7"/>
  <c r="W667" i="7"/>
  <c r="W666" i="7"/>
  <c r="W665" i="7"/>
  <c r="W664" i="7"/>
  <c r="W663" i="7"/>
  <c r="W662" i="7"/>
  <c r="W661" i="7"/>
  <c r="W660" i="7"/>
  <c r="W659" i="7"/>
  <c r="W658" i="7"/>
  <c r="W657" i="7"/>
  <c r="W656" i="7"/>
  <c r="W655" i="7"/>
  <c r="W654" i="7"/>
  <c r="W653" i="7"/>
  <c r="W652" i="7"/>
  <c r="W651" i="7"/>
  <c r="W650" i="7"/>
  <c r="W649" i="7"/>
  <c r="W648" i="7"/>
  <c r="W647" i="7"/>
  <c r="W646" i="7"/>
  <c r="W645" i="7"/>
  <c r="W644" i="7"/>
  <c r="W643" i="7"/>
  <c r="W642" i="7"/>
  <c r="W641" i="7"/>
  <c r="W640" i="7"/>
  <c r="W639" i="7"/>
  <c r="W638" i="7"/>
  <c r="W637" i="7"/>
  <c r="W636" i="7"/>
  <c r="W635" i="7"/>
  <c r="W634" i="7"/>
  <c r="W633" i="7"/>
  <c r="W632" i="7"/>
  <c r="W631" i="7"/>
  <c r="W630" i="7"/>
  <c r="W629" i="7"/>
  <c r="W628" i="7"/>
  <c r="W627" i="7"/>
  <c r="W626" i="7"/>
  <c r="W625" i="7"/>
  <c r="W624" i="7"/>
  <c r="W623" i="7"/>
  <c r="W622" i="7"/>
  <c r="W621" i="7"/>
  <c r="W620" i="7"/>
  <c r="W619" i="7"/>
  <c r="W618" i="7"/>
  <c r="W617" i="7"/>
  <c r="W616" i="7"/>
  <c r="W615" i="7"/>
  <c r="W614" i="7"/>
  <c r="W613" i="7"/>
  <c r="W612" i="7"/>
  <c r="W611" i="7"/>
  <c r="W610" i="7"/>
  <c r="W609" i="7"/>
  <c r="W608" i="7"/>
  <c r="W607" i="7"/>
  <c r="W606" i="7"/>
  <c r="W605" i="7"/>
  <c r="W604" i="7"/>
  <c r="W603" i="7"/>
  <c r="W602" i="7"/>
  <c r="W601" i="7"/>
  <c r="W600" i="7"/>
  <c r="W599" i="7"/>
  <c r="W598" i="7"/>
  <c r="W597" i="7"/>
  <c r="W596" i="7"/>
  <c r="W595" i="7"/>
  <c r="W594" i="7"/>
  <c r="W593" i="7"/>
  <c r="W592" i="7"/>
  <c r="W591" i="7"/>
  <c r="W590" i="7"/>
  <c r="W589" i="7"/>
  <c r="W588" i="7"/>
  <c r="W587" i="7"/>
  <c r="W586" i="7"/>
  <c r="W585" i="7"/>
  <c r="W584" i="7"/>
  <c r="W583" i="7"/>
  <c r="W582" i="7"/>
  <c r="W581" i="7"/>
  <c r="W580" i="7"/>
  <c r="W579" i="7"/>
  <c r="W578" i="7"/>
  <c r="W577" i="7"/>
  <c r="W576" i="7"/>
  <c r="W575" i="7"/>
  <c r="W574" i="7"/>
  <c r="W573" i="7"/>
  <c r="W572" i="7"/>
  <c r="W571" i="7"/>
  <c r="W570" i="7"/>
  <c r="W569" i="7"/>
  <c r="W568" i="7"/>
  <c r="W567" i="7"/>
  <c r="W566" i="7"/>
  <c r="W565" i="7"/>
  <c r="W564" i="7"/>
  <c r="W563" i="7"/>
  <c r="W562" i="7"/>
  <c r="W561" i="7"/>
  <c r="W560" i="7"/>
  <c r="W559" i="7"/>
  <c r="W558" i="7"/>
  <c r="W557" i="7"/>
  <c r="W556" i="7"/>
  <c r="W555" i="7"/>
  <c r="W554" i="7"/>
  <c r="W553" i="7"/>
  <c r="W552" i="7"/>
  <c r="W551" i="7"/>
  <c r="W550" i="7"/>
  <c r="W549" i="7"/>
  <c r="W548" i="7"/>
  <c r="W547" i="7"/>
  <c r="W546" i="7"/>
  <c r="W545" i="7"/>
  <c r="W544" i="7"/>
  <c r="W543" i="7"/>
  <c r="W542" i="7"/>
  <c r="W541" i="7"/>
  <c r="W540" i="7"/>
  <c r="W539" i="7"/>
  <c r="W538" i="7"/>
  <c r="W537" i="7"/>
  <c r="W536" i="7"/>
  <c r="W535" i="7"/>
  <c r="W534" i="7"/>
  <c r="W533" i="7"/>
  <c r="W532" i="7"/>
  <c r="W531" i="7"/>
  <c r="W530" i="7"/>
  <c r="W529" i="7"/>
  <c r="W528" i="7"/>
  <c r="W527" i="7"/>
  <c r="W526" i="7"/>
  <c r="W525" i="7"/>
  <c r="W524" i="7"/>
  <c r="W523" i="7"/>
  <c r="W522" i="7"/>
  <c r="W521" i="7"/>
  <c r="W520" i="7"/>
  <c r="W519" i="7"/>
  <c r="W518" i="7"/>
  <c r="W517" i="7"/>
  <c r="W516" i="7"/>
  <c r="W515" i="7"/>
  <c r="W514" i="7"/>
  <c r="W513" i="7"/>
  <c r="W512" i="7"/>
  <c r="W511" i="7"/>
  <c r="W510" i="7"/>
  <c r="W509" i="7"/>
  <c r="W508" i="7"/>
  <c r="W507" i="7"/>
  <c r="W506" i="7"/>
  <c r="W505" i="7"/>
  <c r="W504" i="7"/>
  <c r="W503" i="7"/>
  <c r="W502" i="7"/>
  <c r="W501" i="7"/>
  <c r="W500" i="7"/>
  <c r="W499" i="7"/>
  <c r="W498" i="7"/>
  <c r="W497" i="7"/>
  <c r="W496" i="7"/>
  <c r="W495" i="7"/>
  <c r="W494" i="7"/>
  <c r="W493" i="7"/>
  <c r="W492" i="7"/>
  <c r="W491" i="7"/>
  <c r="W490" i="7"/>
  <c r="W489" i="7"/>
  <c r="W488" i="7"/>
  <c r="W487" i="7"/>
  <c r="W486" i="7"/>
  <c r="W485" i="7"/>
  <c r="W484" i="7"/>
  <c r="W483" i="7"/>
  <c r="W482" i="7"/>
  <c r="W481" i="7"/>
  <c r="W480" i="7"/>
  <c r="W479" i="7"/>
  <c r="W478" i="7"/>
  <c r="W477" i="7"/>
  <c r="W476" i="7"/>
  <c r="W475" i="7"/>
  <c r="W474" i="7"/>
  <c r="W473" i="7"/>
  <c r="W472" i="7"/>
  <c r="W471" i="7"/>
  <c r="W470" i="7"/>
  <c r="W469" i="7"/>
  <c r="W468" i="7"/>
  <c r="W467" i="7"/>
  <c r="W466" i="7"/>
  <c r="W465" i="7"/>
  <c r="W464" i="7"/>
  <c r="W463" i="7"/>
  <c r="W462" i="7"/>
  <c r="W461" i="7"/>
  <c r="W460" i="7"/>
  <c r="W459" i="7"/>
  <c r="W458" i="7"/>
  <c r="W457" i="7"/>
  <c r="W456" i="7"/>
  <c r="W455" i="7"/>
  <c r="W454" i="7"/>
  <c r="W453" i="7"/>
  <c r="W452" i="7"/>
  <c r="W451" i="7"/>
  <c r="W450" i="7"/>
  <c r="W449" i="7"/>
  <c r="W448" i="7"/>
  <c r="W447" i="7"/>
  <c r="W446" i="7"/>
  <c r="W445" i="7"/>
  <c r="W444" i="7"/>
  <c r="W443" i="7"/>
  <c r="W442" i="7"/>
  <c r="W441" i="7"/>
  <c r="W440" i="7"/>
  <c r="W439" i="7"/>
  <c r="W438" i="7"/>
  <c r="W437" i="7"/>
  <c r="W436" i="7"/>
  <c r="W435" i="7"/>
  <c r="W434" i="7"/>
  <c r="W433" i="7"/>
  <c r="W432" i="7"/>
  <c r="W431" i="7"/>
  <c r="W430" i="7"/>
  <c r="W429" i="7"/>
  <c r="W428" i="7"/>
  <c r="W420" i="7"/>
  <c r="W419" i="7"/>
  <c r="W418" i="7"/>
  <c r="W417" i="7"/>
  <c r="W416" i="7"/>
  <c r="W415" i="7"/>
  <c r="W414" i="7"/>
  <c r="W413" i="7"/>
  <c r="W412" i="7"/>
  <c r="W411" i="7"/>
  <c r="W410" i="7"/>
  <c r="W409" i="7"/>
  <c r="W408" i="7"/>
  <c r="W407" i="7"/>
  <c r="W406" i="7"/>
  <c r="W405" i="7"/>
  <c r="W402" i="7"/>
  <c r="W401" i="7"/>
  <c r="W400" i="7"/>
  <c r="W399" i="7"/>
  <c r="W398" i="7"/>
  <c r="W397" i="7"/>
  <c r="W396" i="7"/>
  <c r="W395" i="7"/>
  <c r="W394" i="7"/>
  <c r="W393" i="7"/>
  <c r="W392" i="7"/>
  <c r="W391" i="7"/>
  <c r="W390" i="7"/>
  <c r="W389" i="7"/>
  <c r="W388" i="7"/>
  <c r="W387" i="7"/>
  <c r="W386" i="7"/>
  <c r="W385" i="7"/>
  <c r="W384" i="7"/>
  <c r="W383" i="7"/>
  <c r="W382" i="7"/>
  <c r="W381" i="7"/>
  <c r="W380" i="7"/>
  <c r="W379" i="7"/>
  <c r="W378" i="7"/>
  <c r="W377" i="7"/>
  <c r="W376" i="7"/>
  <c r="W375" i="7"/>
  <c r="W374" i="7"/>
  <c r="W373" i="7"/>
  <c r="W372" i="7"/>
  <c r="W371" i="7"/>
  <c r="W370" i="7"/>
  <c r="W369" i="7"/>
  <c r="W368" i="7"/>
  <c r="W367" i="7"/>
  <c r="W366" i="7"/>
  <c r="W365" i="7"/>
  <c r="W364" i="7"/>
  <c r="W363" i="7"/>
  <c r="W362" i="7"/>
  <c r="W361" i="7"/>
  <c r="W360" i="7"/>
  <c r="W359" i="7"/>
  <c r="W358" i="7"/>
  <c r="W357" i="7"/>
  <c r="W356" i="7"/>
  <c r="W355" i="7"/>
  <c r="W354" i="7"/>
  <c r="W353" i="7"/>
  <c r="W352" i="7"/>
  <c r="W351" i="7"/>
  <c r="W350" i="7"/>
  <c r="W349" i="7"/>
  <c r="W348" i="7"/>
  <c r="W347" i="7"/>
  <c r="W346" i="7"/>
  <c r="W345" i="7"/>
  <c r="W344" i="7"/>
  <c r="W343" i="7"/>
  <c r="W342" i="7"/>
  <c r="W341" i="7"/>
  <c r="W340" i="7"/>
  <c r="W339" i="7"/>
  <c r="W338" i="7"/>
  <c r="W337" i="7"/>
  <c r="W336" i="7"/>
  <c r="W335" i="7"/>
  <c r="W334" i="7"/>
  <c r="W333" i="7"/>
  <c r="W332" i="7"/>
  <c r="W331" i="7"/>
  <c r="W330" i="7"/>
  <c r="W329" i="7"/>
  <c r="W328" i="7"/>
  <c r="W327" i="7"/>
  <c r="W326" i="7"/>
  <c r="W325" i="7"/>
  <c r="W324" i="7"/>
  <c r="W323" i="7"/>
  <c r="W322" i="7"/>
  <c r="W321" i="7"/>
  <c r="W320" i="7"/>
  <c r="W319" i="7"/>
  <c r="W318" i="7"/>
  <c r="W317" i="7"/>
  <c r="W316" i="7"/>
  <c r="W315" i="7"/>
  <c r="W314" i="7"/>
  <c r="W313" i="7"/>
  <c r="W312" i="7"/>
  <c r="W311" i="7"/>
  <c r="W310" i="7"/>
  <c r="W309" i="7"/>
  <c r="W308" i="7"/>
  <c r="W307" i="7"/>
  <c r="W306" i="7"/>
  <c r="W305" i="7"/>
  <c r="W304" i="7"/>
  <c r="W303" i="7"/>
  <c r="W302" i="7"/>
  <c r="W301" i="7"/>
  <c r="W300" i="7"/>
  <c r="W299" i="7"/>
  <c r="W298" i="7"/>
  <c r="W297" i="7"/>
  <c r="W296" i="7"/>
  <c r="W295" i="7"/>
  <c r="W294" i="7"/>
  <c r="W293" i="7"/>
  <c r="W292" i="7"/>
  <c r="W291" i="7"/>
  <c r="W290" i="7"/>
  <c r="W289" i="7"/>
  <c r="W288" i="7"/>
  <c r="W287" i="7"/>
  <c r="W286" i="7"/>
  <c r="W285" i="7"/>
  <c r="W284" i="7"/>
  <c r="W283" i="7"/>
  <c r="W282" i="7"/>
  <c r="W281" i="7"/>
  <c r="W280" i="7"/>
  <c r="W279" i="7"/>
  <c r="W278" i="7"/>
  <c r="W277" i="7"/>
  <c r="W276" i="7"/>
  <c r="W273" i="7"/>
  <c r="W269" i="7"/>
  <c r="W268" i="7"/>
  <c r="W267" i="7"/>
  <c r="W266" i="7"/>
  <c r="W265" i="7"/>
  <c r="W264" i="7"/>
  <c r="W263" i="7"/>
  <c r="W262" i="7"/>
  <c r="W261" i="7"/>
  <c r="W260" i="7"/>
  <c r="W259" i="7"/>
  <c r="W258" i="7"/>
  <c r="W253" i="7"/>
  <c r="W252" i="7"/>
  <c r="W251" i="7"/>
  <c r="W250" i="7"/>
  <c r="W249" i="7"/>
  <c r="W248" i="7"/>
  <c r="W247" i="7"/>
  <c r="W246" i="7"/>
  <c r="W245" i="7"/>
  <c r="W244" i="7"/>
  <c r="W243" i="7"/>
  <c r="W242" i="7"/>
  <c r="W241" i="7"/>
  <c r="W240" i="7"/>
  <c r="W239" i="7"/>
  <c r="W238" i="7"/>
  <c r="W237" i="7"/>
  <c r="W236" i="7"/>
  <c r="W235" i="7"/>
  <c r="W234" i="7"/>
  <c r="W233" i="7"/>
  <c r="W232" i="7"/>
  <c r="W231" i="7"/>
  <c r="W230" i="7"/>
  <c r="W229" i="7"/>
  <c r="W228" i="7"/>
  <c r="W227" i="7"/>
  <c r="W226" i="7"/>
  <c r="W225" i="7"/>
  <c r="W224" i="7"/>
  <c r="W223" i="7"/>
  <c r="W222" i="7"/>
  <c r="W221" i="7"/>
  <c r="W220" i="7"/>
  <c r="W219" i="7"/>
  <c r="W218" i="7"/>
  <c r="W217" i="7"/>
  <c r="W216" i="7"/>
  <c r="W215" i="7"/>
  <c r="W214" i="7"/>
  <c r="W213" i="7"/>
  <c r="W212" i="7"/>
  <c r="W211" i="7"/>
  <c r="W210" i="7"/>
  <c r="W209" i="7"/>
  <c r="W208" i="7"/>
  <c r="W207" i="7"/>
  <c r="W206" i="7"/>
  <c r="W205" i="7"/>
  <c r="W204" i="7"/>
  <c r="W203" i="7"/>
  <c r="W202" i="7"/>
  <c r="W201" i="7"/>
  <c r="W200" i="7"/>
  <c r="W199" i="7"/>
  <c r="W198" i="7"/>
  <c r="W197" i="7"/>
  <c r="W196" i="7"/>
  <c r="W195" i="7"/>
  <c r="W194" i="7"/>
  <c r="W193" i="7"/>
  <c r="W192" i="7"/>
  <c r="W191" i="7"/>
  <c r="W190" i="7"/>
  <c r="W189" i="7"/>
  <c r="W188" i="7"/>
  <c r="W187" i="7"/>
  <c r="W186" i="7"/>
  <c r="W185" i="7"/>
  <c r="W184" i="7"/>
  <c r="W183" i="7"/>
  <c r="W182" i="7"/>
  <c r="W181" i="7"/>
  <c r="W180" i="7"/>
  <c r="W179" i="7"/>
  <c r="W178" i="7"/>
  <c r="W177" i="7"/>
  <c r="W176" i="7"/>
  <c r="W175" i="7"/>
  <c r="W174" i="7"/>
  <c r="W170" i="7"/>
  <c r="W169" i="7"/>
  <c r="W168" i="7"/>
  <c r="W167" i="7"/>
  <c r="W166" i="7"/>
  <c r="W165" i="7"/>
  <c r="W164" i="7"/>
  <c r="W163" i="7"/>
  <c r="W162" i="7"/>
  <c r="W161" i="7"/>
  <c r="W160" i="7"/>
  <c r="W159" i="7"/>
  <c r="W158" i="7"/>
  <c r="W157" i="7"/>
  <c r="W156" i="7"/>
  <c r="W155" i="7"/>
  <c r="W152" i="7"/>
  <c r="W151" i="7"/>
  <c r="W150" i="7"/>
  <c r="W149" i="7"/>
  <c r="W148" i="7"/>
  <c r="W147" i="7"/>
  <c r="W146" i="7"/>
  <c r="W145" i="7"/>
  <c r="W144" i="7"/>
  <c r="W143" i="7"/>
  <c r="W142" i="7"/>
  <c r="W141" i="7"/>
  <c r="W140" i="7"/>
  <c r="W139" i="7"/>
  <c r="W138" i="7"/>
  <c r="W137" i="7"/>
  <c r="W136" i="7"/>
  <c r="W135" i="7"/>
  <c r="W134" i="7"/>
  <c r="W133" i="7"/>
  <c r="W132" i="7"/>
  <c r="W131" i="7"/>
  <c r="W130" i="7"/>
  <c r="W129" i="7"/>
  <c r="W128" i="7"/>
  <c r="W127" i="7"/>
  <c r="W126" i="7"/>
  <c r="W125" i="7"/>
  <c r="W124" i="7"/>
  <c r="W123" i="7"/>
  <c r="W122" i="7"/>
  <c r="W121" i="7"/>
  <c r="W120" i="7"/>
  <c r="W119" i="7"/>
  <c r="W118" i="7"/>
  <c r="W117" i="7"/>
  <c r="W116" i="7"/>
  <c r="W115" i="7"/>
  <c r="W114" i="7"/>
  <c r="W113" i="7"/>
  <c r="W112" i="7"/>
  <c r="W111" i="7"/>
  <c r="W110" i="7"/>
  <c r="W109" i="7"/>
  <c r="W108" i="7"/>
  <c r="W107" i="7"/>
  <c r="W106" i="7"/>
  <c r="W105" i="7"/>
  <c r="W104" i="7"/>
  <c r="W103" i="7"/>
  <c r="W102" i="7"/>
  <c r="W101" i="7"/>
  <c r="W100" i="7"/>
  <c r="W99" i="7"/>
  <c r="W98" i="7"/>
  <c r="W97" i="7"/>
  <c r="W96" i="7"/>
  <c r="W95" i="7"/>
  <c r="W94" i="7"/>
  <c r="W93" i="7"/>
  <c r="W92" i="7"/>
  <c r="W91" i="7"/>
  <c r="W90" i="7"/>
  <c r="W89" i="7"/>
  <c r="W88" i="7"/>
  <c r="W87" i="7"/>
  <c r="W86" i="7"/>
  <c r="W85" i="7"/>
  <c r="W84" i="7"/>
  <c r="W83" i="7"/>
  <c r="W82" i="7"/>
  <c r="W81" i="7"/>
  <c r="W80" i="7"/>
  <c r="W79" i="7"/>
  <c r="W78" i="7"/>
  <c r="W77" i="7"/>
  <c r="W76" i="7"/>
  <c r="W75" i="7"/>
  <c r="W74" i="7"/>
  <c r="W73" i="7"/>
  <c r="W72" i="7"/>
  <c r="W71" i="7"/>
  <c r="W70" i="7"/>
  <c r="W69" i="7"/>
  <c r="W68" i="7"/>
  <c r="W67" i="7"/>
  <c r="W66" i="7"/>
  <c r="W65" i="7"/>
  <c r="W64" i="7"/>
  <c r="W63" i="7"/>
  <c r="W62" i="7"/>
  <c r="W61" i="7"/>
  <c r="W60" i="7"/>
  <c r="W59" i="7"/>
  <c r="W58" i="7"/>
  <c r="W57" i="7"/>
  <c r="W56" i="7"/>
  <c r="W55" i="7"/>
  <c r="W54" i="7"/>
  <c r="W53" i="7"/>
  <c r="W52" i="7"/>
  <c r="W51" i="7"/>
  <c r="W50" i="7"/>
  <c r="W49" i="7"/>
  <c r="W48" i="7"/>
  <c r="W47" i="7"/>
  <c r="W46" i="7"/>
  <c r="W45" i="7"/>
  <c r="W44" i="7"/>
  <c r="W43" i="7"/>
  <c r="W42" i="7"/>
  <c r="W41" i="7"/>
  <c r="W40" i="7"/>
  <c r="W39" i="7"/>
  <c r="W38" i="7"/>
  <c r="W37" i="7"/>
  <c r="W36" i="7"/>
  <c r="W35" i="7"/>
  <c r="W34" i="7"/>
  <c r="W33" i="7"/>
  <c r="W32" i="7"/>
  <c r="W31" i="7"/>
  <c r="W30" i="7"/>
  <c r="W29" i="7"/>
  <c r="W28" i="7"/>
  <c r="W27" i="7"/>
  <c r="W26" i="7"/>
  <c r="W25" i="7"/>
  <c r="W24" i="7"/>
  <c r="W23" i="7"/>
  <c r="W22" i="7"/>
  <c r="W21" i="7"/>
  <c r="W20" i="7"/>
  <c r="W19" i="7"/>
  <c r="W18" i="7"/>
  <c r="W17" i="7"/>
  <c r="W16" i="7"/>
  <c r="W15" i="7"/>
  <c r="W14" i="7"/>
  <c r="W13" i="7"/>
  <c r="W12" i="7"/>
  <c r="W11" i="7"/>
  <c r="W10" i="7"/>
  <c r="W9" i="7"/>
  <c r="W8" i="7"/>
  <c r="W7" i="7"/>
  <c r="W6" i="7"/>
  <c r="W5" i="7"/>
  <c r="W4" i="7"/>
  <c r="W3" i="7"/>
  <c r="L778" i="13"/>
  <c r="I778" i="13"/>
  <c r="F778" i="13"/>
  <c r="L777" i="13"/>
  <c r="I777" i="13"/>
  <c r="F777" i="13"/>
  <c r="L776" i="13"/>
  <c r="I776" i="13"/>
  <c r="F776" i="13"/>
  <c r="L775" i="13"/>
  <c r="I775" i="13"/>
  <c r="F775" i="13"/>
  <c r="L774" i="13"/>
  <c r="I774" i="13"/>
  <c r="F774" i="13"/>
  <c r="L773" i="13"/>
  <c r="I773" i="13"/>
  <c r="F773" i="13"/>
  <c r="L772" i="13"/>
  <c r="I772" i="13"/>
  <c r="F772" i="13"/>
  <c r="L771" i="13"/>
  <c r="I771" i="13"/>
  <c r="F771" i="13"/>
  <c r="L770" i="13"/>
  <c r="I770" i="13"/>
  <c r="F770" i="13"/>
  <c r="L769" i="13"/>
  <c r="I769" i="13"/>
  <c r="F769" i="13"/>
  <c r="L768" i="13"/>
  <c r="I768" i="13"/>
  <c r="F768" i="13"/>
  <c r="L767" i="13"/>
  <c r="I767" i="13"/>
  <c r="F767" i="13"/>
  <c r="L766" i="13"/>
  <c r="I766" i="13"/>
  <c r="F766" i="13"/>
  <c r="L765" i="13"/>
  <c r="I765" i="13"/>
  <c r="F765" i="13"/>
  <c r="L764" i="13"/>
  <c r="I764" i="13"/>
  <c r="F764" i="13"/>
  <c r="L763" i="13"/>
  <c r="I763" i="13"/>
  <c r="F763" i="13"/>
  <c r="L762" i="13"/>
  <c r="I762" i="13"/>
  <c r="F762" i="13"/>
  <c r="L761" i="13"/>
  <c r="I761" i="13"/>
  <c r="F761" i="13"/>
  <c r="L760" i="13"/>
  <c r="I760" i="13"/>
  <c r="F760" i="13"/>
  <c r="L759" i="13"/>
  <c r="I759" i="13"/>
  <c r="F759" i="13"/>
  <c r="L758" i="13"/>
  <c r="I758" i="13"/>
  <c r="F758" i="13"/>
  <c r="L757" i="13"/>
  <c r="I757" i="13"/>
  <c r="F757" i="13"/>
  <c r="L756" i="13"/>
  <c r="I756" i="13"/>
  <c r="F756" i="13"/>
  <c r="L755" i="13"/>
  <c r="I755" i="13"/>
  <c r="F755" i="13"/>
  <c r="L754" i="13"/>
  <c r="I754" i="13"/>
  <c r="F754" i="13"/>
  <c r="L753" i="13"/>
  <c r="I753" i="13"/>
  <c r="F753" i="13"/>
  <c r="L752" i="13"/>
  <c r="I752" i="13"/>
  <c r="F752" i="13"/>
  <c r="L751" i="13"/>
  <c r="I751" i="13"/>
  <c r="F751" i="13"/>
  <c r="L750" i="13"/>
  <c r="I750" i="13"/>
  <c r="F750" i="13"/>
  <c r="L749" i="13"/>
  <c r="I749" i="13"/>
  <c r="F749" i="13"/>
  <c r="L748" i="13"/>
  <c r="I748" i="13"/>
  <c r="F748" i="13"/>
  <c r="L747" i="13"/>
  <c r="I747" i="13"/>
  <c r="F747" i="13"/>
  <c r="L746" i="13"/>
  <c r="I746" i="13"/>
  <c r="F746" i="13"/>
  <c r="L745" i="13"/>
  <c r="I745" i="13"/>
  <c r="F745" i="13"/>
  <c r="L744" i="13"/>
  <c r="I744" i="13"/>
  <c r="F744" i="13"/>
  <c r="L743" i="13"/>
  <c r="I743" i="13"/>
  <c r="F743" i="13"/>
  <c r="L742" i="13"/>
  <c r="I742" i="13"/>
  <c r="F742" i="13"/>
  <c r="L741" i="13"/>
  <c r="I741" i="13"/>
  <c r="F741" i="13"/>
  <c r="L740" i="13"/>
  <c r="I740" i="13"/>
  <c r="F740" i="13"/>
  <c r="L739" i="13"/>
  <c r="I739" i="13"/>
  <c r="F739" i="13"/>
  <c r="L738" i="13"/>
  <c r="I738" i="13"/>
  <c r="F738" i="13"/>
  <c r="L737" i="13"/>
  <c r="I737" i="13"/>
  <c r="F737" i="13"/>
  <c r="L736" i="13"/>
  <c r="I736" i="13"/>
  <c r="F736" i="13"/>
  <c r="L735" i="13"/>
  <c r="I735" i="13"/>
  <c r="F735" i="13"/>
  <c r="L734" i="13"/>
  <c r="I734" i="13"/>
  <c r="F734" i="13"/>
  <c r="L733" i="13"/>
  <c r="I733" i="13"/>
  <c r="F733" i="13"/>
  <c r="L732" i="13"/>
  <c r="I732" i="13"/>
  <c r="F732" i="13"/>
  <c r="L731" i="13"/>
  <c r="I731" i="13"/>
  <c r="F731" i="13"/>
  <c r="L730" i="13"/>
  <c r="I730" i="13"/>
  <c r="F730" i="13"/>
  <c r="L729" i="13"/>
  <c r="I729" i="13"/>
  <c r="F729" i="13"/>
  <c r="L728" i="13"/>
  <c r="I728" i="13"/>
  <c r="F728" i="13"/>
  <c r="L727" i="13"/>
  <c r="I727" i="13"/>
  <c r="F727" i="13"/>
  <c r="L726" i="13"/>
  <c r="I726" i="13"/>
  <c r="F726" i="13"/>
  <c r="L725" i="13"/>
  <c r="I725" i="13"/>
  <c r="F725" i="13"/>
  <c r="L724" i="13"/>
  <c r="I724" i="13"/>
  <c r="F724" i="13"/>
  <c r="L723" i="13"/>
  <c r="I723" i="13"/>
  <c r="F723" i="13"/>
  <c r="L722" i="13"/>
  <c r="I722" i="13"/>
  <c r="F722" i="13"/>
  <c r="L721" i="13"/>
  <c r="I721" i="13"/>
  <c r="F721" i="13"/>
  <c r="L720" i="13"/>
  <c r="I720" i="13"/>
  <c r="F720" i="13"/>
  <c r="L719" i="13"/>
  <c r="I719" i="13"/>
  <c r="F719" i="13"/>
  <c r="L718" i="13"/>
  <c r="I718" i="13"/>
  <c r="F718" i="13"/>
  <c r="L717" i="13"/>
  <c r="I717" i="13"/>
  <c r="F717" i="13"/>
  <c r="L716" i="13"/>
  <c r="I716" i="13"/>
  <c r="F716" i="13"/>
  <c r="L715" i="13"/>
  <c r="I715" i="13"/>
  <c r="F715" i="13"/>
  <c r="L714" i="13"/>
  <c r="I714" i="13"/>
  <c r="F714" i="13"/>
  <c r="L713" i="13"/>
  <c r="I713" i="13"/>
  <c r="F713" i="13"/>
  <c r="L712" i="13"/>
  <c r="I712" i="13"/>
  <c r="F712" i="13"/>
  <c r="L711" i="13"/>
  <c r="I711" i="13"/>
  <c r="F711" i="13"/>
  <c r="L710" i="13"/>
  <c r="I710" i="13"/>
  <c r="F710" i="13"/>
  <c r="L709" i="13"/>
  <c r="I709" i="13"/>
  <c r="F709" i="13"/>
  <c r="L708" i="13"/>
  <c r="I708" i="13"/>
  <c r="F708" i="13"/>
  <c r="L707" i="13"/>
  <c r="I707" i="13"/>
  <c r="F707" i="13"/>
  <c r="L706" i="13"/>
  <c r="I706" i="13"/>
  <c r="F706" i="13"/>
  <c r="L705" i="13"/>
  <c r="I705" i="13"/>
  <c r="F705" i="13"/>
  <c r="L704" i="13"/>
  <c r="I704" i="13"/>
  <c r="F704" i="13"/>
  <c r="L703" i="13"/>
  <c r="I703" i="13"/>
  <c r="F703" i="13"/>
  <c r="L702" i="13"/>
  <c r="I702" i="13"/>
  <c r="F702" i="13"/>
  <c r="L701" i="13"/>
  <c r="I701" i="13"/>
  <c r="F701" i="13"/>
  <c r="L700" i="13"/>
  <c r="I700" i="13"/>
  <c r="F700" i="13"/>
  <c r="L699" i="13"/>
  <c r="I699" i="13"/>
  <c r="F699" i="13"/>
  <c r="L698" i="13"/>
  <c r="I698" i="13"/>
  <c r="F698" i="13"/>
  <c r="L697" i="13"/>
  <c r="I697" i="13"/>
  <c r="F697" i="13"/>
  <c r="L696" i="13"/>
  <c r="I696" i="13"/>
  <c r="F696" i="13"/>
  <c r="L695" i="13"/>
  <c r="I695" i="13"/>
  <c r="F695" i="13"/>
  <c r="L694" i="13"/>
  <c r="I694" i="13"/>
  <c r="F694" i="13"/>
  <c r="L693" i="13"/>
  <c r="I693" i="13"/>
  <c r="F693" i="13"/>
  <c r="L692" i="13"/>
  <c r="I692" i="13"/>
  <c r="F692" i="13"/>
  <c r="L691" i="13"/>
  <c r="I691" i="13"/>
  <c r="F691" i="13"/>
  <c r="L690" i="13"/>
  <c r="I690" i="13"/>
  <c r="F690" i="13"/>
  <c r="L689" i="13"/>
  <c r="I689" i="13"/>
  <c r="F689" i="13"/>
  <c r="L688" i="13"/>
  <c r="I688" i="13"/>
  <c r="F688" i="13"/>
  <c r="L687" i="13"/>
  <c r="I687" i="13"/>
  <c r="F687" i="13"/>
  <c r="L686" i="13"/>
  <c r="I686" i="13"/>
  <c r="F686" i="13"/>
  <c r="L685" i="13"/>
  <c r="I685" i="13"/>
  <c r="F685" i="13"/>
  <c r="L684" i="13"/>
  <c r="I684" i="13"/>
  <c r="F684" i="13"/>
  <c r="L683" i="13"/>
  <c r="I683" i="13"/>
  <c r="F683" i="13"/>
  <c r="L682" i="13"/>
  <c r="I682" i="13"/>
  <c r="F682" i="13"/>
  <c r="L681" i="13"/>
  <c r="I681" i="13"/>
  <c r="F681" i="13"/>
  <c r="L680" i="13"/>
  <c r="I680" i="13"/>
  <c r="F680" i="13"/>
  <c r="L679" i="13"/>
  <c r="I679" i="13"/>
  <c r="F679" i="13"/>
  <c r="L678" i="13"/>
  <c r="I678" i="13"/>
  <c r="F678" i="13"/>
  <c r="L677" i="13"/>
  <c r="I677" i="13"/>
  <c r="F677" i="13"/>
  <c r="L676" i="13"/>
  <c r="I676" i="13"/>
  <c r="F676" i="13"/>
  <c r="L675" i="13"/>
  <c r="I675" i="13"/>
  <c r="F675" i="13"/>
  <c r="L674" i="13"/>
  <c r="I674" i="13"/>
  <c r="F674" i="13"/>
  <c r="L673" i="13"/>
  <c r="I673" i="13"/>
  <c r="F673" i="13"/>
  <c r="L672" i="13"/>
  <c r="I672" i="13"/>
  <c r="F672" i="13"/>
  <c r="L671" i="13"/>
  <c r="I671" i="13"/>
  <c r="F671" i="13"/>
  <c r="L670" i="13"/>
  <c r="I670" i="13"/>
  <c r="F670" i="13"/>
  <c r="L669" i="13"/>
  <c r="I669" i="13"/>
  <c r="F669" i="13"/>
  <c r="L668" i="13"/>
  <c r="I668" i="13"/>
  <c r="F668" i="13"/>
  <c r="L667" i="13"/>
  <c r="I667" i="13"/>
  <c r="F667" i="13"/>
  <c r="L666" i="13"/>
  <c r="I666" i="13"/>
  <c r="F666" i="13"/>
  <c r="L665" i="13"/>
  <c r="I665" i="13"/>
  <c r="F665" i="13"/>
  <c r="L664" i="13"/>
  <c r="I664" i="13"/>
  <c r="F664" i="13"/>
  <c r="L663" i="13"/>
  <c r="I663" i="13"/>
  <c r="F663" i="13"/>
  <c r="L662" i="13"/>
  <c r="I662" i="13"/>
  <c r="F662" i="13"/>
  <c r="L661" i="13"/>
  <c r="I661" i="13"/>
  <c r="F661" i="13"/>
  <c r="L660" i="13"/>
  <c r="I660" i="13"/>
  <c r="F660" i="13"/>
  <c r="L659" i="13"/>
  <c r="I659" i="13"/>
  <c r="F659" i="13"/>
  <c r="L658" i="13"/>
  <c r="I658" i="13"/>
  <c r="F658" i="13"/>
  <c r="L657" i="13"/>
  <c r="I657" i="13"/>
  <c r="F657" i="13"/>
  <c r="L656" i="13"/>
  <c r="I656" i="13"/>
  <c r="F656" i="13"/>
  <c r="L655" i="13"/>
  <c r="I655" i="13"/>
  <c r="F655" i="13"/>
  <c r="L654" i="13"/>
  <c r="I654" i="13"/>
  <c r="F654" i="13"/>
  <c r="L653" i="13"/>
  <c r="I653" i="13"/>
  <c r="F653" i="13"/>
  <c r="L652" i="13"/>
  <c r="I652" i="13"/>
  <c r="F652" i="13"/>
  <c r="L651" i="13"/>
  <c r="I651" i="13"/>
  <c r="F651" i="13"/>
  <c r="L650" i="13"/>
  <c r="I650" i="13"/>
  <c r="F650" i="13"/>
  <c r="L649" i="13"/>
  <c r="I649" i="13"/>
  <c r="F649" i="13"/>
  <c r="L648" i="13"/>
  <c r="I648" i="13"/>
  <c r="F648" i="13"/>
  <c r="L647" i="13"/>
  <c r="I647" i="13"/>
  <c r="F647" i="13"/>
  <c r="L646" i="13"/>
  <c r="I646" i="13"/>
  <c r="F646" i="13"/>
  <c r="L645" i="13"/>
  <c r="I645" i="13"/>
  <c r="F645" i="13"/>
  <c r="L644" i="13"/>
  <c r="I644" i="13"/>
  <c r="F644" i="13"/>
  <c r="L643" i="13"/>
  <c r="I643" i="13"/>
  <c r="F643" i="13"/>
  <c r="L642" i="13"/>
  <c r="I642" i="13"/>
  <c r="F642" i="13"/>
  <c r="L641" i="13"/>
  <c r="I641" i="13"/>
  <c r="F641" i="13"/>
  <c r="L640" i="13"/>
  <c r="I640" i="13"/>
  <c r="F640" i="13"/>
  <c r="L639" i="13"/>
  <c r="I639" i="13"/>
  <c r="F639" i="13"/>
  <c r="L638" i="13"/>
  <c r="I638" i="13"/>
  <c r="F638" i="13"/>
  <c r="L637" i="13"/>
  <c r="I637" i="13"/>
  <c r="F637" i="13"/>
  <c r="L636" i="13"/>
  <c r="I636" i="13"/>
  <c r="F636" i="13"/>
  <c r="L635" i="13"/>
  <c r="I635" i="13"/>
  <c r="F635" i="13"/>
  <c r="L634" i="13"/>
  <c r="I634" i="13"/>
  <c r="F634" i="13"/>
  <c r="L633" i="13"/>
  <c r="I633" i="13"/>
  <c r="F633" i="13"/>
  <c r="L632" i="13"/>
  <c r="I632" i="13"/>
  <c r="F632" i="13"/>
  <c r="L631" i="13"/>
  <c r="I631" i="13"/>
  <c r="F631" i="13"/>
  <c r="L630" i="13"/>
  <c r="I630" i="13"/>
  <c r="F630" i="13"/>
  <c r="L629" i="13"/>
  <c r="I629" i="13"/>
  <c r="F629" i="13"/>
  <c r="L628" i="13"/>
  <c r="I628" i="13"/>
  <c r="F628" i="13"/>
  <c r="L627" i="13"/>
  <c r="I627" i="13"/>
  <c r="F627" i="13"/>
  <c r="L626" i="13"/>
  <c r="I626" i="13"/>
  <c r="F626" i="13"/>
  <c r="L625" i="13"/>
  <c r="I625" i="13"/>
  <c r="F625" i="13"/>
  <c r="L624" i="13"/>
  <c r="I624" i="13"/>
  <c r="F624" i="13"/>
  <c r="L623" i="13"/>
  <c r="I623" i="13"/>
  <c r="F623" i="13"/>
  <c r="L622" i="13"/>
  <c r="I622" i="13"/>
  <c r="F622" i="13"/>
  <c r="L621" i="13"/>
  <c r="I621" i="13"/>
  <c r="F621" i="13"/>
  <c r="L620" i="13"/>
  <c r="I620" i="13"/>
  <c r="F620" i="13"/>
  <c r="L619" i="13"/>
  <c r="I619" i="13"/>
  <c r="F619" i="13"/>
  <c r="L618" i="13"/>
  <c r="I618" i="13"/>
  <c r="F618" i="13"/>
  <c r="L617" i="13"/>
  <c r="I617" i="13"/>
  <c r="F617" i="13"/>
  <c r="L616" i="13"/>
  <c r="I616" i="13"/>
  <c r="F616" i="13"/>
  <c r="L615" i="13"/>
  <c r="I615" i="13"/>
  <c r="F615" i="13"/>
  <c r="L614" i="13"/>
  <c r="I614" i="13"/>
  <c r="F614" i="13"/>
  <c r="L613" i="13"/>
  <c r="I613" i="13"/>
  <c r="F613" i="13"/>
  <c r="L612" i="13"/>
  <c r="I612" i="13"/>
  <c r="F612" i="13"/>
  <c r="L611" i="13"/>
  <c r="I611" i="13"/>
  <c r="F611" i="13"/>
  <c r="L610" i="13"/>
  <c r="I610" i="13"/>
  <c r="F610" i="13"/>
  <c r="L609" i="13"/>
  <c r="I609" i="13"/>
  <c r="F609" i="13"/>
  <c r="L608" i="13"/>
  <c r="I608" i="13"/>
  <c r="F608" i="13"/>
  <c r="L607" i="13"/>
  <c r="I607" i="13"/>
  <c r="F607" i="13"/>
  <c r="L606" i="13"/>
  <c r="I606" i="13"/>
  <c r="F606" i="13"/>
  <c r="L605" i="13"/>
  <c r="I605" i="13"/>
  <c r="F605" i="13"/>
  <c r="L604" i="13"/>
  <c r="I604" i="13"/>
  <c r="F604" i="13"/>
  <c r="L603" i="13"/>
  <c r="I603" i="13"/>
  <c r="F603" i="13"/>
  <c r="L602" i="13"/>
  <c r="I602" i="13"/>
  <c r="F602" i="13"/>
  <c r="L601" i="13"/>
  <c r="I601" i="13"/>
  <c r="F601" i="13"/>
  <c r="L600" i="13"/>
  <c r="I600" i="13"/>
  <c r="F600" i="13"/>
  <c r="L599" i="13"/>
  <c r="I599" i="13"/>
  <c r="F599" i="13"/>
  <c r="L598" i="13"/>
  <c r="I598" i="13"/>
  <c r="F598" i="13"/>
  <c r="L597" i="13"/>
  <c r="I597" i="13"/>
  <c r="F597" i="13"/>
  <c r="L596" i="13"/>
  <c r="I596" i="13"/>
  <c r="F596" i="13"/>
  <c r="L595" i="13"/>
  <c r="I595" i="13"/>
  <c r="F595" i="13"/>
  <c r="L594" i="13"/>
  <c r="I594" i="13"/>
  <c r="F594" i="13"/>
  <c r="L593" i="13"/>
  <c r="I593" i="13"/>
  <c r="F593" i="13"/>
  <c r="L592" i="13"/>
  <c r="I592" i="13"/>
  <c r="F592" i="13"/>
  <c r="L591" i="13"/>
  <c r="I591" i="13"/>
  <c r="F591" i="13"/>
  <c r="L590" i="13"/>
  <c r="I590" i="13"/>
  <c r="F590" i="13"/>
  <c r="L589" i="13"/>
  <c r="I589" i="13"/>
  <c r="F589" i="13"/>
  <c r="L588" i="13"/>
  <c r="I588" i="13"/>
  <c r="F588" i="13"/>
  <c r="L587" i="13"/>
  <c r="I587" i="13"/>
  <c r="F587" i="13"/>
  <c r="L586" i="13"/>
  <c r="I586" i="13"/>
  <c r="F586" i="13"/>
  <c r="L585" i="13"/>
  <c r="I585" i="13"/>
  <c r="F585" i="13"/>
  <c r="L584" i="13"/>
  <c r="I584" i="13"/>
  <c r="F584" i="13"/>
  <c r="L583" i="13"/>
  <c r="I583" i="13"/>
  <c r="F583" i="13"/>
  <c r="L582" i="13"/>
  <c r="I582" i="13"/>
  <c r="F582" i="13"/>
  <c r="L581" i="13"/>
  <c r="I581" i="13"/>
  <c r="F581" i="13"/>
  <c r="L580" i="13"/>
  <c r="I580" i="13"/>
  <c r="F580" i="13"/>
  <c r="L579" i="13"/>
  <c r="I579" i="13"/>
  <c r="F579" i="13"/>
  <c r="L578" i="13"/>
  <c r="I578" i="13"/>
  <c r="F578" i="13"/>
  <c r="L577" i="13"/>
  <c r="I577" i="13"/>
  <c r="F577" i="13"/>
  <c r="L576" i="13"/>
  <c r="I576" i="13"/>
  <c r="F576" i="13"/>
  <c r="L575" i="13"/>
  <c r="I575" i="13"/>
  <c r="F575" i="13"/>
  <c r="L574" i="13"/>
  <c r="I574" i="13"/>
  <c r="F574" i="13"/>
  <c r="L573" i="13"/>
  <c r="I573" i="13"/>
  <c r="F573" i="13"/>
  <c r="L572" i="13"/>
  <c r="I572" i="13"/>
  <c r="F572" i="13"/>
  <c r="L571" i="13"/>
  <c r="I571" i="13"/>
  <c r="F571" i="13"/>
  <c r="L570" i="13"/>
  <c r="I570" i="13"/>
  <c r="F570" i="13"/>
  <c r="L569" i="13"/>
  <c r="I569" i="13"/>
  <c r="F569" i="13"/>
  <c r="L568" i="13"/>
  <c r="I568" i="13"/>
  <c r="F568" i="13"/>
  <c r="L567" i="13"/>
  <c r="I567" i="13"/>
  <c r="F567" i="13"/>
  <c r="L566" i="13"/>
  <c r="I566" i="13"/>
  <c r="F566" i="13"/>
  <c r="L565" i="13"/>
  <c r="I565" i="13"/>
  <c r="F565" i="13"/>
  <c r="L564" i="13"/>
  <c r="I564" i="13"/>
  <c r="F564" i="13"/>
  <c r="L563" i="13"/>
  <c r="I563" i="13"/>
  <c r="F563" i="13"/>
  <c r="L562" i="13"/>
  <c r="I562" i="13"/>
  <c r="F562" i="13"/>
  <c r="L561" i="13"/>
  <c r="I561" i="13"/>
  <c r="F561" i="13"/>
  <c r="L560" i="13"/>
  <c r="I560" i="13"/>
  <c r="F560" i="13"/>
  <c r="L559" i="13"/>
  <c r="I559" i="13"/>
  <c r="F559" i="13"/>
  <c r="L558" i="13"/>
  <c r="I558" i="13"/>
  <c r="F558" i="13"/>
  <c r="L557" i="13"/>
  <c r="I557" i="13"/>
  <c r="F557" i="13"/>
  <c r="L556" i="13"/>
  <c r="I556" i="13"/>
  <c r="F556" i="13"/>
  <c r="L555" i="13"/>
  <c r="I555" i="13"/>
  <c r="F555" i="13"/>
  <c r="L554" i="13"/>
  <c r="I554" i="13"/>
  <c r="F554" i="13"/>
  <c r="L553" i="13"/>
  <c r="I553" i="13"/>
  <c r="F553" i="13"/>
  <c r="L552" i="13"/>
  <c r="I552" i="13"/>
  <c r="F552" i="13"/>
  <c r="L551" i="13"/>
  <c r="I551" i="13"/>
  <c r="F551" i="13"/>
  <c r="L550" i="13"/>
  <c r="I550" i="13"/>
  <c r="F550" i="13"/>
  <c r="L549" i="13"/>
  <c r="I549" i="13"/>
  <c r="F549" i="13"/>
  <c r="L548" i="13"/>
  <c r="I548" i="13"/>
  <c r="F548" i="13"/>
  <c r="L547" i="13"/>
  <c r="I547" i="13"/>
  <c r="F547" i="13"/>
  <c r="L546" i="13"/>
  <c r="I546" i="13"/>
  <c r="F546" i="13"/>
  <c r="L545" i="13"/>
  <c r="I545" i="13"/>
  <c r="F545" i="13"/>
  <c r="L544" i="13"/>
  <c r="I544" i="13"/>
  <c r="F544" i="13"/>
  <c r="L543" i="13"/>
  <c r="I543" i="13"/>
  <c r="F543" i="13"/>
  <c r="L542" i="13"/>
  <c r="I542" i="13"/>
  <c r="F542" i="13"/>
  <c r="L541" i="13"/>
  <c r="I541" i="13"/>
  <c r="F541" i="13"/>
  <c r="L540" i="13"/>
  <c r="I540" i="13"/>
  <c r="F540" i="13"/>
  <c r="L539" i="13"/>
  <c r="I539" i="13"/>
  <c r="F539" i="13"/>
  <c r="L538" i="13"/>
  <c r="I538" i="13"/>
  <c r="F538" i="13"/>
  <c r="L537" i="13"/>
  <c r="I537" i="13"/>
  <c r="F537" i="13"/>
  <c r="L536" i="13"/>
  <c r="I536" i="13"/>
  <c r="F536" i="13"/>
  <c r="L535" i="13"/>
  <c r="I535" i="13"/>
  <c r="F535" i="13"/>
  <c r="L534" i="13"/>
  <c r="I534" i="13"/>
  <c r="F534" i="13"/>
  <c r="L533" i="13"/>
  <c r="I533" i="13"/>
  <c r="F533" i="13"/>
  <c r="L532" i="13"/>
  <c r="I532" i="13"/>
  <c r="F532" i="13"/>
  <c r="L531" i="13"/>
  <c r="I531" i="13"/>
  <c r="F531" i="13"/>
  <c r="L530" i="13"/>
  <c r="I530" i="13"/>
  <c r="F530" i="13"/>
  <c r="L529" i="13"/>
  <c r="I529" i="13"/>
  <c r="F529" i="13"/>
  <c r="L528" i="13"/>
  <c r="I528" i="13"/>
  <c r="F528" i="13"/>
  <c r="L527" i="13"/>
  <c r="I527" i="13"/>
  <c r="F527" i="13"/>
  <c r="L526" i="13"/>
  <c r="I526" i="13"/>
  <c r="F526" i="13"/>
  <c r="L525" i="13"/>
  <c r="I525" i="13"/>
  <c r="F525" i="13"/>
  <c r="L524" i="13"/>
  <c r="I524" i="13"/>
  <c r="F524" i="13"/>
  <c r="L523" i="13"/>
  <c r="I523" i="13"/>
  <c r="F523" i="13"/>
  <c r="L522" i="13"/>
  <c r="I522" i="13"/>
  <c r="F522" i="13"/>
  <c r="L521" i="13"/>
  <c r="I521" i="13"/>
  <c r="F521" i="13"/>
  <c r="L520" i="13"/>
  <c r="I520" i="13"/>
  <c r="F520" i="13"/>
  <c r="L519" i="13"/>
  <c r="I519" i="13"/>
  <c r="F519" i="13"/>
  <c r="L518" i="13"/>
  <c r="I518" i="13"/>
  <c r="F518" i="13"/>
  <c r="L517" i="13"/>
  <c r="I517" i="13"/>
  <c r="F517" i="13"/>
  <c r="L516" i="13"/>
  <c r="I516" i="13"/>
  <c r="F516" i="13"/>
  <c r="L515" i="13"/>
  <c r="I515" i="13"/>
  <c r="F515" i="13"/>
  <c r="L514" i="13"/>
  <c r="I514" i="13"/>
  <c r="F514" i="13"/>
  <c r="L513" i="13"/>
  <c r="I513" i="13"/>
  <c r="F513" i="13"/>
  <c r="L512" i="13"/>
  <c r="I512" i="13"/>
  <c r="F512" i="13"/>
  <c r="L511" i="13"/>
  <c r="I511" i="13"/>
  <c r="F511" i="13"/>
  <c r="L510" i="13"/>
  <c r="I510" i="13"/>
  <c r="F510" i="13"/>
  <c r="L509" i="13"/>
  <c r="I509" i="13"/>
  <c r="F509" i="13"/>
  <c r="L508" i="13"/>
  <c r="I508" i="13"/>
  <c r="F508" i="13"/>
  <c r="L507" i="13"/>
  <c r="I507" i="13"/>
  <c r="F507" i="13"/>
  <c r="L506" i="13"/>
  <c r="I506" i="13"/>
  <c r="F506" i="13"/>
  <c r="L505" i="13"/>
  <c r="I505" i="13"/>
  <c r="F505" i="13"/>
  <c r="L504" i="13"/>
  <c r="I504" i="13"/>
  <c r="F504" i="13"/>
  <c r="L503" i="13"/>
  <c r="I503" i="13"/>
  <c r="F503" i="13"/>
  <c r="L502" i="13"/>
  <c r="I502" i="13"/>
  <c r="F502" i="13"/>
  <c r="L501" i="13"/>
  <c r="I501" i="13"/>
  <c r="F501" i="13"/>
  <c r="L500" i="13"/>
  <c r="I500" i="13"/>
  <c r="F500" i="13"/>
  <c r="L499" i="13"/>
  <c r="I499" i="13"/>
  <c r="F499" i="13"/>
  <c r="L498" i="13"/>
  <c r="I498" i="13"/>
  <c r="F498" i="13"/>
  <c r="L497" i="13"/>
  <c r="I497" i="13"/>
  <c r="F497" i="13"/>
  <c r="L496" i="13"/>
  <c r="I496" i="13"/>
  <c r="F496" i="13"/>
  <c r="L495" i="13"/>
  <c r="I495" i="13"/>
  <c r="F495" i="13"/>
  <c r="L494" i="13"/>
  <c r="I494" i="13"/>
  <c r="F494" i="13"/>
  <c r="L493" i="13"/>
  <c r="I493" i="13"/>
  <c r="F493" i="13"/>
  <c r="L492" i="13"/>
  <c r="I492" i="13"/>
  <c r="F492" i="13"/>
  <c r="L491" i="13"/>
  <c r="I491" i="13"/>
  <c r="F491" i="13"/>
  <c r="L490" i="13"/>
  <c r="I490" i="13"/>
  <c r="F490" i="13"/>
  <c r="L489" i="13"/>
  <c r="I489" i="13"/>
  <c r="F489" i="13"/>
  <c r="L488" i="13"/>
  <c r="I488" i="13"/>
  <c r="F488" i="13"/>
  <c r="L487" i="13"/>
  <c r="I487" i="13"/>
  <c r="F487" i="13"/>
  <c r="L486" i="13"/>
  <c r="I486" i="13"/>
  <c r="F486" i="13"/>
  <c r="L485" i="13"/>
  <c r="I485" i="13"/>
  <c r="F485" i="13"/>
  <c r="L484" i="13"/>
  <c r="I484" i="13"/>
  <c r="F484" i="13"/>
  <c r="L483" i="13"/>
  <c r="I483" i="13"/>
  <c r="F483" i="13"/>
  <c r="L482" i="13"/>
  <c r="I482" i="13"/>
  <c r="F482" i="13"/>
  <c r="L481" i="13"/>
  <c r="I481" i="13"/>
  <c r="F481" i="13"/>
  <c r="L480" i="13"/>
  <c r="I480" i="13"/>
  <c r="F480" i="13"/>
  <c r="L479" i="13"/>
  <c r="I479" i="13"/>
  <c r="F479" i="13"/>
  <c r="L478" i="13"/>
  <c r="I478" i="13"/>
  <c r="F478" i="13"/>
  <c r="L477" i="13"/>
  <c r="I477" i="13"/>
  <c r="F477" i="13"/>
  <c r="L476" i="13"/>
  <c r="I476" i="13"/>
  <c r="F476" i="13"/>
  <c r="L475" i="13"/>
  <c r="I475" i="13"/>
  <c r="F475" i="13"/>
  <c r="L474" i="13"/>
  <c r="I474" i="13"/>
  <c r="F474" i="13"/>
  <c r="L473" i="13"/>
  <c r="I473" i="13"/>
  <c r="F473" i="13"/>
  <c r="L472" i="13"/>
  <c r="I472" i="13"/>
  <c r="F472" i="13"/>
  <c r="L471" i="13"/>
  <c r="I471" i="13"/>
  <c r="F471" i="13"/>
  <c r="L470" i="13"/>
  <c r="I470" i="13"/>
  <c r="F470" i="13"/>
  <c r="L469" i="13"/>
  <c r="I469" i="13"/>
  <c r="F469" i="13"/>
  <c r="L468" i="13"/>
  <c r="I468" i="13"/>
  <c r="F468" i="13"/>
  <c r="L467" i="13"/>
  <c r="I467" i="13"/>
  <c r="F467" i="13"/>
  <c r="L466" i="13"/>
  <c r="I466" i="13"/>
  <c r="F466" i="13"/>
  <c r="L465" i="13"/>
  <c r="I465" i="13"/>
  <c r="F465" i="13"/>
  <c r="L464" i="13"/>
  <c r="I464" i="13"/>
  <c r="F464" i="13"/>
  <c r="L463" i="13"/>
  <c r="I463" i="13"/>
  <c r="F463" i="13"/>
  <c r="L462" i="13"/>
  <c r="I462" i="13"/>
  <c r="F462" i="13"/>
  <c r="L461" i="13"/>
  <c r="I461" i="13"/>
  <c r="F461" i="13"/>
  <c r="L460" i="13"/>
  <c r="I460" i="13"/>
  <c r="F460" i="13"/>
  <c r="L459" i="13"/>
  <c r="I459" i="13"/>
  <c r="F459" i="13"/>
  <c r="L458" i="13"/>
  <c r="I458" i="13"/>
  <c r="F458" i="13"/>
  <c r="L457" i="13"/>
  <c r="I457" i="13"/>
  <c r="F457" i="13"/>
  <c r="L456" i="13"/>
  <c r="I456" i="13"/>
  <c r="F456" i="13"/>
  <c r="L455" i="13"/>
  <c r="I455" i="13"/>
  <c r="F455" i="13"/>
  <c r="L454" i="13"/>
  <c r="I454" i="13"/>
  <c r="F454" i="13"/>
  <c r="L453" i="13"/>
  <c r="I453" i="13"/>
  <c r="F453" i="13"/>
  <c r="L452" i="13"/>
  <c r="I452" i="13"/>
  <c r="F452" i="13"/>
  <c r="L451" i="13"/>
  <c r="I451" i="13"/>
  <c r="F451" i="13"/>
  <c r="L450" i="13"/>
  <c r="I450" i="13"/>
  <c r="F450" i="13"/>
  <c r="L449" i="13"/>
  <c r="I449" i="13"/>
  <c r="F449" i="13"/>
  <c r="L448" i="13"/>
  <c r="I448" i="13"/>
  <c r="F448" i="13"/>
  <c r="L447" i="13"/>
  <c r="I447" i="13"/>
  <c r="F447" i="13"/>
  <c r="L446" i="13"/>
  <c r="I446" i="13"/>
  <c r="F446" i="13"/>
  <c r="L445" i="13"/>
  <c r="I445" i="13"/>
  <c r="F445" i="13"/>
  <c r="L444" i="13"/>
  <c r="I444" i="13"/>
  <c r="F444" i="13"/>
  <c r="L443" i="13"/>
  <c r="I443" i="13"/>
  <c r="F443" i="13"/>
  <c r="L442" i="13"/>
  <c r="I442" i="13"/>
  <c r="F442" i="13"/>
  <c r="L441" i="13"/>
  <c r="I441" i="13"/>
  <c r="F441" i="13"/>
  <c r="L440" i="13"/>
  <c r="I440" i="13"/>
  <c r="F440" i="13"/>
  <c r="L439" i="13"/>
  <c r="I439" i="13"/>
  <c r="F439" i="13"/>
  <c r="L438" i="13"/>
  <c r="I438" i="13"/>
  <c r="F438" i="13"/>
  <c r="L437" i="13"/>
  <c r="I437" i="13"/>
  <c r="F437" i="13"/>
  <c r="L436" i="13"/>
  <c r="I436" i="13"/>
  <c r="F436" i="13"/>
  <c r="L435" i="13"/>
  <c r="I435" i="13"/>
  <c r="F435" i="13"/>
  <c r="L434" i="13"/>
  <c r="I434" i="13"/>
  <c r="F434" i="13"/>
  <c r="L433" i="13"/>
  <c r="I433" i="13"/>
  <c r="F433" i="13"/>
  <c r="L432" i="13"/>
  <c r="I432" i="13"/>
  <c r="F432" i="13"/>
  <c r="L431" i="13"/>
  <c r="I431" i="13"/>
  <c r="F431" i="13"/>
  <c r="L430" i="13"/>
  <c r="I430" i="13"/>
  <c r="F430" i="13"/>
  <c r="L429" i="13"/>
  <c r="I429" i="13"/>
  <c r="F429" i="13"/>
  <c r="L428" i="13"/>
  <c r="I428" i="13"/>
  <c r="F428" i="13"/>
  <c r="L427" i="13"/>
  <c r="I427" i="13"/>
  <c r="F427" i="13"/>
  <c r="L426" i="13"/>
  <c r="I426" i="13"/>
  <c r="F426" i="13"/>
  <c r="L425" i="13"/>
  <c r="I425" i="13"/>
  <c r="F425" i="13"/>
  <c r="L424" i="13"/>
  <c r="I424" i="13"/>
  <c r="F424" i="13"/>
  <c r="L423" i="13"/>
  <c r="I423" i="13"/>
  <c r="F423" i="13"/>
  <c r="L422" i="13"/>
  <c r="I422" i="13"/>
  <c r="F422" i="13"/>
  <c r="L421" i="13"/>
  <c r="I421" i="13"/>
  <c r="F421" i="13"/>
  <c r="L420" i="13"/>
  <c r="I420" i="13"/>
  <c r="F420" i="13"/>
  <c r="L419" i="13"/>
  <c r="I419" i="13"/>
  <c r="F419" i="13"/>
  <c r="L418" i="13"/>
  <c r="I418" i="13"/>
  <c r="F418" i="13"/>
  <c r="L417" i="13"/>
  <c r="I417" i="13"/>
  <c r="F417" i="13"/>
  <c r="L416" i="13"/>
  <c r="I416" i="13"/>
  <c r="F416" i="13"/>
  <c r="L415" i="13"/>
  <c r="I415" i="13"/>
  <c r="F415" i="13"/>
  <c r="L414" i="13"/>
  <c r="I414" i="13"/>
  <c r="F414" i="13"/>
  <c r="L413" i="13"/>
  <c r="I413" i="13"/>
  <c r="F413" i="13"/>
  <c r="L412" i="13"/>
  <c r="I412" i="13"/>
  <c r="F412" i="13"/>
  <c r="L411" i="13"/>
  <c r="I411" i="13"/>
  <c r="F411" i="13"/>
  <c r="L410" i="13"/>
  <c r="I410" i="13"/>
  <c r="F410" i="13"/>
  <c r="L409" i="13"/>
  <c r="I409" i="13"/>
  <c r="F409" i="13"/>
  <c r="L408" i="13"/>
  <c r="I408" i="13"/>
  <c r="F408" i="13"/>
  <c r="L407" i="13"/>
  <c r="I407" i="13"/>
  <c r="F407" i="13"/>
  <c r="L406" i="13"/>
  <c r="I406" i="13"/>
  <c r="F406" i="13"/>
  <c r="L405" i="13"/>
  <c r="I405" i="13"/>
  <c r="F405" i="13"/>
  <c r="L404" i="13"/>
  <c r="I404" i="13"/>
  <c r="F404" i="13"/>
  <c r="L403" i="13"/>
  <c r="I403" i="13"/>
  <c r="F403" i="13"/>
  <c r="L402" i="13"/>
  <c r="I402" i="13"/>
  <c r="F402" i="13"/>
  <c r="L401" i="13"/>
  <c r="I401" i="13"/>
  <c r="F401" i="13"/>
  <c r="L400" i="13"/>
  <c r="I400" i="13"/>
  <c r="F400" i="13"/>
  <c r="L399" i="13"/>
  <c r="I399" i="13"/>
  <c r="F399" i="13"/>
  <c r="L398" i="13"/>
  <c r="I398" i="13"/>
  <c r="F398" i="13"/>
  <c r="L397" i="13"/>
  <c r="I397" i="13"/>
  <c r="F397" i="13"/>
  <c r="L396" i="13"/>
  <c r="I396" i="13"/>
  <c r="F396" i="13"/>
  <c r="L395" i="13"/>
  <c r="I395" i="13"/>
  <c r="F395" i="13"/>
  <c r="L394" i="13"/>
  <c r="I394" i="13"/>
  <c r="F394" i="13"/>
  <c r="L393" i="13"/>
  <c r="I393" i="13"/>
  <c r="F393" i="13"/>
  <c r="L392" i="13"/>
  <c r="I392" i="13"/>
  <c r="F392" i="13"/>
  <c r="L391" i="13"/>
  <c r="I391" i="13"/>
  <c r="F391" i="13"/>
  <c r="L390" i="13"/>
  <c r="I390" i="13"/>
  <c r="F390" i="13"/>
  <c r="L389" i="13"/>
  <c r="I389" i="13"/>
  <c r="F389" i="13"/>
  <c r="L388" i="13"/>
  <c r="I388" i="13"/>
  <c r="F388" i="13"/>
  <c r="L387" i="13"/>
  <c r="I387" i="13"/>
  <c r="F387" i="13"/>
  <c r="L386" i="13"/>
  <c r="I386" i="13"/>
  <c r="F386" i="13"/>
  <c r="L385" i="13"/>
  <c r="I385" i="13"/>
  <c r="F385" i="13"/>
  <c r="L384" i="13"/>
  <c r="I384" i="13"/>
  <c r="F384" i="13"/>
  <c r="L383" i="13"/>
  <c r="I383" i="13"/>
  <c r="F383" i="13"/>
  <c r="L382" i="13"/>
  <c r="I382" i="13"/>
  <c r="F382" i="13"/>
  <c r="L381" i="13"/>
  <c r="I381" i="13"/>
  <c r="F381" i="13"/>
  <c r="L380" i="13"/>
  <c r="I380" i="13"/>
  <c r="F380" i="13"/>
  <c r="L379" i="13"/>
  <c r="I379" i="13"/>
  <c r="F379" i="13"/>
  <c r="L378" i="13"/>
  <c r="I378" i="13"/>
  <c r="F378" i="13"/>
  <c r="L377" i="13"/>
  <c r="I377" i="13"/>
  <c r="F377" i="13"/>
  <c r="L376" i="13"/>
  <c r="I376" i="13"/>
  <c r="F376" i="13"/>
  <c r="L375" i="13"/>
  <c r="I375" i="13"/>
  <c r="F375" i="13"/>
  <c r="L374" i="13"/>
  <c r="I374" i="13"/>
  <c r="F374" i="13"/>
  <c r="L373" i="13"/>
  <c r="I373" i="13"/>
  <c r="F373" i="13"/>
  <c r="L372" i="13"/>
  <c r="I372" i="13"/>
  <c r="F372" i="13"/>
  <c r="L371" i="13"/>
  <c r="I371" i="13"/>
  <c r="F371" i="13"/>
  <c r="L370" i="13"/>
  <c r="I370" i="13"/>
  <c r="F370" i="13"/>
  <c r="L369" i="13"/>
  <c r="I369" i="13"/>
  <c r="F369" i="13"/>
  <c r="L368" i="13"/>
  <c r="I368" i="13"/>
  <c r="F368" i="13"/>
  <c r="L367" i="13"/>
  <c r="I367" i="13"/>
  <c r="F367" i="13"/>
  <c r="L366" i="13"/>
  <c r="I366" i="13"/>
  <c r="F366" i="13"/>
  <c r="L365" i="13"/>
  <c r="I365" i="13"/>
  <c r="F365" i="13"/>
  <c r="L364" i="13"/>
  <c r="I364" i="13"/>
  <c r="F364" i="13"/>
  <c r="L363" i="13"/>
  <c r="I363" i="13"/>
  <c r="F363" i="13"/>
  <c r="L362" i="13"/>
  <c r="I362" i="13"/>
  <c r="F362" i="13"/>
  <c r="L361" i="13"/>
  <c r="I361" i="13"/>
  <c r="F361" i="13"/>
  <c r="L360" i="13"/>
  <c r="I360" i="13"/>
  <c r="F360" i="13"/>
  <c r="L359" i="13"/>
  <c r="I359" i="13"/>
  <c r="F359" i="13"/>
  <c r="L358" i="13"/>
  <c r="I358" i="13"/>
  <c r="F358" i="13"/>
  <c r="L357" i="13"/>
  <c r="I357" i="13"/>
  <c r="F357" i="13"/>
  <c r="L356" i="13"/>
  <c r="I356" i="13"/>
  <c r="F356" i="13"/>
  <c r="L355" i="13"/>
  <c r="I355" i="13"/>
  <c r="F355" i="13"/>
  <c r="L354" i="13"/>
  <c r="I354" i="13"/>
  <c r="F354" i="13"/>
  <c r="L353" i="13"/>
  <c r="I353" i="13"/>
  <c r="F353" i="13"/>
  <c r="L352" i="13"/>
  <c r="I352" i="13"/>
  <c r="F352" i="13"/>
  <c r="L351" i="13"/>
  <c r="I351" i="13"/>
  <c r="F351" i="13"/>
  <c r="L350" i="13"/>
  <c r="I350" i="13"/>
  <c r="F350" i="13"/>
  <c r="L349" i="13"/>
  <c r="I349" i="13"/>
  <c r="F349" i="13"/>
  <c r="L348" i="13"/>
  <c r="I348" i="13"/>
  <c r="F348" i="13"/>
  <c r="L347" i="13"/>
  <c r="I347" i="13"/>
  <c r="F347" i="13"/>
  <c r="L346" i="13"/>
  <c r="I346" i="13"/>
  <c r="F346" i="13"/>
  <c r="L345" i="13"/>
  <c r="I345" i="13"/>
  <c r="F345" i="13"/>
  <c r="L344" i="13"/>
  <c r="I344" i="13"/>
  <c r="F344" i="13"/>
  <c r="L343" i="13"/>
  <c r="I343" i="13"/>
  <c r="F343" i="13"/>
  <c r="L342" i="13"/>
  <c r="I342" i="13"/>
  <c r="F342" i="13"/>
  <c r="L341" i="13"/>
  <c r="I341" i="13"/>
  <c r="F341" i="13"/>
  <c r="L340" i="13"/>
  <c r="I340" i="13"/>
  <c r="F340" i="13"/>
  <c r="L339" i="13"/>
  <c r="I339" i="13"/>
  <c r="F339" i="13"/>
  <c r="L338" i="13"/>
  <c r="I338" i="13"/>
  <c r="F338" i="13"/>
  <c r="L337" i="13"/>
  <c r="I337" i="13"/>
  <c r="F337" i="13"/>
  <c r="L336" i="13"/>
  <c r="I336" i="13"/>
  <c r="F336" i="13"/>
  <c r="L335" i="13"/>
  <c r="I335" i="13"/>
  <c r="F335" i="13"/>
  <c r="L334" i="13"/>
  <c r="I334" i="13"/>
  <c r="F334" i="13"/>
  <c r="L333" i="13"/>
  <c r="I333" i="13"/>
  <c r="F333" i="13"/>
  <c r="L332" i="13"/>
  <c r="I332" i="13"/>
  <c r="F332" i="13"/>
  <c r="L331" i="13"/>
  <c r="I331" i="13"/>
  <c r="F331" i="13"/>
  <c r="L330" i="13"/>
  <c r="I330" i="13"/>
  <c r="F330" i="13"/>
  <c r="L329" i="13"/>
  <c r="I329" i="13"/>
  <c r="F329" i="13"/>
  <c r="L328" i="13"/>
  <c r="I328" i="13"/>
  <c r="F328" i="13"/>
  <c r="L327" i="13"/>
  <c r="I327" i="13"/>
  <c r="F327" i="13"/>
  <c r="L326" i="13"/>
  <c r="I326" i="13"/>
  <c r="F326" i="13"/>
  <c r="L325" i="13"/>
  <c r="I325" i="13"/>
  <c r="F325" i="13"/>
  <c r="L324" i="13"/>
  <c r="I324" i="13"/>
  <c r="F324" i="13"/>
  <c r="L323" i="13"/>
  <c r="I323" i="13"/>
  <c r="F323" i="13"/>
  <c r="L322" i="13"/>
  <c r="I322" i="13"/>
  <c r="F322" i="13"/>
  <c r="L321" i="13"/>
  <c r="I321" i="13"/>
  <c r="F321" i="13"/>
  <c r="L320" i="13"/>
  <c r="I320" i="13"/>
  <c r="F320" i="13"/>
  <c r="L319" i="13"/>
  <c r="I319" i="13"/>
  <c r="F319" i="13"/>
  <c r="L318" i="13"/>
  <c r="I318" i="13"/>
  <c r="F318" i="13"/>
  <c r="L317" i="13"/>
  <c r="I317" i="13"/>
  <c r="F317" i="13"/>
  <c r="L316" i="13"/>
  <c r="I316" i="13"/>
  <c r="F316" i="13"/>
  <c r="L315" i="13"/>
  <c r="I315" i="13"/>
  <c r="F315" i="13"/>
  <c r="L314" i="13"/>
  <c r="I314" i="13"/>
  <c r="F314" i="13"/>
  <c r="L313" i="13"/>
  <c r="I313" i="13"/>
  <c r="F313" i="13"/>
  <c r="L312" i="13"/>
  <c r="I312" i="13"/>
  <c r="F312" i="13"/>
  <c r="L311" i="13"/>
  <c r="I311" i="13"/>
  <c r="F311" i="13"/>
  <c r="L310" i="13"/>
  <c r="I310" i="13"/>
  <c r="F310" i="13"/>
  <c r="L309" i="13"/>
  <c r="I309" i="13"/>
  <c r="F309" i="13"/>
  <c r="L308" i="13"/>
  <c r="I308" i="13"/>
  <c r="F308" i="13"/>
  <c r="L307" i="13"/>
  <c r="I307" i="13"/>
  <c r="F307" i="13"/>
  <c r="L306" i="13"/>
  <c r="I306" i="13"/>
  <c r="F306" i="13"/>
  <c r="L305" i="13"/>
  <c r="I305" i="13"/>
  <c r="F305" i="13"/>
  <c r="L304" i="13"/>
  <c r="I304" i="13"/>
  <c r="F304" i="13"/>
  <c r="L303" i="13"/>
  <c r="I303" i="13"/>
  <c r="F303" i="13"/>
  <c r="L302" i="13"/>
  <c r="I302" i="13"/>
  <c r="F302" i="13"/>
  <c r="L301" i="13"/>
  <c r="I301" i="13"/>
  <c r="F301" i="13"/>
  <c r="L300" i="13"/>
  <c r="I300" i="13"/>
  <c r="F300" i="13"/>
  <c r="L299" i="13"/>
  <c r="I299" i="13"/>
  <c r="F299" i="13"/>
  <c r="L298" i="13"/>
  <c r="I298" i="13"/>
  <c r="F298" i="13"/>
  <c r="L297" i="13"/>
  <c r="I297" i="13"/>
  <c r="F297" i="13"/>
  <c r="L296" i="13"/>
  <c r="I296" i="13"/>
  <c r="F296" i="13"/>
  <c r="L295" i="13"/>
  <c r="I295" i="13"/>
  <c r="F295" i="13"/>
  <c r="L294" i="13"/>
  <c r="I294" i="13"/>
  <c r="F294" i="13"/>
  <c r="L293" i="13"/>
  <c r="I293" i="13"/>
  <c r="F293" i="13"/>
  <c r="L292" i="13"/>
  <c r="I292" i="13"/>
  <c r="F292" i="13"/>
  <c r="L291" i="13"/>
  <c r="I291" i="13"/>
  <c r="F291" i="13"/>
  <c r="L290" i="13"/>
  <c r="I290" i="13"/>
  <c r="F290" i="13"/>
  <c r="L289" i="13"/>
  <c r="I289" i="13"/>
  <c r="F289" i="13"/>
  <c r="L288" i="13"/>
  <c r="I288" i="13"/>
  <c r="F288" i="13"/>
  <c r="L287" i="13"/>
  <c r="I287" i="13"/>
  <c r="F287" i="13"/>
  <c r="L286" i="13"/>
  <c r="I286" i="13"/>
  <c r="F286" i="13"/>
  <c r="L285" i="13"/>
  <c r="I285" i="13"/>
  <c r="F285" i="13"/>
  <c r="L284" i="13"/>
  <c r="I284" i="13"/>
  <c r="F284" i="13"/>
  <c r="L283" i="13"/>
  <c r="I283" i="13"/>
  <c r="F283" i="13"/>
  <c r="L282" i="13"/>
  <c r="I282" i="13"/>
  <c r="F282" i="13"/>
  <c r="L281" i="13"/>
  <c r="I281" i="13"/>
  <c r="F281" i="13"/>
  <c r="L280" i="13"/>
  <c r="I280" i="13"/>
  <c r="F280" i="13"/>
  <c r="L279" i="13"/>
  <c r="I279" i="13"/>
  <c r="F279" i="13"/>
  <c r="L278" i="13"/>
  <c r="I278" i="13"/>
  <c r="F278" i="13"/>
  <c r="L277" i="13"/>
  <c r="I277" i="13"/>
  <c r="F277" i="13"/>
  <c r="L276" i="13"/>
  <c r="I276" i="13"/>
  <c r="F276" i="13"/>
  <c r="L275" i="13"/>
  <c r="I275" i="13"/>
  <c r="F275" i="13"/>
  <c r="L274" i="13"/>
  <c r="I274" i="13"/>
  <c r="F274" i="13"/>
  <c r="L273" i="13"/>
  <c r="I273" i="13"/>
  <c r="F273" i="13"/>
  <c r="L272" i="13"/>
  <c r="I272" i="13"/>
  <c r="F272" i="13"/>
  <c r="L271" i="13"/>
  <c r="I271" i="13"/>
  <c r="F271" i="13"/>
  <c r="L270" i="13"/>
  <c r="I270" i="13"/>
  <c r="F270" i="13"/>
  <c r="L269" i="13"/>
  <c r="I269" i="13"/>
  <c r="F269" i="13"/>
  <c r="L268" i="13"/>
  <c r="I268" i="13"/>
  <c r="F268" i="13"/>
  <c r="L267" i="13"/>
  <c r="I267" i="13"/>
  <c r="F267" i="13"/>
  <c r="L266" i="13"/>
  <c r="I266" i="13"/>
  <c r="F266" i="13"/>
  <c r="L265" i="13"/>
  <c r="I265" i="13"/>
  <c r="F265" i="13"/>
  <c r="L264" i="13"/>
  <c r="I264" i="13"/>
  <c r="F264" i="13"/>
  <c r="L263" i="13"/>
  <c r="I263" i="13"/>
  <c r="F263" i="13"/>
  <c r="L262" i="13"/>
  <c r="I262" i="13"/>
  <c r="F262" i="13"/>
  <c r="L261" i="13"/>
  <c r="I261" i="13"/>
  <c r="F261" i="13"/>
  <c r="L260" i="13"/>
  <c r="I260" i="13"/>
  <c r="F260" i="13"/>
  <c r="L259" i="13"/>
  <c r="I259" i="13"/>
  <c r="F259" i="13"/>
  <c r="L258" i="13"/>
  <c r="I258" i="13"/>
  <c r="F258" i="13"/>
  <c r="L257" i="13"/>
  <c r="I257" i="13"/>
  <c r="F257" i="13"/>
  <c r="L256" i="13"/>
  <c r="I256" i="13"/>
  <c r="F256" i="13"/>
  <c r="L255" i="13"/>
  <c r="I255" i="13"/>
  <c r="F255" i="13"/>
  <c r="L254" i="13"/>
  <c r="I254" i="13"/>
  <c r="F254" i="13"/>
  <c r="L253" i="13"/>
  <c r="I253" i="13"/>
  <c r="F253" i="13"/>
  <c r="L252" i="13"/>
  <c r="I252" i="13"/>
  <c r="F252" i="13"/>
  <c r="L251" i="13"/>
  <c r="I251" i="13"/>
  <c r="F251" i="13"/>
  <c r="L250" i="13"/>
  <c r="I250" i="13"/>
  <c r="F250" i="13"/>
  <c r="L249" i="13"/>
  <c r="I249" i="13"/>
  <c r="F249" i="13"/>
  <c r="L248" i="13"/>
  <c r="I248" i="13"/>
  <c r="F248" i="13"/>
  <c r="L247" i="13"/>
  <c r="I247" i="13"/>
  <c r="F247" i="13"/>
  <c r="L246" i="13"/>
  <c r="I246" i="13"/>
  <c r="F246" i="13"/>
  <c r="L245" i="13"/>
  <c r="I245" i="13"/>
  <c r="F245" i="13"/>
  <c r="L244" i="13"/>
  <c r="I244" i="13"/>
  <c r="F244" i="13"/>
  <c r="L243" i="13"/>
  <c r="I243" i="13"/>
  <c r="F243" i="13"/>
  <c r="L242" i="13"/>
  <c r="I242" i="13"/>
  <c r="F242" i="13"/>
  <c r="L241" i="13"/>
  <c r="I241" i="13"/>
  <c r="F241" i="13"/>
  <c r="L240" i="13"/>
  <c r="I240" i="13"/>
  <c r="F240" i="13"/>
  <c r="L239" i="13"/>
  <c r="I239" i="13"/>
  <c r="F239" i="13"/>
  <c r="L238" i="13"/>
  <c r="I238" i="13"/>
  <c r="F238" i="13"/>
  <c r="L237" i="13"/>
  <c r="I237" i="13"/>
  <c r="F237" i="13"/>
  <c r="L236" i="13"/>
  <c r="I236" i="13"/>
  <c r="F236" i="13"/>
  <c r="L235" i="13"/>
  <c r="I235" i="13"/>
  <c r="F235" i="13"/>
  <c r="L234" i="13"/>
  <c r="I234" i="13"/>
  <c r="F234" i="13"/>
  <c r="L233" i="13"/>
  <c r="I233" i="13"/>
  <c r="F233" i="13"/>
  <c r="L232" i="13"/>
  <c r="I232" i="13"/>
  <c r="F232" i="13"/>
  <c r="L231" i="13"/>
  <c r="I231" i="13"/>
  <c r="F231" i="13"/>
  <c r="L230" i="13"/>
  <c r="I230" i="13"/>
  <c r="F230" i="13"/>
  <c r="L229" i="13"/>
  <c r="I229" i="13"/>
  <c r="F229" i="13"/>
  <c r="L228" i="13"/>
  <c r="I228" i="13"/>
  <c r="F228" i="13"/>
  <c r="L227" i="13"/>
  <c r="I227" i="13"/>
  <c r="F227" i="13"/>
  <c r="L226" i="13"/>
  <c r="I226" i="13"/>
  <c r="F226" i="13"/>
  <c r="L225" i="13"/>
  <c r="I225" i="13"/>
  <c r="F225" i="13"/>
  <c r="L224" i="13"/>
  <c r="I224" i="13"/>
  <c r="F224" i="13"/>
  <c r="L223" i="13"/>
  <c r="I223" i="13"/>
  <c r="F223" i="13"/>
  <c r="L222" i="13"/>
  <c r="I222" i="13"/>
  <c r="F222" i="13"/>
  <c r="L221" i="13"/>
  <c r="I221" i="13"/>
  <c r="F221" i="13"/>
  <c r="L220" i="13"/>
  <c r="I220" i="13"/>
  <c r="F220" i="13"/>
  <c r="L219" i="13"/>
  <c r="I219" i="13"/>
  <c r="F219" i="13"/>
  <c r="L218" i="13"/>
  <c r="I218" i="13"/>
  <c r="F218" i="13"/>
  <c r="L217" i="13"/>
  <c r="I217" i="13"/>
  <c r="F217" i="13"/>
  <c r="L216" i="13"/>
  <c r="I216" i="13"/>
  <c r="F216" i="13"/>
  <c r="L215" i="13"/>
  <c r="I215" i="13"/>
  <c r="F215" i="13"/>
  <c r="L214" i="13"/>
  <c r="I214" i="13"/>
  <c r="F214" i="13"/>
  <c r="L213" i="13"/>
  <c r="I213" i="13"/>
  <c r="F213" i="13"/>
  <c r="L212" i="13"/>
  <c r="I212" i="13"/>
  <c r="F212" i="13"/>
  <c r="L211" i="13"/>
  <c r="I211" i="13"/>
  <c r="F211" i="13"/>
  <c r="L210" i="13"/>
  <c r="I210" i="13"/>
  <c r="F210" i="13"/>
  <c r="L209" i="13"/>
  <c r="I209" i="13"/>
  <c r="F209" i="13"/>
  <c r="L208" i="13"/>
  <c r="I208" i="13"/>
  <c r="F208" i="13"/>
  <c r="L207" i="13"/>
  <c r="I207" i="13"/>
  <c r="F207" i="13"/>
  <c r="L206" i="13"/>
  <c r="I206" i="13"/>
  <c r="F206" i="13"/>
  <c r="L205" i="13"/>
  <c r="I205" i="13"/>
  <c r="F205" i="13"/>
  <c r="L204" i="13"/>
  <c r="I204" i="13"/>
  <c r="F204" i="13"/>
  <c r="L203" i="13"/>
  <c r="I203" i="13"/>
  <c r="F203" i="13"/>
  <c r="L202" i="13"/>
  <c r="I202" i="13"/>
  <c r="F202" i="13"/>
  <c r="L201" i="13"/>
  <c r="I201" i="13"/>
  <c r="F201" i="13"/>
  <c r="L200" i="13"/>
  <c r="I200" i="13"/>
  <c r="F200" i="13"/>
  <c r="L199" i="13"/>
  <c r="I199" i="13"/>
  <c r="F199" i="13"/>
  <c r="L198" i="13"/>
  <c r="I198" i="13"/>
  <c r="F198" i="13"/>
  <c r="L197" i="13"/>
  <c r="I197" i="13"/>
  <c r="F197" i="13"/>
  <c r="L196" i="13"/>
  <c r="I196" i="13"/>
  <c r="F196" i="13"/>
  <c r="L195" i="13"/>
  <c r="I195" i="13"/>
  <c r="F195" i="13"/>
  <c r="L194" i="13"/>
  <c r="I194" i="13"/>
  <c r="F194" i="13"/>
  <c r="L193" i="13"/>
  <c r="I193" i="13"/>
  <c r="F193" i="13"/>
  <c r="L192" i="13"/>
  <c r="I192" i="13"/>
  <c r="F192" i="13"/>
  <c r="L191" i="13"/>
  <c r="I191" i="13"/>
  <c r="F191" i="13"/>
  <c r="L190" i="13"/>
  <c r="I190" i="13"/>
  <c r="F190" i="13"/>
  <c r="L189" i="13"/>
  <c r="I189" i="13"/>
  <c r="F189" i="13"/>
  <c r="L188" i="13"/>
  <c r="I188" i="13"/>
  <c r="F188" i="13"/>
  <c r="L187" i="13"/>
  <c r="I187" i="13"/>
  <c r="F187" i="13"/>
  <c r="L186" i="13"/>
  <c r="I186" i="13"/>
  <c r="F186" i="13"/>
  <c r="L185" i="13"/>
  <c r="I185" i="13"/>
  <c r="F185" i="13"/>
  <c r="L184" i="13"/>
  <c r="I184" i="13"/>
  <c r="F184" i="13"/>
  <c r="L183" i="13"/>
  <c r="I183" i="13"/>
  <c r="F183" i="13"/>
  <c r="L182" i="13"/>
  <c r="I182" i="13"/>
  <c r="F182" i="13"/>
  <c r="L181" i="13"/>
  <c r="I181" i="13"/>
  <c r="F181" i="13"/>
  <c r="L180" i="13"/>
  <c r="I180" i="13"/>
  <c r="F180" i="13"/>
  <c r="L179" i="13"/>
  <c r="I179" i="13"/>
  <c r="F179" i="13"/>
  <c r="L178" i="13"/>
  <c r="I178" i="13"/>
  <c r="F178" i="13"/>
  <c r="L177" i="13"/>
  <c r="I177" i="13"/>
  <c r="F177" i="13"/>
  <c r="L176" i="13"/>
  <c r="I176" i="13"/>
  <c r="F176" i="13"/>
  <c r="L175" i="13"/>
  <c r="I175" i="13"/>
  <c r="F175" i="13"/>
  <c r="L174" i="13"/>
  <c r="I174" i="13"/>
  <c r="F174" i="13"/>
  <c r="L173" i="13"/>
  <c r="I173" i="13"/>
  <c r="F173" i="13"/>
  <c r="L172" i="13"/>
  <c r="I172" i="13"/>
  <c r="F172" i="13"/>
  <c r="L171" i="13"/>
  <c r="I171" i="13"/>
  <c r="F171" i="13"/>
  <c r="L170" i="13"/>
  <c r="I170" i="13"/>
  <c r="F170" i="13"/>
  <c r="L169" i="13"/>
  <c r="I169" i="13"/>
  <c r="F169" i="13"/>
  <c r="L168" i="13"/>
  <c r="I168" i="13"/>
  <c r="F168" i="13"/>
  <c r="L167" i="13"/>
  <c r="I167" i="13"/>
  <c r="F167" i="13"/>
  <c r="L166" i="13"/>
  <c r="I166" i="13"/>
  <c r="F166" i="13"/>
  <c r="L165" i="13"/>
  <c r="I165" i="13"/>
  <c r="F165" i="13"/>
  <c r="L164" i="13"/>
  <c r="I164" i="13"/>
  <c r="F164" i="13"/>
  <c r="L163" i="13"/>
  <c r="I163" i="13"/>
  <c r="F163" i="13"/>
  <c r="L162" i="13"/>
  <c r="I162" i="13"/>
  <c r="F162" i="13"/>
  <c r="L161" i="13"/>
  <c r="I161" i="13"/>
  <c r="F161" i="13"/>
  <c r="L160" i="13"/>
  <c r="I160" i="13"/>
  <c r="F160" i="13"/>
  <c r="L159" i="13"/>
  <c r="I159" i="13"/>
  <c r="F159" i="13"/>
  <c r="L158" i="13"/>
  <c r="I158" i="13"/>
  <c r="F158" i="13"/>
  <c r="L157" i="13"/>
  <c r="I157" i="13"/>
  <c r="F157" i="13"/>
  <c r="L156" i="13"/>
  <c r="I156" i="13"/>
  <c r="F156" i="13"/>
  <c r="L155" i="13"/>
  <c r="I155" i="13"/>
  <c r="F155" i="13"/>
  <c r="L154" i="13"/>
  <c r="I154" i="13"/>
  <c r="F154" i="13"/>
  <c r="L153" i="13"/>
  <c r="I153" i="13"/>
  <c r="F153" i="13"/>
  <c r="L152" i="13"/>
  <c r="I152" i="13"/>
  <c r="F152" i="13"/>
  <c r="L151" i="13"/>
  <c r="I151" i="13"/>
  <c r="F151" i="13"/>
  <c r="L150" i="13"/>
  <c r="I150" i="13"/>
  <c r="F150" i="13"/>
  <c r="L149" i="13"/>
  <c r="I149" i="13"/>
  <c r="F149" i="13"/>
  <c r="L148" i="13"/>
  <c r="I148" i="13"/>
  <c r="F148" i="13"/>
  <c r="L147" i="13"/>
  <c r="I147" i="13"/>
  <c r="F147" i="13"/>
  <c r="L146" i="13"/>
  <c r="I146" i="13"/>
  <c r="F146" i="13"/>
  <c r="L145" i="13"/>
  <c r="I145" i="13"/>
  <c r="F145" i="13"/>
  <c r="L144" i="13"/>
  <c r="I144" i="13"/>
  <c r="F144" i="13"/>
  <c r="L143" i="13"/>
  <c r="I143" i="13"/>
  <c r="F143" i="13"/>
  <c r="L142" i="13"/>
  <c r="I142" i="13"/>
  <c r="F142" i="13"/>
  <c r="L141" i="13"/>
  <c r="I141" i="13"/>
  <c r="F141" i="13"/>
  <c r="L140" i="13"/>
  <c r="I140" i="13"/>
  <c r="F140" i="13"/>
  <c r="L139" i="13"/>
  <c r="I139" i="13"/>
  <c r="F139" i="13"/>
  <c r="L138" i="13"/>
  <c r="I138" i="13"/>
  <c r="F138" i="13"/>
  <c r="L137" i="13"/>
  <c r="I137" i="13"/>
  <c r="F137" i="13"/>
  <c r="L136" i="13"/>
  <c r="I136" i="13"/>
  <c r="F136" i="13"/>
  <c r="L135" i="13"/>
  <c r="I135" i="13"/>
  <c r="F135" i="13"/>
  <c r="L134" i="13"/>
  <c r="I134" i="13"/>
  <c r="F134" i="13"/>
  <c r="L133" i="13"/>
  <c r="I133" i="13"/>
  <c r="F133" i="13"/>
  <c r="L132" i="13"/>
  <c r="I132" i="13"/>
  <c r="F132" i="13"/>
  <c r="L131" i="13"/>
  <c r="I131" i="13"/>
  <c r="F131" i="13"/>
  <c r="L130" i="13"/>
  <c r="I130" i="13"/>
  <c r="F130" i="13"/>
  <c r="L129" i="13"/>
  <c r="I129" i="13"/>
  <c r="F129" i="13"/>
  <c r="L128" i="13"/>
  <c r="I128" i="13"/>
  <c r="F128" i="13"/>
  <c r="L127" i="13"/>
  <c r="I127" i="13"/>
  <c r="F127" i="13"/>
  <c r="L126" i="13"/>
  <c r="I126" i="13"/>
  <c r="F126" i="13"/>
  <c r="L125" i="13"/>
  <c r="I125" i="13"/>
  <c r="F125" i="13"/>
  <c r="L124" i="13"/>
  <c r="I124" i="13"/>
  <c r="F124" i="13"/>
  <c r="L123" i="13"/>
  <c r="I123" i="13"/>
  <c r="F123" i="13"/>
  <c r="L122" i="13"/>
  <c r="I122" i="13"/>
  <c r="F122" i="13"/>
  <c r="L121" i="13"/>
  <c r="I121" i="13"/>
  <c r="F121" i="13"/>
  <c r="L120" i="13"/>
  <c r="I120" i="13"/>
  <c r="F120" i="13"/>
  <c r="L119" i="13"/>
  <c r="I119" i="13"/>
  <c r="F119" i="13"/>
  <c r="L118" i="13"/>
  <c r="I118" i="13"/>
  <c r="F118" i="13"/>
  <c r="L117" i="13"/>
  <c r="I117" i="13"/>
  <c r="F117" i="13"/>
  <c r="L116" i="13"/>
  <c r="I116" i="13"/>
  <c r="F116" i="13"/>
  <c r="L115" i="13"/>
  <c r="I115" i="13"/>
  <c r="F115" i="13"/>
  <c r="L114" i="13"/>
  <c r="I114" i="13"/>
  <c r="F114" i="13"/>
  <c r="L113" i="13"/>
  <c r="I113" i="13"/>
  <c r="F113" i="13"/>
  <c r="L112" i="13"/>
  <c r="I112" i="13"/>
  <c r="F112" i="13"/>
  <c r="L111" i="13"/>
  <c r="I111" i="13"/>
  <c r="F111" i="13"/>
  <c r="L110" i="13"/>
  <c r="I110" i="13"/>
  <c r="F110" i="13"/>
  <c r="L109" i="13"/>
  <c r="I109" i="13"/>
  <c r="F109" i="13"/>
  <c r="L108" i="13"/>
  <c r="I108" i="13"/>
  <c r="F108" i="13"/>
  <c r="L107" i="13"/>
  <c r="I107" i="13"/>
  <c r="F107" i="13"/>
  <c r="L106" i="13"/>
  <c r="I106" i="13"/>
  <c r="F106" i="13"/>
  <c r="L105" i="13"/>
  <c r="I105" i="13"/>
  <c r="F105" i="13"/>
  <c r="L104" i="13"/>
  <c r="I104" i="13"/>
  <c r="F104" i="13"/>
  <c r="L103" i="13"/>
  <c r="I103" i="13"/>
  <c r="F103" i="13"/>
  <c r="L102" i="13"/>
  <c r="I102" i="13"/>
  <c r="F102" i="13"/>
  <c r="L101" i="13"/>
  <c r="I101" i="13"/>
  <c r="F101" i="13"/>
  <c r="L100" i="13"/>
  <c r="I100" i="13"/>
  <c r="F100" i="13"/>
  <c r="L99" i="13"/>
  <c r="I99" i="13"/>
  <c r="F99" i="13"/>
  <c r="L98" i="13"/>
  <c r="I98" i="13"/>
  <c r="F98" i="13"/>
  <c r="L97" i="13"/>
  <c r="I97" i="13"/>
  <c r="F97" i="13"/>
  <c r="L96" i="13"/>
  <c r="I96" i="13"/>
  <c r="F96" i="13"/>
  <c r="L95" i="13"/>
  <c r="I95" i="13"/>
  <c r="F95" i="13"/>
  <c r="L94" i="13"/>
  <c r="I94" i="13"/>
  <c r="F94" i="13"/>
  <c r="L93" i="13"/>
  <c r="I93" i="13"/>
  <c r="F93" i="13"/>
  <c r="L92" i="13"/>
  <c r="I92" i="13"/>
  <c r="F92" i="13"/>
  <c r="L91" i="13"/>
  <c r="I91" i="13"/>
  <c r="F91" i="13"/>
  <c r="L90" i="13"/>
  <c r="I90" i="13"/>
  <c r="F90" i="13"/>
  <c r="L89" i="13"/>
  <c r="I89" i="13"/>
  <c r="F89" i="13"/>
  <c r="L88" i="13"/>
  <c r="I88" i="13"/>
  <c r="F88" i="13"/>
  <c r="L87" i="13"/>
  <c r="I87" i="13"/>
  <c r="F87" i="13"/>
  <c r="L86" i="13"/>
  <c r="I86" i="13"/>
  <c r="F86" i="13"/>
  <c r="L85" i="13"/>
  <c r="I85" i="13"/>
  <c r="F85" i="13"/>
  <c r="L84" i="13"/>
  <c r="I84" i="13"/>
  <c r="F84" i="13"/>
  <c r="L83" i="13"/>
  <c r="I83" i="13"/>
  <c r="F83" i="13"/>
  <c r="L82" i="13"/>
  <c r="I82" i="13"/>
  <c r="F82" i="13"/>
  <c r="L81" i="13"/>
  <c r="I81" i="13"/>
  <c r="F81" i="13"/>
  <c r="L80" i="13"/>
  <c r="I80" i="13"/>
  <c r="F80" i="13"/>
  <c r="L79" i="13"/>
  <c r="I79" i="13"/>
  <c r="F79" i="13"/>
  <c r="L78" i="13"/>
  <c r="I78" i="13"/>
  <c r="F78" i="13"/>
  <c r="L77" i="13"/>
  <c r="I77" i="13"/>
  <c r="F77" i="13"/>
  <c r="L76" i="13"/>
  <c r="I76" i="13"/>
  <c r="F76" i="13"/>
  <c r="L75" i="13"/>
  <c r="I75" i="13"/>
  <c r="F75" i="13"/>
  <c r="L74" i="13"/>
  <c r="I74" i="13"/>
  <c r="F74" i="13"/>
  <c r="L73" i="13"/>
  <c r="I73" i="13"/>
  <c r="F73" i="13"/>
  <c r="L72" i="13"/>
  <c r="I72" i="13"/>
  <c r="F72" i="13"/>
  <c r="L71" i="13"/>
  <c r="I71" i="13"/>
  <c r="F71" i="13"/>
  <c r="L70" i="13"/>
  <c r="I70" i="13"/>
  <c r="F70" i="13"/>
  <c r="L69" i="13"/>
  <c r="I69" i="13"/>
  <c r="F69" i="13"/>
  <c r="L68" i="13"/>
  <c r="I68" i="13"/>
  <c r="F68" i="13"/>
  <c r="L67" i="13"/>
  <c r="I67" i="13"/>
  <c r="F67" i="13"/>
  <c r="L66" i="13"/>
  <c r="I66" i="13"/>
  <c r="F66" i="13"/>
  <c r="L65" i="13"/>
  <c r="I65" i="13"/>
  <c r="F65" i="13"/>
  <c r="L64" i="13"/>
  <c r="I64" i="13"/>
  <c r="F64" i="13"/>
  <c r="L63" i="13"/>
  <c r="I63" i="13"/>
  <c r="F63" i="13"/>
  <c r="L62" i="13"/>
  <c r="I62" i="13"/>
  <c r="F62" i="13"/>
  <c r="L61" i="13"/>
  <c r="I61" i="13"/>
  <c r="F61" i="13"/>
  <c r="L60" i="13"/>
  <c r="I60" i="13"/>
  <c r="F60" i="13"/>
  <c r="L59" i="13"/>
  <c r="I59" i="13"/>
  <c r="F59" i="13"/>
  <c r="L58" i="13"/>
  <c r="I58" i="13"/>
  <c r="F58" i="13"/>
  <c r="L57" i="13"/>
  <c r="I57" i="13"/>
  <c r="F57" i="13"/>
  <c r="L56" i="13"/>
  <c r="I56" i="13"/>
  <c r="F56" i="13"/>
  <c r="L55" i="13"/>
  <c r="I55" i="13"/>
  <c r="F55" i="13"/>
  <c r="L54" i="13"/>
  <c r="I54" i="13"/>
  <c r="F54" i="13"/>
  <c r="L53" i="13"/>
  <c r="I53" i="13"/>
  <c r="F53" i="13"/>
  <c r="L52" i="13"/>
  <c r="I52" i="13"/>
  <c r="F52" i="13"/>
  <c r="L51" i="13"/>
  <c r="I51" i="13"/>
  <c r="F51" i="13"/>
  <c r="L50" i="13"/>
  <c r="I50" i="13"/>
  <c r="F50" i="13"/>
  <c r="L49" i="13"/>
  <c r="I49" i="13"/>
  <c r="F49" i="13"/>
  <c r="L48" i="13"/>
  <c r="I48" i="13"/>
  <c r="F48" i="13"/>
  <c r="L47" i="13"/>
  <c r="I47" i="13"/>
  <c r="F47" i="13"/>
  <c r="L46" i="13"/>
  <c r="I46" i="13"/>
  <c r="F46" i="13"/>
  <c r="L45" i="13"/>
  <c r="I45" i="13"/>
  <c r="F45" i="13"/>
  <c r="L44" i="13"/>
  <c r="I44" i="13"/>
  <c r="F44" i="13"/>
  <c r="L43" i="13"/>
  <c r="I43" i="13"/>
  <c r="F43" i="13"/>
  <c r="L42" i="13"/>
  <c r="I42" i="13"/>
  <c r="F42" i="13"/>
  <c r="L41" i="13"/>
  <c r="I41" i="13"/>
  <c r="F41" i="13"/>
  <c r="L40" i="13"/>
  <c r="I40" i="13"/>
  <c r="F40" i="13"/>
  <c r="L39" i="13"/>
  <c r="I39" i="13"/>
  <c r="F39" i="13"/>
  <c r="L38" i="13"/>
  <c r="I38" i="13"/>
  <c r="F38" i="13"/>
  <c r="L37" i="13"/>
  <c r="I37" i="13"/>
  <c r="F37" i="13"/>
  <c r="L36" i="13"/>
  <c r="I36" i="13"/>
  <c r="F36" i="13"/>
  <c r="L35" i="13"/>
  <c r="I35" i="13"/>
  <c r="F35" i="13"/>
  <c r="L34" i="13"/>
  <c r="I34" i="13"/>
  <c r="F34" i="13"/>
  <c r="L33" i="13"/>
  <c r="I33" i="13"/>
  <c r="F33" i="13"/>
  <c r="L32" i="13"/>
  <c r="I32" i="13"/>
  <c r="F32" i="13"/>
  <c r="L31" i="13"/>
  <c r="I31" i="13"/>
  <c r="F31" i="13"/>
  <c r="L30" i="13"/>
  <c r="I30" i="13"/>
  <c r="F30" i="13"/>
  <c r="L29" i="13"/>
  <c r="I29" i="13"/>
  <c r="F29" i="13"/>
  <c r="L28" i="13"/>
  <c r="I28" i="13"/>
  <c r="F28" i="13"/>
  <c r="L27" i="13"/>
  <c r="I27" i="13"/>
  <c r="F27" i="13"/>
  <c r="L26" i="13"/>
  <c r="I26" i="13"/>
  <c r="F26" i="13"/>
  <c r="L25" i="13"/>
  <c r="I25" i="13"/>
  <c r="F25" i="13"/>
  <c r="L24" i="13"/>
  <c r="I24" i="13"/>
  <c r="F24" i="13"/>
  <c r="L23" i="13"/>
  <c r="I23" i="13"/>
  <c r="F23" i="13"/>
  <c r="L22" i="13"/>
  <c r="I22" i="13"/>
  <c r="F22" i="13"/>
  <c r="L21" i="13"/>
  <c r="I21" i="13"/>
  <c r="F21" i="13"/>
  <c r="L20" i="13"/>
  <c r="I20" i="13"/>
  <c r="F20" i="13"/>
  <c r="L19" i="13"/>
  <c r="I19" i="13"/>
  <c r="F19" i="13"/>
  <c r="L18" i="13"/>
  <c r="I18" i="13"/>
  <c r="F18" i="13"/>
  <c r="L17" i="13"/>
  <c r="I17" i="13"/>
  <c r="F17" i="13"/>
  <c r="L16" i="13"/>
  <c r="I16" i="13"/>
  <c r="F16" i="13"/>
  <c r="L15" i="13"/>
  <c r="I15" i="13"/>
  <c r="F15" i="13"/>
  <c r="L14" i="13"/>
  <c r="I14" i="13"/>
  <c r="F14" i="13"/>
  <c r="L13" i="13"/>
  <c r="I13" i="13"/>
  <c r="F13" i="13"/>
  <c r="L12" i="13"/>
  <c r="I12" i="13"/>
  <c r="F12" i="13"/>
  <c r="L11" i="13"/>
  <c r="I11" i="13"/>
  <c r="F11" i="13"/>
  <c r="L10" i="13"/>
  <c r="I10" i="13"/>
  <c r="F10" i="13"/>
  <c r="L9" i="13"/>
  <c r="I9" i="13"/>
  <c r="F9" i="13"/>
  <c r="L8" i="13"/>
  <c r="I8" i="13"/>
  <c r="F8" i="13"/>
  <c r="L7" i="13"/>
  <c r="I7" i="13"/>
  <c r="F7" i="13"/>
  <c r="L6" i="13"/>
  <c r="I6" i="13"/>
  <c r="F6" i="13"/>
  <c r="L5" i="13"/>
  <c r="I5" i="13"/>
  <c r="F5" i="13"/>
  <c r="L4" i="13"/>
  <c r="I4" i="13"/>
  <c r="F4" i="13"/>
  <c r="FK3" i="7"/>
  <c r="FK4" i="7"/>
  <c r="FK5" i="7"/>
  <c r="FK6" i="7"/>
  <c r="FK7" i="7"/>
  <c r="FK8" i="7"/>
  <c r="FK9" i="7"/>
  <c r="FK10" i="7"/>
  <c r="FK11" i="7"/>
  <c r="FK12" i="7"/>
  <c r="FK13" i="7"/>
  <c r="FK14" i="7"/>
  <c r="FK15" i="7"/>
  <c r="FK16" i="7"/>
  <c r="FK17" i="7"/>
  <c r="FK18" i="7"/>
  <c r="FK19" i="7"/>
  <c r="FK20" i="7"/>
  <c r="FK21" i="7"/>
  <c r="FK22" i="7"/>
  <c r="FK23" i="7"/>
  <c r="FK24" i="7"/>
  <c r="FK25" i="7"/>
  <c r="FK26" i="7"/>
  <c r="FK27" i="7"/>
  <c r="FK28" i="7"/>
  <c r="FK29" i="7"/>
  <c r="FK30" i="7"/>
  <c r="FK31" i="7"/>
  <c r="FK32" i="7"/>
  <c r="FK33" i="7"/>
  <c r="FK34" i="7"/>
  <c r="FK35" i="7"/>
  <c r="FK36" i="7"/>
  <c r="FK37" i="7"/>
  <c r="FK38" i="7"/>
  <c r="FK39" i="7"/>
  <c r="FK40" i="7"/>
  <c r="FK41" i="7"/>
  <c r="FK42" i="7"/>
  <c r="FK43" i="7"/>
  <c r="FK44" i="7"/>
  <c r="FK45" i="7"/>
  <c r="FK46" i="7"/>
  <c r="FK47" i="7"/>
  <c r="FK48" i="7"/>
  <c r="FK49" i="7"/>
  <c r="FK50" i="7"/>
  <c r="FK51" i="7"/>
  <c r="FK52" i="7"/>
  <c r="FK53" i="7"/>
  <c r="FK54" i="7"/>
  <c r="FK55" i="7"/>
  <c r="FK56" i="7"/>
  <c r="FK57" i="7"/>
  <c r="FK58" i="7"/>
  <c r="FK59" i="7"/>
  <c r="FK60" i="7"/>
  <c r="FK61" i="7"/>
  <c r="FK62" i="7"/>
  <c r="FK63" i="7"/>
  <c r="FK64" i="7"/>
  <c r="FK65" i="7"/>
  <c r="FK66" i="7"/>
  <c r="FK67" i="7"/>
  <c r="FK68" i="7"/>
  <c r="FK69" i="7"/>
  <c r="FK70" i="7"/>
  <c r="FK71" i="7"/>
  <c r="FK72" i="7"/>
  <c r="FK73" i="7"/>
  <c r="FK74" i="7"/>
  <c r="FK75" i="7"/>
  <c r="FK76" i="7"/>
  <c r="FK77" i="7"/>
  <c r="FK78" i="7"/>
  <c r="FK79" i="7"/>
  <c r="FK80" i="7"/>
  <c r="FK81" i="7"/>
  <c r="FK82" i="7"/>
  <c r="FK83" i="7"/>
  <c r="FK84" i="7"/>
  <c r="FK85" i="7"/>
  <c r="FK86" i="7"/>
  <c r="FK87" i="7"/>
  <c r="FK88" i="7"/>
  <c r="FK89" i="7"/>
  <c r="FK90" i="7"/>
  <c r="FK91" i="7"/>
  <c r="FK92" i="7"/>
  <c r="FK93" i="7"/>
  <c r="FK94" i="7"/>
  <c r="FK95" i="7"/>
  <c r="FK96" i="7"/>
  <c r="FK97" i="7"/>
  <c r="FK98" i="7"/>
  <c r="FK99" i="7"/>
  <c r="FK100" i="7"/>
  <c r="FK101" i="7"/>
  <c r="FK102" i="7"/>
  <c r="FK103" i="7"/>
  <c r="FK104" i="7"/>
  <c r="FK105" i="7"/>
  <c r="FK106" i="7"/>
  <c r="FK107" i="7"/>
  <c r="FK108" i="7"/>
  <c r="FK109" i="7"/>
  <c r="FK110" i="7"/>
  <c r="FK111" i="7"/>
  <c r="FK112" i="7"/>
  <c r="FK113" i="7"/>
  <c r="FK114" i="7"/>
  <c r="FK115" i="7"/>
  <c r="FK116" i="7"/>
  <c r="FK117" i="7"/>
  <c r="FK118" i="7"/>
  <c r="FK119" i="7"/>
  <c r="FK120" i="7"/>
  <c r="FK121" i="7"/>
  <c r="FK122" i="7"/>
  <c r="FK123" i="7"/>
  <c r="FK124" i="7"/>
  <c r="FK125" i="7"/>
  <c r="FK126" i="7"/>
  <c r="FK127" i="7"/>
  <c r="FK128" i="7"/>
  <c r="FK129" i="7"/>
  <c r="FK130" i="7"/>
  <c r="FK131" i="7"/>
  <c r="FK132" i="7"/>
  <c r="FK133" i="7"/>
  <c r="FK134" i="7"/>
  <c r="FK135" i="7"/>
  <c r="FK136" i="7"/>
  <c r="FK137" i="7"/>
  <c r="FK138" i="7"/>
  <c r="FK139" i="7"/>
  <c r="FK140" i="7"/>
  <c r="FK141" i="7"/>
  <c r="FK142" i="7"/>
  <c r="FK143" i="7"/>
  <c r="FK144" i="7"/>
  <c r="FK145" i="7"/>
  <c r="FK146" i="7"/>
  <c r="FK147" i="7"/>
  <c r="FK148" i="7"/>
  <c r="FK149" i="7"/>
  <c r="FK150" i="7"/>
  <c r="FK151" i="7"/>
  <c r="FK152" i="7"/>
  <c r="FK155" i="7"/>
  <c r="FK156" i="7"/>
  <c r="FK157" i="7"/>
  <c r="FK158" i="7"/>
  <c r="FK159" i="7"/>
  <c r="FK160" i="7"/>
  <c r="FK161" i="7"/>
  <c r="FK162" i="7"/>
  <c r="FK163" i="7"/>
  <c r="FK164" i="7"/>
  <c r="FK165" i="7"/>
  <c r="FK166" i="7"/>
  <c r="FK167" i="7"/>
  <c r="FK168" i="7"/>
  <c r="FK169" i="7"/>
  <c r="FK170" i="7"/>
  <c r="FK174" i="7"/>
  <c r="FK175" i="7"/>
  <c r="FK176" i="7"/>
  <c r="FK177" i="7"/>
  <c r="FK178" i="7"/>
  <c r="FK179" i="7"/>
  <c r="FK180" i="7"/>
  <c r="FK181" i="7"/>
  <c r="FK182" i="7"/>
  <c r="FK183" i="7"/>
  <c r="FK184" i="7"/>
  <c r="FK185" i="7"/>
  <c r="FK186" i="7"/>
  <c r="FK187" i="7"/>
  <c r="FK188" i="7"/>
  <c r="FK189" i="7"/>
  <c r="FK190" i="7"/>
  <c r="FK191" i="7"/>
  <c r="FK192" i="7"/>
  <c r="FK193" i="7"/>
  <c r="FK194" i="7"/>
  <c r="FK195" i="7"/>
  <c r="FK196" i="7"/>
  <c r="FK197" i="7"/>
  <c r="FK198" i="7"/>
  <c r="FK199" i="7"/>
  <c r="FK200" i="7"/>
  <c r="FK201" i="7"/>
  <c r="FK202" i="7"/>
  <c r="FK203" i="7"/>
  <c r="FK204" i="7"/>
  <c r="FK205" i="7"/>
  <c r="FK206" i="7"/>
  <c r="FK207" i="7"/>
  <c r="FK208" i="7"/>
  <c r="FK209" i="7"/>
  <c r="FK210" i="7"/>
  <c r="FK211" i="7"/>
  <c r="FK212" i="7"/>
  <c r="FK213" i="7"/>
  <c r="FK214" i="7"/>
  <c r="FK215" i="7"/>
  <c r="FK216" i="7"/>
  <c r="FK217" i="7"/>
  <c r="FK218" i="7"/>
  <c r="FK219" i="7"/>
  <c r="FK220" i="7"/>
  <c r="FK221" i="7"/>
  <c r="FK222" i="7"/>
  <c r="FK223" i="7"/>
  <c r="FK224" i="7"/>
  <c r="FK225" i="7"/>
  <c r="FK226" i="7"/>
  <c r="FK227" i="7"/>
  <c r="FK228" i="7"/>
  <c r="FK229" i="7"/>
  <c r="FK230" i="7"/>
  <c r="FK231" i="7"/>
  <c r="FK232" i="7"/>
  <c r="FK233" i="7"/>
  <c r="FK234" i="7"/>
  <c r="FK235" i="7"/>
  <c r="FK236" i="7"/>
  <c r="FK237" i="7"/>
  <c r="FK238" i="7"/>
  <c r="FK239" i="7"/>
  <c r="FK240" i="7"/>
  <c r="FK241" i="7"/>
  <c r="FK242" i="7"/>
  <c r="FK243" i="7"/>
  <c r="FK244" i="7"/>
  <c r="FK245" i="7"/>
  <c r="FK246" i="7"/>
  <c r="FK247" i="7"/>
  <c r="FK248" i="7"/>
  <c r="FK249" i="7"/>
  <c r="FK250" i="7"/>
  <c r="FK251" i="7"/>
  <c r="FK252" i="7"/>
  <c r="FK253" i="7"/>
  <c r="FK258" i="7"/>
  <c r="FK259" i="7"/>
  <c r="FK260" i="7"/>
  <c r="FK261" i="7"/>
  <c r="FK262" i="7"/>
  <c r="FK263" i="7"/>
  <c r="FK264" i="7"/>
  <c r="FK265" i="7"/>
  <c r="FK266" i="7"/>
  <c r="FK267" i="7"/>
  <c r="FK268" i="7"/>
  <c r="FK269" i="7"/>
  <c r="FK273" i="7"/>
  <c r="FK276" i="7"/>
  <c r="FK277" i="7"/>
  <c r="FK278" i="7"/>
  <c r="FK279" i="7"/>
  <c r="FK280" i="7"/>
  <c r="FK281" i="7"/>
  <c r="FK282" i="7"/>
  <c r="FK283" i="7"/>
  <c r="FK284" i="7"/>
  <c r="FK285" i="7"/>
  <c r="FK286" i="7"/>
  <c r="FK287" i="7"/>
  <c r="FK288" i="7"/>
  <c r="FK289" i="7"/>
  <c r="FK290" i="7"/>
  <c r="FK291" i="7"/>
  <c r="FK292" i="7"/>
  <c r="FK293" i="7"/>
  <c r="FK294" i="7"/>
  <c r="FK295" i="7"/>
  <c r="FK296" i="7"/>
  <c r="FK297" i="7"/>
  <c r="FK298" i="7"/>
  <c r="FK299" i="7"/>
  <c r="FK300" i="7"/>
  <c r="FK301" i="7"/>
  <c r="FK302" i="7"/>
  <c r="FK303" i="7"/>
  <c r="FK304" i="7"/>
  <c r="FK305" i="7"/>
  <c r="FK306" i="7"/>
  <c r="FK307" i="7"/>
  <c r="FK308" i="7"/>
  <c r="FK309" i="7"/>
  <c r="FK310" i="7"/>
  <c r="FK311" i="7"/>
  <c r="FK312" i="7"/>
  <c r="FK313" i="7"/>
  <c r="FK314" i="7"/>
  <c r="FK315" i="7"/>
  <c r="FK316" i="7"/>
  <c r="FK317" i="7"/>
  <c r="FK318" i="7"/>
  <c r="FK319" i="7"/>
  <c r="FK320" i="7"/>
  <c r="FK321" i="7"/>
  <c r="FK322" i="7"/>
  <c r="FK323" i="7"/>
  <c r="FK324" i="7"/>
  <c r="FK325" i="7"/>
  <c r="FK326" i="7"/>
  <c r="FK327" i="7"/>
  <c r="FK328" i="7"/>
  <c r="FK329" i="7"/>
  <c r="FK330" i="7"/>
  <c r="FK331" i="7"/>
  <c r="FK332" i="7"/>
  <c r="FK333" i="7"/>
  <c r="FK334" i="7"/>
  <c r="FK335" i="7"/>
  <c r="FK336" i="7"/>
  <c r="FK337" i="7"/>
  <c r="FK338" i="7"/>
  <c r="FK339" i="7"/>
  <c r="FK340" i="7"/>
  <c r="FK341" i="7"/>
  <c r="FK342" i="7"/>
  <c r="FK343" i="7"/>
  <c r="FK344" i="7"/>
  <c r="FK345" i="7"/>
  <c r="FK346" i="7"/>
  <c r="FK347" i="7"/>
  <c r="FK348" i="7"/>
  <c r="FK349" i="7"/>
  <c r="FK350" i="7"/>
  <c r="FK351" i="7"/>
  <c r="FK352" i="7"/>
  <c r="FK353" i="7"/>
  <c r="FK354" i="7"/>
  <c r="FK355" i="7"/>
  <c r="FK356" i="7"/>
  <c r="FK357" i="7"/>
  <c r="FK358" i="7"/>
  <c r="FK359" i="7"/>
  <c r="FK360" i="7"/>
  <c r="FK361" i="7"/>
  <c r="FK362" i="7"/>
  <c r="FK363" i="7"/>
  <c r="FK364" i="7"/>
  <c r="FK365" i="7"/>
  <c r="FK366" i="7"/>
  <c r="FK367" i="7"/>
  <c r="FK368" i="7"/>
  <c r="FK369" i="7"/>
  <c r="FK370" i="7"/>
  <c r="FK371" i="7"/>
  <c r="FK372" i="7"/>
  <c r="FK373" i="7"/>
  <c r="FK374" i="7"/>
  <c r="FK375" i="7"/>
  <c r="FK376" i="7"/>
  <c r="FK377" i="7"/>
  <c r="FK378" i="7"/>
  <c r="FK379" i="7"/>
  <c r="FK380" i="7"/>
  <c r="FK381" i="7"/>
  <c r="FK382" i="7"/>
  <c r="FK383" i="7"/>
  <c r="FK384" i="7"/>
  <c r="FK385" i="7"/>
  <c r="FK386" i="7"/>
  <c r="FK387" i="7"/>
  <c r="FK388" i="7"/>
  <c r="FK389" i="7"/>
  <c r="FK390" i="7"/>
  <c r="FK391" i="7"/>
  <c r="FK392" i="7"/>
  <c r="FK393" i="7"/>
  <c r="FK394" i="7"/>
  <c r="FK395" i="7"/>
  <c r="FK396" i="7"/>
  <c r="FK397" i="7"/>
  <c r="FK398" i="7"/>
  <c r="FK399" i="7"/>
  <c r="FK400" i="7"/>
  <c r="FK401" i="7"/>
  <c r="FK402" i="7"/>
  <c r="FK405" i="7"/>
  <c r="FK406" i="7"/>
  <c r="FK407" i="7"/>
  <c r="FK408" i="7"/>
  <c r="FK409" i="7"/>
  <c r="FK410" i="7"/>
  <c r="FK411" i="7"/>
  <c r="FK412" i="7"/>
  <c r="FK413" i="7"/>
  <c r="FK414" i="7"/>
  <c r="FK415" i="7"/>
  <c r="FK416" i="7"/>
  <c r="FK417" i="7"/>
  <c r="FK418" i="7"/>
  <c r="FK419" i="7"/>
  <c r="FK420" i="7"/>
  <c r="FK428" i="7"/>
  <c r="FK429" i="7"/>
  <c r="FK430" i="7"/>
  <c r="FK431" i="7"/>
  <c r="FK432" i="7"/>
  <c r="FK433" i="7"/>
  <c r="FK434" i="7"/>
  <c r="FK435" i="7"/>
  <c r="FK436" i="7"/>
  <c r="FK437" i="7"/>
  <c r="FK438" i="7"/>
  <c r="FK439" i="7"/>
  <c r="FK440" i="7"/>
  <c r="FK441" i="7"/>
  <c r="FK442" i="7"/>
  <c r="FK443" i="7"/>
  <c r="FK444" i="7"/>
  <c r="FK445" i="7"/>
  <c r="FK446" i="7"/>
  <c r="FK447" i="7"/>
  <c r="FK448" i="7"/>
  <c r="FK449" i="7"/>
  <c r="FK450" i="7"/>
  <c r="FK451" i="7"/>
  <c r="FK452" i="7"/>
  <c r="FK453" i="7"/>
  <c r="FK454" i="7"/>
  <c r="FK455" i="7"/>
  <c r="FK456" i="7"/>
  <c r="FK457" i="7"/>
  <c r="FK458" i="7"/>
  <c r="FK459" i="7"/>
  <c r="FK460" i="7"/>
  <c r="FK461" i="7"/>
  <c r="FK462" i="7"/>
  <c r="FK463" i="7"/>
  <c r="FK464" i="7"/>
  <c r="FK465" i="7"/>
  <c r="FK466" i="7"/>
  <c r="FK467" i="7"/>
  <c r="FK468" i="7"/>
  <c r="FK469" i="7"/>
  <c r="FK470" i="7"/>
  <c r="FK471" i="7"/>
  <c r="FK472" i="7"/>
  <c r="FK473" i="7"/>
  <c r="FK474" i="7"/>
  <c r="FK475" i="7"/>
  <c r="FK476" i="7"/>
  <c r="FK477" i="7"/>
  <c r="FK478" i="7"/>
  <c r="FK479" i="7"/>
  <c r="FK480" i="7"/>
  <c r="FK481" i="7"/>
  <c r="FK482" i="7"/>
  <c r="FK483" i="7"/>
  <c r="FK484" i="7"/>
  <c r="FK485" i="7"/>
  <c r="FK486" i="7"/>
  <c r="FK487" i="7"/>
  <c r="FK488" i="7"/>
  <c r="FK489" i="7"/>
  <c r="FK490" i="7"/>
  <c r="FK491" i="7"/>
  <c r="FK492" i="7"/>
  <c r="FK493" i="7"/>
  <c r="FK494" i="7"/>
  <c r="FK495" i="7"/>
  <c r="FK496" i="7"/>
  <c r="FK497" i="7"/>
  <c r="FK498" i="7"/>
  <c r="FK499" i="7"/>
  <c r="FK500" i="7"/>
  <c r="FK501" i="7"/>
  <c r="FK502" i="7"/>
  <c r="FK503" i="7"/>
  <c r="FK504" i="7"/>
  <c r="FK505" i="7"/>
  <c r="FK506" i="7"/>
  <c r="FK507" i="7"/>
  <c r="FK508" i="7"/>
  <c r="FK509" i="7"/>
  <c r="FK510" i="7"/>
  <c r="FK511" i="7"/>
  <c r="FK512" i="7"/>
  <c r="FK513" i="7"/>
  <c r="FK514" i="7"/>
  <c r="FK515" i="7"/>
  <c r="FK516" i="7"/>
  <c r="FK517" i="7"/>
  <c r="FK518" i="7"/>
  <c r="FK519" i="7"/>
  <c r="FK520" i="7"/>
  <c r="FK521" i="7"/>
  <c r="FK522" i="7"/>
  <c r="FK523" i="7"/>
  <c r="FK524" i="7"/>
  <c r="FK525" i="7"/>
  <c r="FK526" i="7"/>
  <c r="FK527" i="7"/>
  <c r="FK528" i="7"/>
  <c r="FK529" i="7"/>
  <c r="FK530" i="7"/>
  <c r="FK531" i="7"/>
  <c r="FK532" i="7"/>
  <c r="FK533" i="7"/>
  <c r="FK534" i="7"/>
  <c r="FK535" i="7"/>
  <c r="FK536" i="7"/>
  <c r="FK537" i="7"/>
  <c r="FK538" i="7"/>
  <c r="FK539" i="7"/>
  <c r="FK540" i="7"/>
  <c r="FK541" i="7"/>
  <c r="FK542" i="7"/>
  <c r="FK543" i="7"/>
  <c r="FK544" i="7"/>
  <c r="FK545" i="7"/>
  <c r="FK546" i="7"/>
  <c r="FK547" i="7"/>
  <c r="FK548" i="7"/>
  <c r="FK549" i="7"/>
  <c r="FK550" i="7"/>
  <c r="FK551" i="7"/>
  <c r="FK552" i="7"/>
  <c r="FK553" i="7"/>
  <c r="FK554" i="7"/>
  <c r="FK555" i="7"/>
  <c r="FK556" i="7"/>
  <c r="FK557" i="7"/>
  <c r="FK558" i="7"/>
  <c r="FK559" i="7"/>
  <c r="FK560" i="7"/>
  <c r="FK561" i="7"/>
  <c r="FK562" i="7"/>
  <c r="FK563" i="7"/>
  <c r="FK564" i="7"/>
  <c r="FK565" i="7"/>
  <c r="FK566" i="7"/>
  <c r="FK567" i="7"/>
  <c r="FK568" i="7"/>
  <c r="FK569" i="7"/>
  <c r="FK570" i="7"/>
  <c r="FK571" i="7"/>
  <c r="FK572" i="7"/>
  <c r="FK573" i="7"/>
  <c r="FK574" i="7"/>
  <c r="FK575" i="7"/>
  <c r="FK576" i="7"/>
  <c r="FK577" i="7"/>
  <c r="FK578" i="7"/>
  <c r="FK579" i="7"/>
  <c r="FK580" i="7"/>
  <c r="FK581" i="7"/>
  <c r="FK582" i="7"/>
  <c r="FK583" i="7"/>
  <c r="FK584" i="7"/>
  <c r="FK585" i="7"/>
  <c r="FK586" i="7"/>
  <c r="FK587" i="7"/>
  <c r="FK588" i="7"/>
  <c r="FK589" i="7"/>
  <c r="FK590" i="7"/>
  <c r="FK591" i="7"/>
  <c r="FK592" i="7"/>
  <c r="FK593" i="7"/>
  <c r="FK594" i="7"/>
  <c r="FK595" i="7"/>
  <c r="FK596" i="7"/>
  <c r="FK597" i="7"/>
  <c r="FK598" i="7"/>
  <c r="FK599" i="7"/>
  <c r="FK600" i="7"/>
  <c r="FK601" i="7"/>
  <c r="FK602" i="7"/>
  <c r="FK603" i="7"/>
  <c r="FK604" i="7"/>
  <c r="FK605" i="7"/>
  <c r="FK606" i="7"/>
  <c r="FK607" i="7"/>
  <c r="FK608" i="7"/>
  <c r="FK609" i="7"/>
  <c r="FK610" i="7"/>
  <c r="FK611" i="7"/>
  <c r="FK612" i="7"/>
  <c r="FK613" i="7"/>
  <c r="FK614" i="7"/>
  <c r="FK615" i="7"/>
  <c r="FK616" i="7"/>
  <c r="FK617" i="7"/>
  <c r="FK618" i="7"/>
  <c r="FK619" i="7"/>
  <c r="FK620" i="7"/>
  <c r="FK621" i="7"/>
  <c r="FK622" i="7"/>
  <c r="FK623" i="7"/>
  <c r="FK624" i="7"/>
  <c r="FK625" i="7"/>
  <c r="FK626" i="7"/>
  <c r="FK627" i="7"/>
  <c r="FK628" i="7"/>
  <c r="FK629" i="7"/>
  <c r="FK630" i="7"/>
  <c r="FK631" i="7"/>
  <c r="FK632" i="7"/>
  <c r="FK633" i="7"/>
  <c r="FK634" i="7"/>
  <c r="FK635" i="7"/>
  <c r="FK636" i="7"/>
  <c r="FK637" i="7"/>
  <c r="FK638" i="7"/>
  <c r="FK639" i="7"/>
  <c r="FK640" i="7"/>
  <c r="FK641" i="7"/>
  <c r="FK642" i="7"/>
  <c r="FK643" i="7"/>
  <c r="FK644" i="7"/>
  <c r="FK645" i="7"/>
  <c r="FK646" i="7"/>
  <c r="FK647" i="7"/>
  <c r="FK648" i="7"/>
  <c r="FK649" i="7"/>
  <c r="FK650" i="7"/>
  <c r="FK651" i="7"/>
  <c r="FK652" i="7"/>
  <c r="FK653" i="7"/>
  <c r="FK654" i="7"/>
  <c r="FK655" i="7"/>
  <c r="FK656" i="7"/>
  <c r="FK657" i="7"/>
  <c r="FK658" i="7"/>
  <c r="FK659" i="7"/>
  <c r="FK660" i="7"/>
  <c r="FK661" i="7"/>
  <c r="FK662" i="7"/>
  <c r="FK663" i="7"/>
  <c r="FK664" i="7"/>
  <c r="FK665" i="7"/>
  <c r="FK666" i="7"/>
  <c r="FK667" i="7"/>
  <c r="FK668" i="7"/>
  <c r="FK669" i="7"/>
  <c r="FK670" i="7"/>
  <c r="FK671" i="7"/>
  <c r="FK672" i="7"/>
  <c r="FK673" i="7"/>
  <c r="FK674" i="7"/>
  <c r="FK675" i="7"/>
  <c r="FK676" i="7"/>
  <c r="FK677" i="7"/>
  <c r="FK678" i="7"/>
  <c r="FK679" i="7"/>
  <c r="FK680" i="7"/>
  <c r="FK681" i="7"/>
  <c r="FK682" i="7"/>
  <c r="FK683" i="7"/>
  <c r="FK684" i="7"/>
  <c r="FK685" i="7"/>
  <c r="FK686" i="7"/>
  <c r="FK687" i="7"/>
  <c r="FK688" i="7"/>
  <c r="FK689" i="7"/>
  <c r="FK690" i="7"/>
  <c r="FK691" i="7"/>
  <c r="FK692" i="7"/>
  <c r="FK693" i="7"/>
  <c r="FK694" i="7"/>
  <c r="FK695" i="7"/>
  <c r="FK696" i="7"/>
  <c r="FK697" i="7"/>
  <c r="FK698" i="7"/>
  <c r="FK699" i="7"/>
  <c r="FK700" i="7"/>
  <c r="FK701" i="7"/>
  <c r="FK702" i="7"/>
  <c r="FK703" i="7"/>
  <c r="FK704" i="7"/>
  <c r="FK705" i="7"/>
  <c r="FK706" i="7"/>
  <c r="FK707" i="7"/>
  <c r="FK708" i="7"/>
  <c r="FK709" i="7"/>
  <c r="FK710" i="7"/>
  <c r="FK711" i="7"/>
  <c r="FK712" i="7"/>
  <c r="FK713" i="7"/>
  <c r="FK714" i="7"/>
  <c r="FK715" i="7"/>
  <c r="FK716" i="7"/>
  <c r="FK717" i="7"/>
  <c r="FK718" i="7"/>
  <c r="FK719" i="7"/>
  <c r="FK720" i="7"/>
  <c r="FK721" i="7"/>
  <c r="FK722" i="7"/>
  <c r="FK723" i="7"/>
  <c r="FK724" i="7"/>
  <c r="FK725" i="7"/>
  <c r="FK726" i="7"/>
  <c r="FK727" i="7"/>
  <c r="FK728" i="7"/>
  <c r="FK729" i="7"/>
  <c r="FK730" i="7"/>
  <c r="FK731" i="7"/>
  <c r="FK732" i="7"/>
  <c r="FK733" i="7"/>
  <c r="FK734" i="7"/>
  <c r="FK735" i="7"/>
  <c r="FK736" i="7"/>
  <c r="FK737" i="7"/>
  <c r="FK738" i="7"/>
  <c r="FK739" i="7"/>
  <c r="FK740" i="7"/>
  <c r="FK741" i="7"/>
  <c r="FK742" i="7"/>
  <c r="FK743" i="7"/>
  <c r="FK744" i="7"/>
  <c r="FK745" i="7"/>
  <c r="FK746" i="7"/>
  <c r="FK747" i="7"/>
  <c r="FK748" i="7"/>
  <c r="FK749" i="7"/>
  <c r="FK750" i="7"/>
  <c r="FK751" i="7"/>
  <c r="FK752" i="7"/>
  <c r="FK753" i="7"/>
  <c r="FK754" i="7"/>
  <c r="FK755" i="7"/>
  <c r="FK756" i="7"/>
  <c r="FK757" i="7"/>
  <c r="FK758" i="7"/>
  <c r="FK759" i="7"/>
  <c r="FK760" i="7"/>
  <c r="FK761" i="7"/>
  <c r="FK762" i="7"/>
  <c r="FK763" i="7"/>
  <c r="FK764" i="7"/>
  <c r="FK765" i="7"/>
  <c r="FK766" i="7"/>
  <c r="FK767" i="7"/>
  <c r="FK772" i="7"/>
  <c r="FK773" i="7"/>
  <c r="FK774" i="7"/>
  <c r="FK775" i="7"/>
  <c r="FK776" i="7"/>
  <c r="FK777" i="7"/>
  <c r="FK778" i="7"/>
  <c r="FK779" i="7"/>
  <c r="FK780" i="7"/>
  <c r="FK781" i="7"/>
  <c r="FK782" i="7"/>
  <c r="FK783" i="7"/>
  <c r="FK784" i="7"/>
  <c r="FK785" i="7"/>
  <c r="FK786" i="7"/>
  <c r="FK787" i="7"/>
  <c r="FK788" i="7"/>
  <c r="FK789" i="7"/>
  <c r="FK790" i="7"/>
  <c r="FK791" i="7"/>
  <c r="FK792" i="7"/>
  <c r="FK793" i="7"/>
  <c r="FK794" i="7"/>
  <c r="FK795" i="7"/>
  <c r="FK796" i="7"/>
  <c r="FK797" i="7"/>
  <c r="FK798" i="7"/>
  <c r="FK799" i="7"/>
  <c r="FK800" i="7"/>
  <c r="FK805" i="7"/>
  <c r="FK806" i="7"/>
  <c r="FK807" i="7"/>
  <c r="FK808" i="7"/>
  <c r="FK809" i="7"/>
  <c r="FK810" i="7"/>
  <c r="FK811" i="7"/>
  <c r="FK812" i="7"/>
  <c r="FK813" i="7"/>
  <c r="FK814" i="7"/>
  <c r="FK815" i="7"/>
  <c r="FK816" i="7"/>
  <c r="FK817" i="7"/>
  <c r="FK818" i="7"/>
  <c r="FK819" i="7"/>
  <c r="FK820" i="7"/>
  <c r="FK821" i="7"/>
  <c r="FK822" i="7"/>
  <c r="FK823" i="7"/>
  <c r="FK824" i="7"/>
  <c r="FK825" i="7"/>
  <c r="FK826" i="7"/>
  <c r="FK827" i="7"/>
  <c r="FK828" i="7"/>
  <c r="FK829" i="7"/>
  <c r="FK830" i="7"/>
  <c r="FK831" i="7"/>
  <c r="FK832" i="7"/>
  <c r="FK833" i="7"/>
  <c r="FK834" i="7"/>
  <c r="FK835" i="7"/>
  <c r="FK836" i="7"/>
  <c r="FK837" i="7"/>
  <c r="FK838" i="7"/>
  <c r="FK839" i="7"/>
  <c r="FK840" i="7"/>
  <c r="FK841" i="7"/>
  <c r="FK842" i="7"/>
  <c r="FK843" i="7"/>
  <c r="FK844" i="7"/>
  <c r="FK845" i="7"/>
  <c r="FK846" i="7"/>
  <c r="FK847" i="7"/>
  <c r="FK848" i="7"/>
  <c r="FK849" i="7"/>
  <c r="FK850" i="7"/>
  <c r="FK851" i="7"/>
  <c r="FK852" i="7"/>
  <c r="FK853" i="7"/>
  <c r="FK854" i="7"/>
  <c r="FK855" i="7"/>
  <c r="FK856" i="7"/>
  <c r="FK857" i="7"/>
  <c r="FK858" i="7"/>
  <c r="FK859" i="7"/>
  <c r="FK860" i="7"/>
  <c r="FK861" i="7"/>
  <c r="FK862" i="7"/>
  <c r="FK863" i="7"/>
  <c r="FK864" i="7"/>
  <c r="FK865" i="7"/>
  <c r="FK866" i="7"/>
  <c r="FK867" i="7"/>
  <c r="FK868" i="7"/>
  <c r="FK869" i="7"/>
  <c r="FK870" i="7"/>
  <c r="FK871" i="7"/>
  <c r="FK872" i="7"/>
  <c r="FK873" i="7"/>
  <c r="FK874" i="7"/>
  <c r="FK875" i="7"/>
  <c r="FK876" i="7"/>
  <c r="FK877" i="7"/>
  <c r="FK878" i="7"/>
  <c r="FK879" i="7"/>
  <c r="FK880" i="7"/>
  <c r="FK881" i="7"/>
  <c r="FK882" i="7"/>
  <c r="FK883" i="7"/>
  <c r="FK884" i="7"/>
  <c r="FK885" i="7"/>
  <c r="FK886" i="7"/>
  <c r="FK887" i="7"/>
  <c r="FK888" i="7"/>
  <c r="FK889" i="7"/>
  <c r="FK890" i="7"/>
  <c r="FK891" i="7"/>
  <c r="FK892" i="7"/>
  <c r="FK893" i="7"/>
  <c r="FK894" i="7"/>
  <c r="FK895" i="7"/>
  <c r="FK896" i="7"/>
  <c r="FK897" i="7"/>
  <c r="FK898" i="7"/>
  <c r="FK899" i="7"/>
  <c r="FK900" i="7"/>
  <c r="FK901" i="7"/>
  <c r="FK902" i="7"/>
  <c r="FK903" i="7"/>
  <c r="FK904" i="7"/>
  <c r="FK905" i="7"/>
  <c r="FK906" i="7"/>
  <c r="FK907" i="7"/>
  <c r="FK908" i="7"/>
  <c r="FK909" i="7"/>
  <c r="FK910" i="7"/>
  <c r="FK911" i="7"/>
  <c r="FK912" i="7"/>
  <c r="FK913" i="7"/>
  <c r="FK914" i="7"/>
  <c r="FK915" i="7"/>
  <c r="FK916" i="7"/>
  <c r="FK917" i="7"/>
  <c r="FK918" i="7"/>
  <c r="FK919" i="7"/>
  <c r="FK920" i="7"/>
  <c r="FK921" i="7"/>
  <c r="FK922" i="7"/>
  <c r="FK923" i="7"/>
  <c r="FK924" i="7"/>
  <c r="FK925" i="7"/>
  <c r="FK926" i="7"/>
  <c r="FK927" i="7"/>
  <c r="FK928" i="7"/>
  <c r="FK929" i="7"/>
  <c r="FK930" i="7"/>
  <c r="FK931" i="7"/>
  <c r="FK932" i="7"/>
  <c r="FK933" i="7"/>
  <c r="FK934" i="7"/>
  <c r="FK935" i="7"/>
  <c r="FK936" i="7"/>
  <c r="FK937" i="7"/>
  <c r="FK938" i="7"/>
  <c r="FK939" i="7"/>
  <c r="FK940" i="7"/>
  <c r="FK941" i="7"/>
  <c r="FK942" i="7"/>
  <c r="FK943" i="7"/>
  <c r="FK944" i="7"/>
  <c r="FK945" i="7"/>
  <c r="FK946" i="7"/>
  <c r="FK947" i="7"/>
  <c r="FK948" i="7"/>
  <c r="FK949" i="7"/>
  <c r="FK950" i="7"/>
  <c r="FK955" i="7"/>
  <c r="FK956" i="7"/>
  <c r="FK957" i="7"/>
  <c r="FK961" i="7"/>
  <c r="FK962" i="7"/>
  <c r="FK963" i="7"/>
  <c r="FK964" i="7"/>
  <c r="FK965" i="7"/>
  <c r="FK966" i="7"/>
  <c r="FK967" i="7"/>
  <c r="FK968" i="7"/>
  <c r="FK969" i="7"/>
  <c r="FK970" i="7"/>
  <c r="FK971" i="7"/>
  <c r="FK972" i="7"/>
  <c r="FK973" i="7"/>
  <c r="FK974" i="7"/>
  <c r="FK975" i="7"/>
  <c r="FK976" i="7"/>
  <c r="FK977" i="7"/>
  <c r="FK978" i="7"/>
  <c r="FK979" i="7"/>
  <c r="FK980" i="7"/>
  <c r="FK981" i="7"/>
  <c r="FK982" i="7"/>
  <c r="FK983" i="7"/>
  <c r="FK984" i="7"/>
  <c r="FK985" i="7"/>
  <c r="FK986" i="7"/>
  <c r="FK987" i="7"/>
  <c r="FK988" i="7"/>
  <c r="FK989" i="7"/>
  <c r="FK990" i="7"/>
  <c r="FK991" i="7"/>
  <c r="FK992" i="7"/>
  <c r="FK993" i="7"/>
  <c r="FK994" i="7"/>
  <c r="FK995" i="7"/>
  <c r="FK996" i="7"/>
  <c r="FK997" i="7"/>
  <c r="FK998" i="7"/>
  <c r="FK999" i="7"/>
  <c r="FK1000" i="7"/>
  <c r="FK1001" i="7"/>
  <c r="FK1002" i="7"/>
  <c r="FK1003" i="7"/>
  <c r="FK1004" i="7"/>
  <c r="FK1005" i="7"/>
  <c r="FK1006" i="7"/>
  <c r="FK1007" i="7"/>
  <c r="FK1008" i="7"/>
  <c r="FK1009" i="7"/>
  <c r="FK1010" i="7"/>
  <c r="FK1011" i="7"/>
  <c r="FK1012" i="7"/>
  <c r="FK1013" i="7"/>
  <c r="FK1014" i="7"/>
  <c r="FK1015" i="7"/>
  <c r="FK1016" i="7"/>
  <c r="FK1017" i="7"/>
  <c r="FK1018" i="7"/>
  <c r="FK1019" i="7"/>
  <c r="FK1020" i="7"/>
  <c r="FK1021" i="7"/>
  <c r="FK1022" i="7"/>
  <c r="FK1023" i="7"/>
  <c r="FK1024" i="7"/>
  <c r="FK1025" i="7"/>
  <c r="FK1026" i="7"/>
  <c r="FK1027" i="7"/>
  <c r="FK1028" i="7"/>
  <c r="FK1029" i="7"/>
  <c r="FK1030" i="7"/>
  <c r="FK1031" i="7"/>
  <c r="FK1032" i="7"/>
  <c r="FK1033" i="7"/>
  <c r="FK1034" i="7"/>
  <c r="FK1035" i="7"/>
  <c r="FK1036" i="7"/>
  <c r="FK1037" i="7"/>
  <c r="FK1038" i="7"/>
  <c r="FK1039" i="7"/>
  <c r="FK1040" i="7"/>
  <c r="FK1041" i="7"/>
  <c r="FK1042" i="7"/>
  <c r="FK1043" i="7"/>
  <c r="FK1044" i="7"/>
  <c r="FK1045" i="7"/>
  <c r="FK1046" i="7"/>
  <c r="FK1047" i="7"/>
  <c r="FK1048" i="7"/>
  <c r="FK1049" i="7"/>
  <c r="FK1050" i="7"/>
  <c r="FK1051" i="7"/>
  <c r="FK1052" i="7"/>
  <c r="FK1053" i="7"/>
  <c r="FK1054" i="7"/>
  <c r="FK1055" i="7"/>
  <c r="FK1056" i="7"/>
  <c r="FK1057" i="7"/>
  <c r="FK1058" i="7"/>
  <c r="FK1059" i="7"/>
  <c r="FK1060" i="7"/>
  <c r="FK1061" i="7"/>
  <c r="FK1062" i="7"/>
  <c r="FK1063" i="7"/>
  <c r="FK1064" i="7"/>
  <c r="FK1065" i="7"/>
  <c r="FK1066" i="7"/>
  <c r="FK1067" i="7"/>
  <c r="FK1068" i="7"/>
  <c r="FK1069" i="7"/>
  <c r="FK1070" i="7"/>
  <c r="FK1071" i="7"/>
  <c r="FK1072" i="7"/>
  <c r="FK1073" i="7"/>
  <c r="FK1074" i="7"/>
  <c r="FK1075" i="7"/>
  <c r="FK1076" i="7"/>
  <c r="FK1077" i="7"/>
  <c r="FK1078" i="7"/>
  <c r="FK1079" i="7"/>
  <c r="FK1080" i="7"/>
  <c r="FK1081" i="7"/>
  <c r="FK1082" i="7"/>
  <c r="FK1083" i="7"/>
  <c r="FK1084" i="7"/>
  <c r="FK1085" i="7"/>
  <c r="FK1086" i="7"/>
  <c r="FK1087" i="7"/>
  <c r="FK1088" i="7"/>
  <c r="FK1089" i="7"/>
  <c r="FK1090" i="7"/>
  <c r="FK1091" i="7"/>
  <c r="FK1092" i="7"/>
  <c r="FK1093" i="7"/>
  <c r="FK1094" i="7"/>
  <c r="FK1095" i="7"/>
  <c r="FK1096" i="7"/>
  <c r="FK1097" i="7"/>
  <c r="FK1098" i="7"/>
  <c r="FK1099" i="7"/>
  <c r="FK1100" i="7"/>
  <c r="FK1101" i="7"/>
  <c r="FK1102" i="7"/>
  <c r="FK1103" i="7"/>
  <c r="FK1104" i="7"/>
  <c r="FK1105" i="7"/>
  <c r="FK1106" i="7"/>
  <c r="FK1107" i="7"/>
  <c r="FK1108" i="7"/>
  <c r="FK1109" i="7"/>
  <c r="FK1110" i="7"/>
  <c r="FK1111" i="7"/>
  <c r="FK1112" i="7"/>
  <c r="FK1113" i="7"/>
  <c r="FK1114" i="7"/>
  <c r="FK1117" i="7"/>
  <c r="FK1122" i="7"/>
  <c r="FK1123" i="7"/>
  <c r="FK1124" i="7"/>
  <c r="FK1125" i="7"/>
  <c r="FK1126" i="7"/>
  <c r="FK1127" i="7"/>
  <c r="FK1128" i="7"/>
  <c r="FK1129" i="7"/>
  <c r="FK1130" i="7"/>
  <c r="FK1131" i="7"/>
  <c r="FK1136" i="7"/>
  <c r="FK1137" i="7"/>
  <c r="FK1138" i="7"/>
  <c r="FK1139" i="7"/>
  <c r="FK1140" i="7"/>
  <c r="FK1141" i="7"/>
  <c r="FK1142" i="7"/>
  <c r="FK1143" i="7"/>
  <c r="FK1144" i="7"/>
  <c r="FK1145" i="7"/>
  <c r="FK1146" i="7"/>
  <c r="FK1147" i="7"/>
  <c r="FK1148" i="7"/>
  <c r="FK1149" i="7"/>
  <c r="FK1150" i="7"/>
  <c r="FK1151" i="7"/>
  <c r="FK1152" i="7"/>
  <c r="FK1153" i="7"/>
  <c r="FK1154" i="7"/>
  <c r="FK1155" i="7"/>
  <c r="FK1156" i="7"/>
  <c r="FK1157" i="7"/>
  <c r="FK1158" i="7"/>
  <c r="FK1159" i="7"/>
  <c r="FK1160" i="7"/>
  <c r="FK1161" i="7"/>
  <c r="FK1162" i="7"/>
  <c r="FK1163" i="7"/>
  <c r="FK1164" i="7"/>
  <c r="FK1165" i="7"/>
  <c r="FK1166" i="7"/>
  <c r="FK1167" i="7"/>
  <c r="FK1168" i="7"/>
  <c r="FK1169" i="7"/>
  <c r="FK1170" i="7"/>
  <c r="FK1171" i="7"/>
  <c r="FK1172" i="7"/>
  <c r="FK1173" i="7"/>
  <c r="FK1174" i="7"/>
  <c r="FK1175" i="7"/>
  <c r="FK1176" i="7"/>
  <c r="FK1177" i="7"/>
  <c r="FK1178" i="7"/>
  <c r="FK1179" i="7"/>
  <c r="FK1180" i="7"/>
  <c r="FK1181" i="7"/>
  <c r="FK1182" i="7"/>
  <c r="FK1183" i="7"/>
  <c r="FK1184" i="7"/>
  <c r="FK1185" i="7"/>
  <c r="FK1186" i="7"/>
  <c r="FK1187" i="7"/>
  <c r="FK1188" i="7"/>
  <c r="FK1189" i="7"/>
  <c r="FK1190" i="7"/>
  <c r="FK1191" i="7"/>
  <c r="FK1192" i="7"/>
  <c r="FK1193" i="7"/>
  <c r="FK1194" i="7"/>
  <c r="FK1195" i="7"/>
  <c r="FK1196" i="7"/>
  <c r="FK1197" i="7"/>
  <c r="FK1198" i="7"/>
  <c r="FK1199" i="7"/>
  <c r="FK1200" i="7"/>
  <c r="FK1201" i="7"/>
  <c r="FK1202" i="7"/>
  <c r="FK1203" i="7"/>
  <c r="FK1204" i="7"/>
  <c r="FK1205" i="7"/>
  <c r="FK1206" i="7"/>
  <c r="FK1207" i="7"/>
  <c r="FK1208" i="7"/>
  <c r="FK1209" i="7"/>
  <c r="FK1218" i="7"/>
  <c r="FK1219" i="7"/>
  <c r="FK1220" i="7"/>
  <c r="FK1221" i="7"/>
  <c r="FK1222" i="7"/>
  <c r="FK1223" i="7"/>
  <c r="FK1224" i="7"/>
  <c r="FK1225" i="7"/>
  <c r="FK1226" i="7"/>
  <c r="FK1227" i="7"/>
  <c r="FK1228" i="7"/>
  <c r="FK1229" i="7"/>
  <c r="FK1230" i="7"/>
  <c r="FK1231" i="7"/>
  <c r="FK1232" i="7"/>
  <c r="FK1233" i="7"/>
  <c r="FK1234" i="7"/>
  <c r="FK1235" i="7"/>
  <c r="FK1236" i="7"/>
  <c r="FJ25" i="7"/>
  <c r="FJ26" i="7"/>
  <c r="FJ27" i="7"/>
  <c r="FJ28" i="7"/>
  <c r="FJ29" i="7"/>
  <c r="FJ30" i="7"/>
  <c r="FJ31" i="7"/>
  <c r="FJ32" i="7"/>
  <c r="FJ33" i="7"/>
  <c r="FJ34" i="7"/>
  <c r="FJ35" i="7"/>
  <c r="FJ36" i="7"/>
  <c r="FJ37" i="7"/>
  <c r="FJ38" i="7"/>
  <c r="FJ39" i="7"/>
  <c r="FJ40" i="7"/>
  <c r="FJ41" i="7"/>
  <c r="FJ42" i="7"/>
  <c r="FJ43" i="7"/>
  <c r="FJ44" i="7"/>
  <c r="FJ45" i="7"/>
  <c r="FJ46" i="7"/>
  <c r="FJ47" i="7"/>
  <c r="FJ48" i="7"/>
  <c r="FJ49" i="7"/>
  <c r="FJ50" i="7"/>
  <c r="FJ51" i="7"/>
  <c r="FJ52" i="7"/>
  <c r="FJ53" i="7"/>
  <c r="FJ54" i="7"/>
  <c r="FJ55" i="7"/>
  <c r="FJ56" i="7"/>
  <c r="FJ57" i="7"/>
  <c r="FJ58" i="7"/>
  <c r="FJ59" i="7"/>
  <c r="FJ60" i="7"/>
  <c r="FJ61" i="7"/>
  <c r="FJ62" i="7"/>
  <c r="FJ63" i="7"/>
  <c r="FJ64" i="7"/>
  <c r="FJ65" i="7"/>
  <c r="FJ66" i="7"/>
  <c r="FJ67" i="7"/>
  <c r="FJ68" i="7"/>
  <c r="FJ69" i="7"/>
  <c r="FJ70" i="7"/>
  <c r="FJ71" i="7"/>
  <c r="FJ72" i="7"/>
  <c r="FJ73" i="7"/>
  <c r="FJ74" i="7"/>
  <c r="FJ75" i="7"/>
  <c r="FJ76" i="7"/>
  <c r="FJ77" i="7"/>
  <c r="FJ78" i="7"/>
  <c r="FJ79" i="7"/>
  <c r="FJ80" i="7"/>
  <c r="FJ81" i="7"/>
  <c r="FJ82" i="7"/>
  <c r="FJ83" i="7"/>
  <c r="FJ84" i="7"/>
  <c r="FJ85" i="7"/>
  <c r="FJ86" i="7"/>
  <c r="FJ87" i="7"/>
  <c r="FJ88" i="7"/>
  <c r="FJ89" i="7"/>
  <c r="FJ90" i="7"/>
  <c r="FJ91" i="7"/>
  <c r="FJ92" i="7"/>
  <c r="FJ93" i="7"/>
  <c r="FJ94" i="7"/>
  <c r="FJ95" i="7"/>
  <c r="FJ96" i="7"/>
  <c r="FJ97" i="7"/>
  <c r="FJ98" i="7"/>
  <c r="FJ99" i="7"/>
  <c r="FJ100" i="7"/>
  <c r="FJ101" i="7"/>
  <c r="FJ102" i="7"/>
  <c r="FJ103" i="7"/>
  <c r="FJ104" i="7"/>
  <c r="FJ105" i="7"/>
  <c r="FJ106" i="7"/>
  <c r="FJ107" i="7"/>
  <c r="FJ108" i="7"/>
  <c r="FJ109" i="7"/>
  <c r="FJ110" i="7"/>
  <c r="FJ111" i="7"/>
  <c r="FJ112" i="7"/>
  <c r="FJ113" i="7"/>
  <c r="FJ114" i="7"/>
  <c r="FJ115" i="7"/>
  <c r="FJ116" i="7"/>
  <c r="FJ117" i="7"/>
  <c r="FJ118" i="7"/>
  <c r="FJ119" i="7"/>
  <c r="FJ120" i="7"/>
  <c r="FJ121" i="7"/>
  <c r="FJ122" i="7"/>
  <c r="FJ123" i="7"/>
  <c r="FJ124" i="7"/>
  <c r="FJ125" i="7"/>
  <c r="FJ126" i="7"/>
  <c r="FJ127" i="7"/>
  <c r="FJ128" i="7"/>
  <c r="FJ129" i="7"/>
  <c r="FJ130" i="7"/>
  <c r="FJ131" i="7"/>
  <c r="FJ132" i="7"/>
  <c r="FJ133" i="7"/>
  <c r="FJ134" i="7"/>
  <c r="FJ135" i="7"/>
  <c r="FJ136" i="7"/>
  <c r="FJ137" i="7"/>
  <c r="FJ138" i="7"/>
  <c r="FJ139" i="7"/>
  <c r="FJ140" i="7"/>
  <c r="FJ141" i="7"/>
  <c r="FJ142" i="7"/>
  <c r="FJ143" i="7"/>
  <c r="FJ144" i="7"/>
  <c r="FJ145" i="7"/>
  <c r="FJ146" i="7"/>
  <c r="FJ147" i="7"/>
  <c r="FJ148" i="7"/>
  <c r="FJ149" i="7"/>
  <c r="FJ150" i="7"/>
  <c r="FJ151" i="7"/>
  <c r="FJ152" i="7"/>
  <c r="FJ155" i="7"/>
  <c r="FJ156" i="7"/>
  <c r="FJ157" i="7"/>
  <c r="FJ158" i="7"/>
  <c r="FJ159" i="7"/>
  <c r="FJ160" i="7"/>
  <c r="FJ161" i="7"/>
  <c r="FJ162" i="7"/>
  <c r="FJ163" i="7"/>
  <c r="FJ164" i="7"/>
  <c r="FJ165" i="7"/>
  <c r="FJ166" i="7"/>
  <c r="FJ167" i="7"/>
  <c r="FJ168" i="7"/>
  <c r="FJ169" i="7"/>
  <c r="FJ170" i="7"/>
  <c r="FJ174" i="7"/>
  <c r="FJ175" i="7"/>
  <c r="FJ176" i="7"/>
  <c r="FJ177" i="7"/>
  <c r="FJ178" i="7"/>
  <c r="FJ179" i="7"/>
  <c r="FJ180" i="7"/>
  <c r="FJ181" i="7"/>
  <c r="FJ182" i="7"/>
  <c r="FJ183" i="7"/>
  <c r="FJ184" i="7"/>
  <c r="FJ185" i="7"/>
  <c r="FJ186" i="7"/>
  <c r="FJ187" i="7"/>
  <c r="FJ188" i="7"/>
  <c r="FJ189" i="7"/>
  <c r="FJ190" i="7"/>
  <c r="FJ191" i="7"/>
  <c r="FJ192" i="7"/>
  <c r="FJ193" i="7"/>
  <c r="FJ194" i="7"/>
  <c r="FJ195" i="7"/>
  <c r="FJ196" i="7"/>
  <c r="FJ197" i="7"/>
  <c r="FJ198" i="7"/>
  <c r="FJ199" i="7"/>
  <c r="FJ200" i="7"/>
  <c r="FJ201" i="7"/>
  <c r="FJ202" i="7"/>
  <c r="FJ203" i="7"/>
  <c r="FJ204" i="7"/>
  <c r="FJ205" i="7"/>
  <c r="FJ206" i="7"/>
  <c r="FJ207" i="7"/>
  <c r="FJ208" i="7"/>
  <c r="FJ209" i="7"/>
  <c r="FJ210" i="7"/>
  <c r="FJ211" i="7"/>
  <c r="FJ212" i="7"/>
  <c r="FJ213" i="7"/>
  <c r="FJ214" i="7"/>
  <c r="FJ215" i="7"/>
  <c r="FJ216" i="7"/>
  <c r="FJ217" i="7"/>
  <c r="FJ218" i="7"/>
  <c r="FJ219" i="7"/>
  <c r="FJ220" i="7"/>
  <c r="FJ221" i="7"/>
  <c r="FJ222" i="7"/>
  <c r="FJ223" i="7"/>
  <c r="FJ224" i="7"/>
  <c r="FJ225" i="7"/>
  <c r="FJ226" i="7"/>
  <c r="FJ227" i="7"/>
  <c r="FJ228" i="7"/>
  <c r="FJ229" i="7"/>
  <c r="FJ230" i="7"/>
  <c r="FJ231" i="7"/>
  <c r="FJ232" i="7"/>
  <c r="FJ233" i="7"/>
  <c r="FJ234" i="7"/>
  <c r="FJ235" i="7"/>
  <c r="FJ236" i="7"/>
  <c r="FJ237" i="7"/>
  <c r="FJ238" i="7"/>
  <c r="FJ239" i="7"/>
  <c r="FJ240" i="7"/>
  <c r="FJ241" i="7"/>
  <c r="FJ242" i="7"/>
  <c r="FJ243" i="7"/>
  <c r="FJ244" i="7"/>
  <c r="FJ245" i="7"/>
  <c r="FJ246" i="7"/>
  <c r="FJ247" i="7"/>
  <c r="FJ248" i="7"/>
  <c r="FJ249" i="7"/>
  <c r="FJ250" i="7"/>
  <c r="FJ251" i="7"/>
  <c r="FJ252" i="7"/>
  <c r="FJ253" i="7"/>
  <c r="FJ258" i="7"/>
  <c r="FJ259" i="7"/>
  <c r="FJ260" i="7"/>
  <c r="FJ261" i="7"/>
  <c r="FJ262" i="7"/>
  <c r="FJ263" i="7"/>
  <c r="FJ264" i="7"/>
  <c r="FJ265" i="7"/>
  <c r="FJ266" i="7"/>
  <c r="FJ267" i="7"/>
  <c r="FJ268" i="7"/>
  <c r="FJ269" i="7"/>
  <c r="FJ273" i="7"/>
  <c r="FJ276" i="7"/>
  <c r="FJ277" i="7"/>
  <c r="FJ278" i="7"/>
  <c r="FJ279" i="7"/>
  <c r="FJ280" i="7"/>
  <c r="FJ281" i="7"/>
  <c r="FJ282" i="7"/>
  <c r="FJ283" i="7"/>
  <c r="FJ284" i="7"/>
  <c r="FJ285" i="7"/>
  <c r="FJ286" i="7"/>
  <c r="FJ287" i="7"/>
  <c r="FJ288" i="7"/>
  <c r="FJ289" i="7"/>
  <c r="FJ290" i="7"/>
  <c r="FJ291" i="7"/>
  <c r="FJ292" i="7"/>
  <c r="FJ293" i="7"/>
  <c r="FJ294" i="7"/>
  <c r="FJ295" i="7"/>
  <c r="FJ296" i="7"/>
  <c r="FJ297" i="7"/>
  <c r="FJ298" i="7"/>
  <c r="FJ299" i="7"/>
  <c r="FJ300" i="7"/>
  <c r="FJ301" i="7"/>
  <c r="FJ302" i="7"/>
  <c r="FJ303" i="7"/>
  <c r="FJ304" i="7"/>
  <c r="FJ305" i="7"/>
  <c r="FJ306" i="7"/>
  <c r="FJ307" i="7"/>
  <c r="FJ308" i="7"/>
  <c r="FJ309" i="7"/>
  <c r="FJ310" i="7"/>
  <c r="FJ311" i="7"/>
  <c r="FJ312" i="7"/>
  <c r="FJ313" i="7"/>
  <c r="FJ314" i="7"/>
  <c r="FJ315" i="7"/>
  <c r="FJ316" i="7"/>
  <c r="FJ317" i="7"/>
  <c r="FJ318" i="7"/>
  <c r="FJ319" i="7"/>
  <c r="FJ320" i="7"/>
  <c r="FJ321" i="7"/>
  <c r="FJ322" i="7"/>
  <c r="FJ323" i="7"/>
  <c r="FJ324" i="7"/>
  <c r="FJ325" i="7"/>
  <c r="FJ326" i="7"/>
  <c r="FJ327" i="7"/>
  <c r="FJ328" i="7"/>
  <c r="FJ329" i="7"/>
  <c r="FJ330" i="7"/>
  <c r="FJ331" i="7"/>
  <c r="FJ332" i="7"/>
  <c r="FJ333" i="7"/>
  <c r="FJ334" i="7"/>
  <c r="FJ335" i="7"/>
  <c r="FJ336" i="7"/>
  <c r="FJ337" i="7"/>
  <c r="FJ338" i="7"/>
  <c r="FJ339" i="7"/>
  <c r="FJ340" i="7"/>
  <c r="FJ341" i="7"/>
  <c r="FJ342" i="7"/>
  <c r="FJ343" i="7"/>
  <c r="FJ344" i="7"/>
  <c r="FJ345" i="7"/>
  <c r="FJ346" i="7"/>
  <c r="FJ347" i="7"/>
  <c r="FJ348" i="7"/>
  <c r="FJ349" i="7"/>
  <c r="FJ350" i="7"/>
  <c r="FJ351" i="7"/>
  <c r="FJ352" i="7"/>
  <c r="FJ353" i="7"/>
  <c r="FJ354" i="7"/>
  <c r="FJ355" i="7"/>
  <c r="FJ356" i="7"/>
  <c r="FJ357" i="7"/>
  <c r="FJ358" i="7"/>
  <c r="FJ359" i="7"/>
  <c r="FJ360" i="7"/>
  <c r="FJ361" i="7"/>
  <c r="FJ362" i="7"/>
  <c r="FJ363" i="7"/>
  <c r="FJ364" i="7"/>
  <c r="FJ365" i="7"/>
  <c r="FJ366" i="7"/>
  <c r="FJ367" i="7"/>
  <c r="FJ368" i="7"/>
  <c r="FJ369" i="7"/>
  <c r="FJ370" i="7"/>
  <c r="FJ371" i="7"/>
  <c r="FJ372" i="7"/>
  <c r="FJ373" i="7"/>
  <c r="FJ374" i="7"/>
  <c r="FJ375" i="7"/>
  <c r="FJ376" i="7"/>
  <c r="FJ377" i="7"/>
  <c r="FJ378" i="7"/>
  <c r="FJ379" i="7"/>
  <c r="FJ380" i="7"/>
  <c r="FJ381" i="7"/>
  <c r="FJ382" i="7"/>
  <c r="FJ383" i="7"/>
  <c r="FJ384" i="7"/>
  <c r="FJ385" i="7"/>
  <c r="FJ386" i="7"/>
  <c r="FJ387" i="7"/>
  <c r="FJ388" i="7"/>
  <c r="FJ389" i="7"/>
  <c r="FJ390" i="7"/>
  <c r="FJ391" i="7"/>
  <c r="FJ392" i="7"/>
  <c r="FJ393" i="7"/>
  <c r="FJ394" i="7"/>
  <c r="FJ395" i="7"/>
  <c r="FJ396" i="7"/>
  <c r="FJ397" i="7"/>
  <c r="FJ398" i="7"/>
  <c r="FJ399" i="7"/>
  <c r="FJ400" i="7"/>
  <c r="FJ401" i="7"/>
  <c r="FJ402" i="7"/>
  <c r="FJ405" i="7"/>
  <c r="FJ406" i="7"/>
  <c r="FJ407" i="7"/>
  <c r="FJ408" i="7"/>
  <c r="FJ409" i="7"/>
  <c r="FJ410" i="7"/>
  <c r="FJ411" i="7"/>
  <c r="FJ412" i="7"/>
  <c r="FJ413" i="7"/>
  <c r="FJ414" i="7"/>
  <c r="FJ415" i="7"/>
  <c r="FJ416" i="7"/>
  <c r="FJ417" i="7"/>
  <c r="FJ418" i="7"/>
  <c r="FJ419" i="7"/>
  <c r="FJ420" i="7"/>
  <c r="FJ428" i="7"/>
  <c r="FJ429" i="7"/>
  <c r="FJ430" i="7"/>
  <c r="FJ431" i="7"/>
  <c r="FJ432" i="7"/>
  <c r="FJ433" i="7"/>
  <c r="FJ434" i="7"/>
  <c r="FJ435" i="7"/>
  <c r="FJ436" i="7"/>
  <c r="FJ437" i="7"/>
  <c r="FJ438" i="7"/>
  <c r="FJ439" i="7"/>
  <c r="FJ440" i="7"/>
  <c r="FJ441" i="7"/>
  <c r="FJ442" i="7"/>
  <c r="FJ443" i="7"/>
  <c r="FJ444" i="7"/>
  <c r="FJ445" i="7"/>
  <c r="FJ446" i="7"/>
  <c r="FJ447" i="7"/>
  <c r="FJ448" i="7"/>
  <c r="FJ449" i="7"/>
  <c r="FJ450" i="7"/>
  <c r="FJ451" i="7"/>
  <c r="FJ452" i="7"/>
  <c r="FJ453" i="7"/>
  <c r="FJ454" i="7"/>
  <c r="FJ455" i="7"/>
  <c r="FJ456" i="7"/>
  <c r="FJ457" i="7"/>
  <c r="FJ458" i="7"/>
  <c r="FJ459" i="7"/>
  <c r="FJ460" i="7"/>
  <c r="FJ461" i="7"/>
  <c r="FJ462" i="7"/>
  <c r="FJ463" i="7"/>
  <c r="FJ464" i="7"/>
  <c r="FJ465" i="7"/>
  <c r="FJ466" i="7"/>
  <c r="FJ467" i="7"/>
  <c r="FJ468" i="7"/>
  <c r="FJ469" i="7"/>
  <c r="FJ470" i="7"/>
  <c r="FJ471" i="7"/>
  <c r="FJ472" i="7"/>
  <c r="FJ473" i="7"/>
  <c r="FJ474" i="7"/>
  <c r="FJ475" i="7"/>
  <c r="FJ476" i="7"/>
  <c r="FJ477" i="7"/>
  <c r="FJ478" i="7"/>
  <c r="FJ479" i="7"/>
  <c r="FJ480" i="7"/>
  <c r="FJ481" i="7"/>
  <c r="FJ482" i="7"/>
  <c r="FJ483" i="7"/>
  <c r="FJ484" i="7"/>
  <c r="FJ485" i="7"/>
  <c r="FJ486" i="7"/>
  <c r="FJ487" i="7"/>
  <c r="FJ488" i="7"/>
  <c r="FJ489" i="7"/>
  <c r="FJ490" i="7"/>
  <c r="FJ491" i="7"/>
  <c r="FJ492" i="7"/>
  <c r="FJ493" i="7"/>
  <c r="FJ494" i="7"/>
  <c r="FJ495" i="7"/>
  <c r="FJ496" i="7"/>
  <c r="FJ497" i="7"/>
  <c r="FJ498" i="7"/>
  <c r="FJ499" i="7"/>
  <c r="FJ500" i="7"/>
  <c r="FJ501" i="7"/>
  <c r="FJ502" i="7"/>
  <c r="FJ503" i="7"/>
  <c r="FJ504" i="7"/>
  <c r="FJ505" i="7"/>
  <c r="FJ506" i="7"/>
  <c r="FJ507" i="7"/>
  <c r="FJ508" i="7"/>
  <c r="FJ509" i="7"/>
  <c r="FJ510" i="7"/>
  <c r="FJ511" i="7"/>
  <c r="FJ512" i="7"/>
  <c r="FJ513" i="7"/>
  <c r="FJ514" i="7"/>
  <c r="FJ515" i="7"/>
  <c r="FJ516" i="7"/>
  <c r="FJ517" i="7"/>
  <c r="FJ518" i="7"/>
  <c r="FJ519" i="7"/>
  <c r="FJ520" i="7"/>
  <c r="FJ521" i="7"/>
  <c r="FJ522" i="7"/>
  <c r="FJ523" i="7"/>
  <c r="FJ524" i="7"/>
  <c r="FJ525" i="7"/>
  <c r="FJ526" i="7"/>
  <c r="FJ527" i="7"/>
  <c r="FJ528" i="7"/>
  <c r="FJ529" i="7"/>
  <c r="FJ530" i="7"/>
  <c r="FJ531" i="7"/>
  <c r="FJ532" i="7"/>
  <c r="FJ533" i="7"/>
  <c r="FJ534" i="7"/>
  <c r="FJ535" i="7"/>
  <c r="FJ536" i="7"/>
  <c r="FJ537" i="7"/>
  <c r="FJ538" i="7"/>
  <c r="FJ539" i="7"/>
  <c r="FJ540" i="7"/>
  <c r="FJ541" i="7"/>
  <c r="FJ542" i="7"/>
  <c r="FJ543" i="7"/>
  <c r="FJ544" i="7"/>
  <c r="FJ545" i="7"/>
  <c r="FJ546" i="7"/>
  <c r="FJ547" i="7"/>
  <c r="FJ548" i="7"/>
  <c r="FJ549" i="7"/>
  <c r="FJ550" i="7"/>
  <c r="FJ551" i="7"/>
  <c r="FJ552" i="7"/>
  <c r="FJ553" i="7"/>
  <c r="FJ554" i="7"/>
  <c r="FJ555" i="7"/>
  <c r="FJ556" i="7"/>
  <c r="FJ557" i="7"/>
  <c r="FJ558" i="7"/>
  <c r="FJ559" i="7"/>
  <c r="FJ560" i="7"/>
  <c r="FJ561" i="7"/>
  <c r="FJ562" i="7"/>
  <c r="FJ563" i="7"/>
  <c r="FJ564" i="7"/>
  <c r="FJ565" i="7"/>
  <c r="FJ566" i="7"/>
  <c r="FJ567" i="7"/>
  <c r="FJ568" i="7"/>
  <c r="FJ569" i="7"/>
  <c r="FJ570" i="7"/>
  <c r="FJ571" i="7"/>
  <c r="FJ572" i="7"/>
  <c r="FJ573" i="7"/>
  <c r="FJ574" i="7"/>
  <c r="FJ575" i="7"/>
  <c r="FJ576" i="7"/>
  <c r="FJ577" i="7"/>
  <c r="FJ578" i="7"/>
  <c r="FJ579" i="7"/>
  <c r="FJ580" i="7"/>
  <c r="FJ581" i="7"/>
  <c r="FJ582" i="7"/>
  <c r="FJ583" i="7"/>
  <c r="FJ584" i="7"/>
  <c r="FJ585" i="7"/>
  <c r="FJ586" i="7"/>
  <c r="FJ587" i="7"/>
  <c r="FJ588" i="7"/>
  <c r="FJ589" i="7"/>
  <c r="FJ590" i="7"/>
  <c r="FJ591" i="7"/>
  <c r="FJ592" i="7"/>
  <c r="FJ593" i="7"/>
  <c r="FJ594" i="7"/>
  <c r="FJ595" i="7"/>
  <c r="FJ596" i="7"/>
  <c r="FJ597" i="7"/>
  <c r="FJ598" i="7"/>
  <c r="FJ599" i="7"/>
  <c r="FJ600" i="7"/>
  <c r="FJ601" i="7"/>
  <c r="FJ602" i="7"/>
  <c r="FJ603" i="7"/>
  <c r="FJ604" i="7"/>
  <c r="FJ605" i="7"/>
  <c r="FJ606" i="7"/>
  <c r="FJ607" i="7"/>
  <c r="FJ608" i="7"/>
  <c r="FJ609" i="7"/>
  <c r="FJ610" i="7"/>
  <c r="FJ611" i="7"/>
  <c r="FJ612" i="7"/>
  <c r="FJ613" i="7"/>
  <c r="FJ614" i="7"/>
  <c r="FJ615" i="7"/>
  <c r="FJ616" i="7"/>
  <c r="FJ617" i="7"/>
  <c r="FJ618" i="7"/>
  <c r="FJ619" i="7"/>
  <c r="FJ620" i="7"/>
  <c r="FJ621" i="7"/>
  <c r="FJ622" i="7"/>
  <c r="FJ623" i="7"/>
  <c r="FJ624" i="7"/>
  <c r="FJ625" i="7"/>
  <c r="FJ626" i="7"/>
  <c r="FJ627" i="7"/>
  <c r="FJ628" i="7"/>
  <c r="FJ629" i="7"/>
  <c r="FJ630" i="7"/>
  <c r="FJ631" i="7"/>
  <c r="FJ632" i="7"/>
  <c r="FJ633" i="7"/>
  <c r="FJ634" i="7"/>
  <c r="FJ635" i="7"/>
  <c r="FJ636" i="7"/>
  <c r="FJ637" i="7"/>
  <c r="FJ638" i="7"/>
  <c r="FJ639" i="7"/>
  <c r="FJ640" i="7"/>
  <c r="FJ641" i="7"/>
  <c r="FJ642" i="7"/>
  <c r="FJ643" i="7"/>
  <c r="FJ644" i="7"/>
  <c r="FJ645" i="7"/>
  <c r="FJ646" i="7"/>
  <c r="FJ647" i="7"/>
  <c r="FJ648" i="7"/>
  <c r="FJ649" i="7"/>
  <c r="FJ650" i="7"/>
  <c r="FJ651" i="7"/>
  <c r="FJ652" i="7"/>
  <c r="FJ653" i="7"/>
  <c r="FJ654" i="7"/>
  <c r="FJ655" i="7"/>
  <c r="FJ656" i="7"/>
  <c r="FJ657" i="7"/>
  <c r="FJ658" i="7"/>
  <c r="FJ659" i="7"/>
  <c r="FJ660" i="7"/>
  <c r="FJ661" i="7"/>
  <c r="FJ662" i="7"/>
  <c r="FJ663" i="7"/>
  <c r="FJ664" i="7"/>
  <c r="FJ665" i="7"/>
  <c r="FJ666" i="7"/>
  <c r="FJ667" i="7"/>
  <c r="FJ668" i="7"/>
  <c r="FJ669" i="7"/>
  <c r="FJ670" i="7"/>
  <c r="FJ671" i="7"/>
  <c r="FJ672" i="7"/>
  <c r="FJ673" i="7"/>
  <c r="FJ674" i="7"/>
  <c r="FJ675" i="7"/>
  <c r="FJ676" i="7"/>
  <c r="FJ677" i="7"/>
  <c r="FJ678" i="7"/>
  <c r="FJ679" i="7"/>
  <c r="FJ680" i="7"/>
  <c r="FJ681" i="7"/>
  <c r="FJ682" i="7"/>
  <c r="FJ683" i="7"/>
  <c r="FJ684" i="7"/>
  <c r="FJ685" i="7"/>
  <c r="FJ686" i="7"/>
  <c r="FJ687" i="7"/>
  <c r="FJ688" i="7"/>
  <c r="FJ689" i="7"/>
  <c r="FJ690" i="7"/>
  <c r="FJ691" i="7"/>
  <c r="FJ692" i="7"/>
  <c r="FJ693" i="7"/>
  <c r="FJ694" i="7"/>
  <c r="FJ695" i="7"/>
  <c r="FJ696" i="7"/>
  <c r="FJ697" i="7"/>
  <c r="FJ698" i="7"/>
  <c r="FJ699" i="7"/>
  <c r="FJ700" i="7"/>
  <c r="FJ701" i="7"/>
  <c r="FJ702" i="7"/>
  <c r="FJ703" i="7"/>
  <c r="FJ704" i="7"/>
  <c r="FJ705" i="7"/>
  <c r="FJ706" i="7"/>
  <c r="FJ707" i="7"/>
  <c r="FJ708" i="7"/>
  <c r="FJ709" i="7"/>
  <c r="FJ710" i="7"/>
  <c r="FJ711" i="7"/>
  <c r="FJ712" i="7"/>
  <c r="FJ713" i="7"/>
  <c r="FJ714" i="7"/>
  <c r="FJ715" i="7"/>
  <c r="FJ716" i="7"/>
  <c r="FJ717" i="7"/>
  <c r="FJ718" i="7"/>
  <c r="FJ719" i="7"/>
  <c r="FJ720" i="7"/>
  <c r="FJ721" i="7"/>
  <c r="FJ722" i="7"/>
  <c r="FJ723" i="7"/>
  <c r="FJ724" i="7"/>
  <c r="FJ725" i="7"/>
  <c r="FJ726" i="7"/>
  <c r="FJ727" i="7"/>
  <c r="FJ728" i="7"/>
  <c r="FJ729" i="7"/>
  <c r="FJ730" i="7"/>
  <c r="FJ731" i="7"/>
  <c r="FJ732" i="7"/>
  <c r="FJ733" i="7"/>
  <c r="FJ734" i="7"/>
  <c r="FJ735" i="7"/>
  <c r="FJ736" i="7"/>
  <c r="FJ737" i="7"/>
  <c r="FJ738" i="7"/>
  <c r="FJ739" i="7"/>
  <c r="FJ740" i="7"/>
  <c r="FJ741" i="7"/>
  <c r="FJ742" i="7"/>
  <c r="FJ743" i="7"/>
  <c r="FJ744" i="7"/>
  <c r="FJ745" i="7"/>
  <c r="FJ746" i="7"/>
  <c r="FJ747" i="7"/>
  <c r="FJ748" i="7"/>
  <c r="FJ749" i="7"/>
  <c r="FJ750" i="7"/>
  <c r="FJ751" i="7"/>
  <c r="FJ752" i="7"/>
  <c r="FJ753" i="7"/>
  <c r="FJ754" i="7"/>
  <c r="FJ755" i="7"/>
  <c r="FJ756" i="7"/>
  <c r="FJ757" i="7"/>
  <c r="FJ758" i="7"/>
  <c r="FJ759" i="7"/>
  <c r="FJ760" i="7"/>
  <c r="FJ761" i="7"/>
  <c r="FJ762" i="7"/>
  <c r="FJ763" i="7"/>
  <c r="FJ764" i="7"/>
  <c r="FJ765" i="7"/>
  <c r="FJ766" i="7"/>
  <c r="FJ767" i="7"/>
  <c r="FJ772" i="7"/>
  <c r="FJ773" i="7"/>
  <c r="FJ774" i="7"/>
  <c r="FJ775" i="7"/>
  <c r="FJ776" i="7"/>
  <c r="FJ777" i="7"/>
  <c r="FJ778" i="7"/>
  <c r="FJ779" i="7"/>
  <c r="FJ780" i="7"/>
  <c r="FJ781" i="7"/>
  <c r="FJ782" i="7"/>
  <c r="FJ783" i="7"/>
  <c r="FJ784" i="7"/>
  <c r="FJ785" i="7"/>
  <c r="FJ786" i="7"/>
  <c r="FJ787" i="7"/>
  <c r="FJ788" i="7"/>
  <c r="FJ789" i="7"/>
  <c r="FJ790" i="7"/>
  <c r="FJ791" i="7"/>
  <c r="FJ792" i="7"/>
  <c r="FJ793" i="7"/>
  <c r="FJ794" i="7"/>
  <c r="FJ795" i="7"/>
  <c r="FJ796" i="7"/>
  <c r="FJ797" i="7"/>
  <c r="FJ798" i="7"/>
  <c r="FJ799" i="7"/>
  <c r="FJ800" i="7"/>
  <c r="FJ805" i="7"/>
  <c r="FJ806" i="7"/>
  <c r="FJ807" i="7"/>
  <c r="FJ808" i="7"/>
  <c r="FJ809" i="7"/>
  <c r="FJ810" i="7"/>
  <c r="FJ811" i="7"/>
  <c r="FJ812" i="7"/>
  <c r="FJ813" i="7"/>
  <c r="FJ814" i="7"/>
  <c r="FJ815" i="7"/>
  <c r="FJ816" i="7"/>
  <c r="FJ817" i="7"/>
  <c r="FJ818" i="7"/>
  <c r="FJ819" i="7"/>
  <c r="FJ820" i="7"/>
  <c r="FJ821" i="7"/>
  <c r="FJ822" i="7"/>
  <c r="FJ823" i="7"/>
  <c r="FJ824" i="7"/>
  <c r="FJ825" i="7"/>
  <c r="FJ826" i="7"/>
  <c r="FJ827" i="7"/>
  <c r="FJ828" i="7"/>
  <c r="FJ829" i="7"/>
  <c r="FJ830" i="7"/>
  <c r="FJ831" i="7"/>
  <c r="FJ832" i="7"/>
  <c r="FJ833" i="7"/>
  <c r="FJ834" i="7"/>
  <c r="FJ835" i="7"/>
  <c r="FJ836" i="7"/>
  <c r="FJ837" i="7"/>
  <c r="FJ838" i="7"/>
  <c r="FJ839" i="7"/>
  <c r="FJ840" i="7"/>
  <c r="FJ841" i="7"/>
  <c r="FJ842" i="7"/>
  <c r="FJ843" i="7"/>
  <c r="FJ844" i="7"/>
  <c r="FJ845" i="7"/>
  <c r="FJ846" i="7"/>
  <c r="FJ847" i="7"/>
  <c r="FJ848" i="7"/>
  <c r="FJ849" i="7"/>
  <c r="FJ850" i="7"/>
  <c r="FJ851" i="7"/>
  <c r="FJ852" i="7"/>
  <c r="FJ853" i="7"/>
  <c r="FJ854" i="7"/>
  <c r="FJ855" i="7"/>
  <c r="FJ856" i="7"/>
  <c r="FJ857" i="7"/>
  <c r="FJ858" i="7"/>
  <c r="FJ859" i="7"/>
  <c r="FJ860" i="7"/>
  <c r="FJ861" i="7"/>
  <c r="FJ862" i="7"/>
  <c r="FJ863" i="7"/>
  <c r="FJ864" i="7"/>
  <c r="FJ865" i="7"/>
  <c r="FJ866" i="7"/>
  <c r="FJ867" i="7"/>
  <c r="FJ868" i="7"/>
  <c r="FJ869" i="7"/>
  <c r="FJ870" i="7"/>
  <c r="FJ871" i="7"/>
  <c r="FJ872" i="7"/>
  <c r="FJ873" i="7"/>
  <c r="FJ874" i="7"/>
  <c r="FJ875" i="7"/>
  <c r="FJ876" i="7"/>
  <c r="FJ877" i="7"/>
  <c r="FJ878" i="7"/>
  <c r="FJ879" i="7"/>
  <c r="FJ880" i="7"/>
  <c r="FJ881" i="7"/>
  <c r="FJ882" i="7"/>
  <c r="FJ883" i="7"/>
  <c r="FJ884" i="7"/>
  <c r="FJ885" i="7"/>
  <c r="FJ886" i="7"/>
  <c r="FJ887" i="7"/>
  <c r="FJ888" i="7"/>
  <c r="FJ889" i="7"/>
  <c r="FJ890" i="7"/>
  <c r="FJ891" i="7"/>
  <c r="FJ892" i="7"/>
  <c r="FJ893" i="7"/>
  <c r="FJ894" i="7"/>
  <c r="FJ895" i="7"/>
  <c r="FJ896" i="7"/>
  <c r="FJ897" i="7"/>
  <c r="FJ898" i="7"/>
  <c r="FJ899" i="7"/>
  <c r="FJ900" i="7"/>
  <c r="FJ901" i="7"/>
  <c r="FJ902" i="7"/>
  <c r="FJ903" i="7"/>
  <c r="FJ904" i="7"/>
  <c r="FJ905" i="7"/>
  <c r="FJ906" i="7"/>
  <c r="FJ907" i="7"/>
  <c r="FJ908" i="7"/>
  <c r="FJ909" i="7"/>
  <c r="FJ910" i="7"/>
  <c r="FJ911" i="7"/>
  <c r="FJ912" i="7"/>
  <c r="FJ913" i="7"/>
  <c r="FJ914" i="7"/>
  <c r="FJ915" i="7"/>
  <c r="FJ916" i="7"/>
  <c r="FJ917" i="7"/>
  <c r="FJ918" i="7"/>
  <c r="FJ919" i="7"/>
  <c r="FJ920" i="7"/>
  <c r="FJ921" i="7"/>
  <c r="FJ922" i="7"/>
  <c r="FJ923" i="7"/>
  <c r="FJ924" i="7"/>
  <c r="FJ925" i="7"/>
  <c r="FJ926" i="7"/>
  <c r="FJ927" i="7"/>
  <c r="FJ928" i="7"/>
  <c r="FJ929" i="7"/>
  <c r="FJ930" i="7"/>
  <c r="FJ931" i="7"/>
  <c r="FJ932" i="7"/>
  <c r="FJ933" i="7"/>
  <c r="FJ934" i="7"/>
  <c r="FJ935" i="7"/>
  <c r="FJ936" i="7"/>
  <c r="FJ937" i="7"/>
  <c r="FJ938" i="7"/>
  <c r="FJ939" i="7"/>
  <c r="FJ940" i="7"/>
  <c r="FJ941" i="7"/>
  <c r="FJ942" i="7"/>
  <c r="FJ943" i="7"/>
  <c r="FJ944" i="7"/>
  <c r="FJ945" i="7"/>
  <c r="FJ946" i="7"/>
  <c r="FJ947" i="7"/>
  <c r="FJ948" i="7"/>
  <c r="FJ949" i="7"/>
  <c r="FJ950" i="7"/>
  <c r="FJ955" i="7"/>
  <c r="FJ956" i="7"/>
  <c r="FJ957" i="7"/>
  <c r="FJ961" i="7"/>
  <c r="FJ962" i="7"/>
  <c r="FJ963" i="7"/>
  <c r="FJ964" i="7"/>
  <c r="FJ965" i="7"/>
  <c r="FJ966" i="7"/>
  <c r="FJ967" i="7"/>
  <c r="FJ968" i="7"/>
  <c r="FJ969" i="7"/>
  <c r="FJ970" i="7"/>
  <c r="FJ971" i="7"/>
  <c r="FJ972" i="7"/>
  <c r="FJ973" i="7"/>
  <c r="FJ974" i="7"/>
  <c r="FJ975" i="7"/>
  <c r="FJ976" i="7"/>
  <c r="FJ977" i="7"/>
  <c r="FJ978" i="7"/>
  <c r="FJ979" i="7"/>
  <c r="FJ980" i="7"/>
  <c r="FJ981" i="7"/>
  <c r="FJ982" i="7"/>
  <c r="FJ983" i="7"/>
  <c r="FJ984" i="7"/>
  <c r="FJ985" i="7"/>
  <c r="FJ986" i="7"/>
  <c r="FJ987" i="7"/>
  <c r="FJ988" i="7"/>
  <c r="FJ989" i="7"/>
  <c r="FJ990" i="7"/>
  <c r="FJ991" i="7"/>
  <c r="FJ992" i="7"/>
  <c r="FJ993" i="7"/>
  <c r="FJ994" i="7"/>
  <c r="FJ995" i="7"/>
  <c r="FJ996" i="7"/>
  <c r="FJ997" i="7"/>
  <c r="FJ998" i="7"/>
  <c r="FJ999" i="7"/>
  <c r="FJ1000" i="7"/>
  <c r="FJ1001" i="7"/>
  <c r="FJ1002" i="7"/>
  <c r="FJ1003" i="7"/>
  <c r="FJ1004" i="7"/>
  <c r="FJ1005" i="7"/>
  <c r="FJ1006" i="7"/>
  <c r="FJ1007" i="7"/>
  <c r="FJ1008" i="7"/>
  <c r="FJ1009" i="7"/>
  <c r="FJ1010" i="7"/>
  <c r="FJ1011" i="7"/>
  <c r="FJ1012" i="7"/>
  <c r="FJ1013" i="7"/>
  <c r="FJ1014" i="7"/>
  <c r="FJ1015" i="7"/>
  <c r="FJ1016" i="7"/>
  <c r="FJ1017" i="7"/>
  <c r="FJ1018" i="7"/>
  <c r="FJ1019" i="7"/>
  <c r="FJ1020" i="7"/>
  <c r="FJ1021" i="7"/>
  <c r="FJ1022" i="7"/>
  <c r="FJ1023" i="7"/>
  <c r="FJ1024" i="7"/>
  <c r="FJ1025" i="7"/>
  <c r="FJ1026" i="7"/>
  <c r="FJ1027" i="7"/>
  <c r="FJ1028" i="7"/>
  <c r="FJ1029" i="7"/>
  <c r="FJ1030" i="7"/>
  <c r="FJ1031" i="7"/>
  <c r="FJ1032" i="7"/>
  <c r="FJ1033" i="7"/>
  <c r="FJ1034" i="7"/>
  <c r="FJ1035" i="7"/>
  <c r="FJ1036" i="7"/>
  <c r="FJ1037" i="7"/>
  <c r="FJ1038" i="7"/>
  <c r="FJ1039" i="7"/>
  <c r="FJ1040" i="7"/>
  <c r="FJ1041" i="7"/>
  <c r="FJ1042" i="7"/>
  <c r="FJ1043" i="7"/>
  <c r="FJ1044" i="7"/>
  <c r="FJ1045" i="7"/>
  <c r="FJ1046" i="7"/>
  <c r="FJ1047" i="7"/>
  <c r="FJ1048" i="7"/>
  <c r="FJ1049" i="7"/>
  <c r="FJ1050" i="7"/>
  <c r="FJ1051" i="7"/>
  <c r="FJ1052" i="7"/>
  <c r="FJ1053" i="7"/>
  <c r="FJ1054" i="7"/>
  <c r="FJ1055" i="7"/>
  <c r="FJ1056" i="7"/>
  <c r="FJ1057" i="7"/>
  <c r="FJ1058" i="7"/>
  <c r="FJ1059" i="7"/>
  <c r="FJ1060" i="7"/>
  <c r="FJ1061" i="7"/>
  <c r="FJ1062" i="7"/>
  <c r="FJ1063" i="7"/>
  <c r="FJ1064" i="7"/>
  <c r="FJ1065" i="7"/>
  <c r="FJ1066" i="7"/>
  <c r="FJ1067" i="7"/>
  <c r="FJ1068" i="7"/>
  <c r="FJ1069" i="7"/>
  <c r="FJ1070" i="7"/>
  <c r="FJ1071" i="7"/>
  <c r="FJ1072" i="7"/>
  <c r="FJ1073" i="7"/>
  <c r="FJ1074" i="7"/>
  <c r="FJ1075" i="7"/>
  <c r="FJ1076" i="7"/>
  <c r="FJ1077" i="7"/>
  <c r="FJ1078" i="7"/>
  <c r="FJ1079" i="7"/>
  <c r="FJ1080" i="7"/>
  <c r="FJ1081" i="7"/>
  <c r="FJ1082" i="7"/>
  <c r="FJ1083" i="7"/>
  <c r="FJ1084" i="7"/>
  <c r="FJ1085" i="7"/>
  <c r="FJ1086" i="7"/>
  <c r="FJ1087" i="7"/>
  <c r="FJ1088" i="7"/>
  <c r="FJ1089" i="7"/>
  <c r="FJ1090" i="7"/>
  <c r="FJ1091" i="7"/>
  <c r="FJ1092" i="7"/>
  <c r="FJ1093" i="7"/>
  <c r="FJ1094" i="7"/>
  <c r="FJ1095" i="7"/>
  <c r="FJ1096" i="7"/>
  <c r="FJ1097" i="7"/>
  <c r="FJ1098" i="7"/>
  <c r="FJ1099" i="7"/>
  <c r="FJ1100" i="7"/>
  <c r="FJ1101" i="7"/>
  <c r="FJ1102" i="7"/>
  <c r="FJ1103" i="7"/>
  <c r="FJ1104" i="7"/>
  <c r="FJ1105" i="7"/>
  <c r="FJ1106" i="7"/>
  <c r="FJ1107" i="7"/>
  <c r="FJ1108" i="7"/>
  <c r="FJ1109" i="7"/>
  <c r="FJ1110" i="7"/>
  <c r="FJ1111" i="7"/>
  <c r="FJ1112" i="7"/>
  <c r="FJ1113" i="7"/>
  <c r="FJ1114" i="7"/>
  <c r="FJ1117" i="7"/>
  <c r="FJ1122" i="7"/>
  <c r="FJ1123" i="7"/>
  <c r="FJ1124" i="7"/>
  <c r="FJ1125" i="7"/>
  <c r="FJ1126" i="7"/>
  <c r="FJ1127" i="7"/>
  <c r="FJ1128" i="7"/>
  <c r="FJ1129" i="7"/>
  <c r="FJ1130" i="7"/>
  <c r="FJ1131" i="7"/>
  <c r="FJ1136" i="7"/>
  <c r="FJ1137" i="7"/>
  <c r="FJ1138" i="7"/>
  <c r="FJ1139" i="7"/>
  <c r="FJ1140" i="7"/>
  <c r="FJ1141" i="7"/>
  <c r="FJ1142" i="7"/>
  <c r="FJ1143" i="7"/>
  <c r="FJ1144" i="7"/>
  <c r="FJ1145" i="7"/>
  <c r="FJ1146" i="7"/>
  <c r="FJ1147" i="7"/>
  <c r="FJ1148" i="7"/>
  <c r="FJ1149" i="7"/>
  <c r="FJ1150" i="7"/>
  <c r="FJ1151" i="7"/>
  <c r="FJ1152" i="7"/>
  <c r="FJ1153" i="7"/>
  <c r="FJ1154" i="7"/>
  <c r="FJ1155" i="7"/>
  <c r="FJ1156" i="7"/>
  <c r="FJ1157" i="7"/>
  <c r="FJ1158" i="7"/>
  <c r="FJ1159" i="7"/>
  <c r="FJ1160" i="7"/>
  <c r="FJ1161" i="7"/>
  <c r="FJ1162" i="7"/>
  <c r="FJ1163" i="7"/>
  <c r="FJ1164" i="7"/>
  <c r="FJ1165" i="7"/>
  <c r="FJ1166" i="7"/>
  <c r="FJ1167" i="7"/>
  <c r="FJ1168" i="7"/>
  <c r="FJ1169" i="7"/>
  <c r="FJ1170" i="7"/>
  <c r="FJ1171" i="7"/>
  <c r="FJ1172" i="7"/>
  <c r="FJ1173" i="7"/>
  <c r="FJ1174" i="7"/>
  <c r="FJ1175" i="7"/>
  <c r="FJ1176" i="7"/>
  <c r="FJ1177" i="7"/>
  <c r="FJ1178" i="7"/>
  <c r="FJ1179" i="7"/>
  <c r="FJ1180" i="7"/>
  <c r="FJ1181" i="7"/>
  <c r="FJ1182" i="7"/>
  <c r="FJ1183" i="7"/>
  <c r="FJ1184" i="7"/>
  <c r="FJ1185" i="7"/>
  <c r="FJ1186" i="7"/>
  <c r="FJ1187" i="7"/>
  <c r="FJ1188" i="7"/>
  <c r="FJ1189" i="7"/>
  <c r="FJ1190" i="7"/>
  <c r="FJ1191" i="7"/>
  <c r="FJ1192" i="7"/>
  <c r="FJ1193" i="7"/>
  <c r="FJ1194" i="7"/>
  <c r="FJ1195" i="7"/>
  <c r="FJ1196" i="7"/>
  <c r="FJ1197" i="7"/>
  <c r="FJ1198" i="7"/>
  <c r="FJ1199" i="7"/>
  <c r="FJ1200" i="7"/>
  <c r="FJ1201" i="7"/>
  <c r="FJ1202" i="7"/>
  <c r="FJ1203" i="7"/>
  <c r="FJ1204" i="7"/>
  <c r="FJ1205" i="7"/>
  <c r="FJ1206" i="7"/>
  <c r="FJ1207" i="7"/>
  <c r="FJ1208" i="7"/>
  <c r="FJ1209" i="7"/>
  <c r="FJ1218" i="7"/>
  <c r="FJ1219" i="7"/>
  <c r="FJ1220" i="7"/>
  <c r="FJ1221" i="7"/>
  <c r="FJ1222" i="7"/>
  <c r="FJ1223" i="7"/>
  <c r="FJ1224" i="7"/>
  <c r="FJ1225" i="7"/>
  <c r="FJ1226" i="7"/>
  <c r="FJ1227" i="7"/>
  <c r="FJ1228" i="7"/>
  <c r="FJ1229" i="7"/>
  <c r="FJ1230" i="7"/>
  <c r="FJ1231" i="7"/>
  <c r="FJ1232" i="7"/>
  <c r="FJ1233" i="7"/>
  <c r="FJ1234" i="7"/>
  <c r="FJ1235" i="7"/>
  <c r="FJ1236" i="7"/>
  <c r="FJ3" i="7"/>
  <c r="FJ4" i="7"/>
  <c r="FJ5" i="7"/>
  <c r="FJ6" i="7"/>
  <c r="FJ7" i="7"/>
  <c r="FJ8" i="7"/>
  <c r="FJ9" i="7"/>
  <c r="FJ10" i="7"/>
  <c r="FJ11" i="7"/>
  <c r="FJ12" i="7"/>
  <c r="FJ13" i="7"/>
  <c r="FJ14" i="7"/>
  <c r="FJ15" i="7"/>
  <c r="FJ16" i="7"/>
  <c r="FJ17" i="7"/>
  <c r="FJ18" i="7"/>
  <c r="FJ19" i="7"/>
  <c r="FJ20" i="7"/>
  <c r="FJ21" i="7"/>
  <c r="FJ22" i="7"/>
  <c r="FJ23" i="7"/>
  <c r="FJ24" i="7"/>
  <c r="K753" i="12"/>
  <c r="I753" i="12"/>
  <c r="E753" i="12"/>
  <c r="D753" i="12"/>
  <c r="K752" i="12"/>
  <c r="I752" i="12"/>
  <c r="E752" i="12"/>
  <c r="D752" i="12"/>
  <c r="K751" i="12"/>
  <c r="I751" i="12"/>
  <c r="E751" i="12"/>
  <c r="D751" i="12"/>
  <c r="K750" i="12"/>
  <c r="I750" i="12"/>
  <c r="E750" i="12"/>
  <c r="D750" i="12"/>
  <c r="K749" i="12"/>
  <c r="I749" i="12"/>
  <c r="E749" i="12"/>
  <c r="D749" i="12"/>
  <c r="K748" i="12"/>
  <c r="I748" i="12"/>
  <c r="E748" i="12"/>
  <c r="D748" i="12"/>
  <c r="K747" i="12"/>
  <c r="I747" i="12"/>
  <c r="E747" i="12"/>
  <c r="D747" i="12"/>
  <c r="K746" i="12"/>
  <c r="I746" i="12"/>
  <c r="E746" i="12"/>
  <c r="D746" i="12"/>
  <c r="K745" i="12"/>
  <c r="I745" i="12"/>
  <c r="E745" i="12"/>
  <c r="D745" i="12"/>
  <c r="K744" i="12"/>
  <c r="I744" i="12"/>
  <c r="E744" i="12"/>
  <c r="D744" i="12"/>
  <c r="K743" i="12"/>
  <c r="I743" i="12"/>
  <c r="E743" i="12"/>
  <c r="D743" i="12"/>
  <c r="K742" i="12"/>
  <c r="I742" i="12"/>
  <c r="E742" i="12"/>
  <c r="D742" i="12"/>
  <c r="K741" i="12"/>
  <c r="I741" i="12"/>
  <c r="E741" i="12"/>
  <c r="D741" i="12"/>
  <c r="K740" i="12"/>
  <c r="I740" i="12"/>
  <c r="E740" i="12"/>
  <c r="D740" i="12"/>
  <c r="K739" i="12"/>
  <c r="I739" i="12"/>
  <c r="E739" i="12"/>
  <c r="D739" i="12"/>
  <c r="K738" i="12"/>
  <c r="I738" i="12"/>
  <c r="E738" i="12"/>
  <c r="D738" i="12"/>
  <c r="K737" i="12"/>
  <c r="I737" i="12"/>
  <c r="E737" i="12"/>
  <c r="D737" i="12"/>
  <c r="K736" i="12"/>
  <c r="I736" i="12"/>
  <c r="E736" i="12"/>
  <c r="D736" i="12"/>
  <c r="K735" i="12"/>
  <c r="I735" i="12"/>
  <c r="E735" i="12"/>
  <c r="D735" i="12"/>
  <c r="K734" i="12"/>
  <c r="I734" i="12"/>
  <c r="E734" i="12"/>
  <c r="D734" i="12"/>
  <c r="K733" i="12"/>
  <c r="I733" i="12"/>
  <c r="E733" i="12"/>
  <c r="D733" i="12"/>
  <c r="K732" i="12"/>
  <c r="I732" i="12"/>
  <c r="E732" i="12"/>
  <c r="D732" i="12"/>
  <c r="K731" i="12"/>
  <c r="I731" i="12"/>
  <c r="E731" i="12"/>
  <c r="D731" i="12"/>
  <c r="K730" i="12"/>
  <c r="I730" i="12"/>
  <c r="E730" i="12"/>
  <c r="D730" i="12"/>
  <c r="K729" i="12"/>
  <c r="I729" i="12"/>
  <c r="E729" i="12"/>
  <c r="D729" i="12"/>
  <c r="K728" i="12"/>
  <c r="I728" i="12"/>
  <c r="E728" i="12"/>
  <c r="D728" i="12"/>
  <c r="K727" i="12"/>
  <c r="I727" i="12"/>
  <c r="E727" i="12"/>
  <c r="D727" i="12"/>
  <c r="K726" i="12"/>
  <c r="I726" i="12"/>
  <c r="E726" i="12"/>
  <c r="D726" i="12"/>
  <c r="K725" i="12"/>
  <c r="I725" i="12"/>
  <c r="E725" i="12"/>
  <c r="D725" i="12"/>
  <c r="K724" i="12"/>
  <c r="I724" i="12"/>
  <c r="E724" i="12"/>
  <c r="D724" i="12"/>
  <c r="K723" i="12"/>
  <c r="I723" i="12"/>
  <c r="E723" i="12"/>
  <c r="D723" i="12"/>
  <c r="K722" i="12"/>
  <c r="I722" i="12"/>
  <c r="E722" i="12"/>
  <c r="D722" i="12"/>
  <c r="K721" i="12"/>
  <c r="I721" i="12"/>
  <c r="E721" i="12"/>
  <c r="D721" i="12"/>
  <c r="K720" i="12"/>
  <c r="I720" i="12"/>
  <c r="E720" i="12"/>
  <c r="D720" i="12"/>
  <c r="K719" i="12"/>
  <c r="I719" i="12"/>
  <c r="E719" i="12"/>
  <c r="D719" i="12"/>
  <c r="K718" i="12"/>
  <c r="I718" i="12"/>
  <c r="E718" i="12"/>
  <c r="D718" i="12"/>
  <c r="K717" i="12"/>
  <c r="I717" i="12"/>
  <c r="E717" i="12"/>
  <c r="D717" i="12"/>
  <c r="K716" i="12"/>
  <c r="I716" i="12"/>
  <c r="E716" i="12"/>
  <c r="D716" i="12"/>
  <c r="K715" i="12"/>
  <c r="I715" i="12"/>
  <c r="E715" i="12"/>
  <c r="D715" i="12"/>
  <c r="K714" i="12"/>
  <c r="I714" i="12"/>
  <c r="E714" i="12"/>
  <c r="D714" i="12"/>
  <c r="K713" i="12"/>
  <c r="I713" i="12"/>
  <c r="E713" i="12"/>
  <c r="D713" i="12"/>
  <c r="K712" i="12"/>
  <c r="I712" i="12"/>
  <c r="E712" i="12"/>
  <c r="D712" i="12"/>
  <c r="K711" i="12"/>
  <c r="I711" i="12"/>
  <c r="E711" i="12"/>
  <c r="D711" i="12"/>
  <c r="K710" i="12"/>
  <c r="I710" i="12"/>
  <c r="E710" i="12"/>
  <c r="D710" i="12"/>
  <c r="K709" i="12"/>
  <c r="I709" i="12"/>
  <c r="E709" i="12"/>
  <c r="D709" i="12"/>
  <c r="K708" i="12"/>
  <c r="I708" i="12"/>
  <c r="E708" i="12"/>
  <c r="D708" i="12"/>
  <c r="K707" i="12"/>
  <c r="I707" i="12"/>
  <c r="E707" i="12"/>
  <c r="D707" i="12"/>
  <c r="K706" i="12"/>
  <c r="I706" i="12"/>
  <c r="E706" i="12"/>
  <c r="D706" i="12"/>
  <c r="K705" i="12"/>
  <c r="I705" i="12"/>
  <c r="E705" i="12"/>
  <c r="D705" i="12"/>
  <c r="K704" i="12"/>
  <c r="I704" i="12"/>
  <c r="E704" i="12"/>
  <c r="D704" i="12"/>
  <c r="K703" i="12"/>
  <c r="I703" i="12"/>
  <c r="E703" i="12"/>
  <c r="D703" i="12"/>
  <c r="K702" i="12"/>
  <c r="I702" i="12"/>
  <c r="E702" i="12"/>
  <c r="D702" i="12"/>
  <c r="K701" i="12"/>
  <c r="I701" i="12"/>
  <c r="E701" i="12"/>
  <c r="D701" i="12"/>
  <c r="K700" i="12"/>
  <c r="I700" i="12"/>
  <c r="E700" i="12"/>
  <c r="D700" i="12"/>
  <c r="K699" i="12"/>
  <c r="I699" i="12"/>
  <c r="E699" i="12"/>
  <c r="D699" i="12"/>
  <c r="K698" i="12"/>
  <c r="I698" i="12"/>
  <c r="E698" i="12"/>
  <c r="D698" i="12"/>
  <c r="K697" i="12"/>
  <c r="I697" i="12"/>
  <c r="E697" i="12"/>
  <c r="D697" i="12"/>
  <c r="K696" i="12"/>
  <c r="I696" i="12"/>
  <c r="E696" i="12"/>
  <c r="D696" i="12"/>
  <c r="K695" i="12"/>
  <c r="I695" i="12"/>
  <c r="E695" i="12"/>
  <c r="D695" i="12"/>
  <c r="K694" i="12"/>
  <c r="I694" i="12"/>
  <c r="E694" i="12"/>
  <c r="D694" i="12"/>
  <c r="K693" i="12"/>
  <c r="I693" i="12"/>
  <c r="E693" i="12"/>
  <c r="D693" i="12"/>
  <c r="K692" i="12"/>
  <c r="I692" i="12"/>
  <c r="E692" i="12"/>
  <c r="D692" i="12"/>
  <c r="K691" i="12"/>
  <c r="I691" i="12"/>
  <c r="E691" i="12"/>
  <c r="D691" i="12"/>
  <c r="K690" i="12"/>
  <c r="I690" i="12"/>
  <c r="E690" i="12"/>
  <c r="D690" i="12"/>
  <c r="K689" i="12"/>
  <c r="I689" i="12"/>
  <c r="E689" i="12"/>
  <c r="D689" i="12"/>
  <c r="K688" i="12"/>
  <c r="I688" i="12"/>
  <c r="E688" i="12"/>
  <c r="D688" i="12"/>
  <c r="K687" i="12"/>
  <c r="I687" i="12"/>
  <c r="E687" i="12"/>
  <c r="D687" i="12"/>
  <c r="K686" i="12"/>
  <c r="I686" i="12"/>
  <c r="E686" i="12"/>
  <c r="D686" i="12"/>
  <c r="K685" i="12"/>
  <c r="I685" i="12"/>
  <c r="E685" i="12"/>
  <c r="D685" i="12"/>
  <c r="K684" i="12"/>
  <c r="I684" i="12"/>
  <c r="E684" i="12"/>
  <c r="D684" i="12"/>
  <c r="K683" i="12"/>
  <c r="I683" i="12"/>
  <c r="E683" i="12"/>
  <c r="D683" i="12"/>
  <c r="K682" i="12"/>
  <c r="I682" i="12"/>
  <c r="E682" i="12"/>
  <c r="D682" i="12"/>
  <c r="K681" i="12"/>
  <c r="I681" i="12"/>
  <c r="E681" i="12"/>
  <c r="D681" i="12"/>
  <c r="K680" i="12"/>
  <c r="I680" i="12"/>
  <c r="E680" i="12"/>
  <c r="D680" i="12"/>
  <c r="K679" i="12"/>
  <c r="I679" i="12"/>
  <c r="E679" i="12"/>
  <c r="D679" i="12"/>
  <c r="K678" i="12"/>
  <c r="I678" i="12"/>
  <c r="E678" i="12"/>
  <c r="D678" i="12"/>
  <c r="K677" i="12"/>
  <c r="I677" i="12"/>
  <c r="E677" i="12"/>
  <c r="D677" i="12"/>
  <c r="K676" i="12"/>
  <c r="I676" i="12"/>
  <c r="E676" i="12"/>
  <c r="D676" i="12"/>
  <c r="K675" i="12"/>
  <c r="I675" i="12"/>
  <c r="E675" i="12"/>
  <c r="D675" i="12"/>
  <c r="K674" i="12"/>
  <c r="I674" i="12"/>
  <c r="E674" i="12"/>
  <c r="D674" i="12"/>
  <c r="K673" i="12"/>
  <c r="I673" i="12"/>
  <c r="E673" i="12"/>
  <c r="D673" i="12"/>
  <c r="K672" i="12"/>
  <c r="I672" i="12"/>
  <c r="E672" i="12"/>
  <c r="D672" i="12"/>
  <c r="K671" i="12"/>
  <c r="I671" i="12"/>
  <c r="E671" i="12"/>
  <c r="D671" i="12"/>
  <c r="K670" i="12"/>
  <c r="I670" i="12"/>
  <c r="E670" i="12"/>
  <c r="D670" i="12"/>
  <c r="K669" i="12"/>
  <c r="I669" i="12"/>
  <c r="E669" i="12"/>
  <c r="D669" i="12"/>
  <c r="K668" i="12"/>
  <c r="I668" i="12"/>
  <c r="E668" i="12"/>
  <c r="D668" i="12"/>
  <c r="K667" i="12"/>
  <c r="I667" i="12"/>
  <c r="E667" i="12"/>
  <c r="D667" i="12"/>
  <c r="K666" i="12"/>
  <c r="I666" i="12"/>
  <c r="E666" i="12"/>
  <c r="D666" i="12"/>
  <c r="K665" i="12"/>
  <c r="I665" i="12"/>
  <c r="E665" i="12"/>
  <c r="D665" i="12"/>
  <c r="K664" i="12"/>
  <c r="I664" i="12"/>
  <c r="E664" i="12"/>
  <c r="D664" i="12"/>
  <c r="K663" i="12"/>
  <c r="I663" i="12"/>
  <c r="E663" i="12"/>
  <c r="D663" i="12"/>
  <c r="K662" i="12"/>
  <c r="I662" i="12"/>
  <c r="E662" i="12"/>
  <c r="D662" i="12"/>
  <c r="K661" i="12"/>
  <c r="I661" i="12"/>
  <c r="E661" i="12"/>
  <c r="D661" i="12"/>
  <c r="K660" i="12"/>
  <c r="I660" i="12"/>
  <c r="E660" i="12"/>
  <c r="D660" i="12"/>
  <c r="K659" i="12"/>
  <c r="I659" i="12"/>
  <c r="E659" i="12"/>
  <c r="D659" i="12"/>
  <c r="K658" i="12"/>
  <c r="I658" i="12"/>
  <c r="E658" i="12"/>
  <c r="D658" i="12"/>
  <c r="K657" i="12"/>
  <c r="I657" i="12"/>
  <c r="E657" i="12"/>
  <c r="D657" i="12"/>
  <c r="K656" i="12"/>
  <c r="I656" i="12"/>
  <c r="E656" i="12"/>
  <c r="D656" i="12"/>
  <c r="K655" i="12"/>
  <c r="I655" i="12"/>
  <c r="E655" i="12"/>
  <c r="D655" i="12"/>
  <c r="K654" i="12"/>
  <c r="I654" i="12"/>
  <c r="E654" i="12"/>
  <c r="D654" i="12"/>
  <c r="K653" i="12"/>
  <c r="I653" i="12"/>
  <c r="E653" i="12"/>
  <c r="D653" i="12"/>
  <c r="K652" i="12"/>
  <c r="I652" i="12"/>
  <c r="E652" i="12"/>
  <c r="D652" i="12"/>
  <c r="K651" i="12"/>
  <c r="I651" i="12"/>
  <c r="E651" i="12"/>
  <c r="D651" i="12"/>
  <c r="K650" i="12"/>
  <c r="I650" i="12"/>
  <c r="E650" i="12"/>
  <c r="D650" i="12"/>
  <c r="K649" i="12"/>
  <c r="I649" i="12"/>
  <c r="E649" i="12"/>
  <c r="D649" i="12"/>
  <c r="K648" i="12"/>
  <c r="I648" i="12"/>
  <c r="E648" i="12"/>
  <c r="D648" i="12"/>
  <c r="K647" i="12"/>
  <c r="I647" i="12"/>
  <c r="E647" i="12"/>
  <c r="D647" i="12"/>
  <c r="K646" i="12"/>
  <c r="I646" i="12"/>
  <c r="E646" i="12"/>
  <c r="D646" i="12"/>
  <c r="K645" i="12"/>
  <c r="I645" i="12"/>
  <c r="E645" i="12"/>
  <c r="D645" i="12"/>
  <c r="K644" i="12"/>
  <c r="I644" i="12"/>
  <c r="E644" i="12"/>
  <c r="D644" i="12"/>
  <c r="K643" i="12"/>
  <c r="I643" i="12"/>
  <c r="E643" i="12"/>
  <c r="D643" i="12"/>
  <c r="K642" i="12"/>
  <c r="I642" i="12"/>
  <c r="E642" i="12"/>
  <c r="D642" i="12"/>
  <c r="K641" i="12"/>
  <c r="I641" i="12"/>
  <c r="E641" i="12"/>
  <c r="D641" i="12"/>
  <c r="K640" i="12"/>
  <c r="I640" i="12"/>
  <c r="E640" i="12"/>
  <c r="D640" i="12"/>
  <c r="K639" i="12"/>
  <c r="I639" i="12"/>
  <c r="E639" i="12"/>
  <c r="D639" i="12"/>
  <c r="K638" i="12"/>
  <c r="I638" i="12"/>
  <c r="E638" i="12"/>
  <c r="D638" i="12"/>
  <c r="K637" i="12"/>
  <c r="I637" i="12"/>
  <c r="E637" i="12"/>
  <c r="D637" i="12"/>
  <c r="K636" i="12"/>
  <c r="I636" i="12"/>
  <c r="E636" i="12"/>
  <c r="D636" i="12"/>
  <c r="K635" i="12"/>
  <c r="I635" i="12"/>
  <c r="E635" i="12"/>
  <c r="D635" i="12"/>
  <c r="K634" i="12"/>
  <c r="I634" i="12"/>
  <c r="E634" i="12"/>
  <c r="D634" i="12"/>
  <c r="K633" i="12"/>
  <c r="I633" i="12"/>
  <c r="E633" i="12"/>
  <c r="D633" i="12"/>
  <c r="K632" i="12"/>
  <c r="I632" i="12"/>
  <c r="E632" i="12"/>
  <c r="D632" i="12"/>
  <c r="K631" i="12"/>
  <c r="I631" i="12"/>
  <c r="E631" i="12"/>
  <c r="D631" i="12"/>
  <c r="K630" i="12"/>
  <c r="I630" i="12"/>
  <c r="E630" i="12"/>
  <c r="D630" i="12"/>
  <c r="K629" i="12"/>
  <c r="I629" i="12"/>
  <c r="E629" i="12"/>
  <c r="D629" i="12"/>
  <c r="K628" i="12"/>
  <c r="I628" i="12"/>
  <c r="E628" i="12"/>
  <c r="D628" i="12"/>
  <c r="K627" i="12"/>
  <c r="I627" i="12"/>
  <c r="E627" i="12"/>
  <c r="D627" i="12"/>
  <c r="K626" i="12"/>
  <c r="I626" i="12"/>
  <c r="E626" i="12"/>
  <c r="D626" i="12"/>
  <c r="K625" i="12"/>
  <c r="I625" i="12"/>
  <c r="E625" i="12"/>
  <c r="D625" i="12"/>
  <c r="K624" i="12"/>
  <c r="I624" i="12"/>
  <c r="E624" i="12"/>
  <c r="D624" i="12"/>
  <c r="K623" i="12"/>
  <c r="I623" i="12"/>
  <c r="E623" i="12"/>
  <c r="D623" i="12"/>
  <c r="K622" i="12"/>
  <c r="I622" i="12"/>
  <c r="E622" i="12"/>
  <c r="D622" i="12"/>
  <c r="K621" i="12"/>
  <c r="I621" i="12"/>
  <c r="E621" i="12"/>
  <c r="D621" i="12"/>
  <c r="K620" i="12"/>
  <c r="I620" i="12"/>
  <c r="E620" i="12"/>
  <c r="D620" i="12"/>
  <c r="K619" i="12"/>
  <c r="I619" i="12"/>
  <c r="E619" i="12"/>
  <c r="D619" i="12"/>
  <c r="K618" i="12"/>
  <c r="I618" i="12"/>
  <c r="E618" i="12"/>
  <c r="D618" i="12"/>
  <c r="K617" i="12"/>
  <c r="I617" i="12"/>
  <c r="E617" i="12"/>
  <c r="D617" i="12"/>
  <c r="K616" i="12"/>
  <c r="I616" i="12"/>
  <c r="E616" i="12"/>
  <c r="D616" i="12"/>
  <c r="K615" i="12"/>
  <c r="I615" i="12"/>
  <c r="E615" i="12"/>
  <c r="D615" i="12"/>
  <c r="K614" i="12"/>
  <c r="I614" i="12"/>
  <c r="E614" i="12"/>
  <c r="D614" i="12"/>
  <c r="K613" i="12"/>
  <c r="I613" i="12"/>
  <c r="E613" i="12"/>
  <c r="D613" i="12"/>
  <c r="K612" i="12"/>
  <c r="I612" i="12"/>
  <c r="E612" i="12"/>
  <c r="D612" i="12"/>
  <c r="K611" i="12"/>
  <c r="I611" i="12"/>
  <c r="E611" i="12"/>
  <c r="D611" i="12"/>
  <c r="K610" i="12"/>
  <c r="I610" i="12"/>
  <c r="E610" i="12"/>
  <c r="D610" i="12"/>
  <c r="K609" i="12"/>
  <c r="I609" i="12"/>
  <c r="E609" i="12"/>
  <c r="D609" i="12"/>
  <c r="K608" i="12"/>
  <c r="I608" i="12"/>
  <c r="E608" i="12"/>
  <c r="D608" i="12"/>
  <c r="K607" i="12"/>
  <c r="I607" i="12"/>
  <c r="E607" i="12"/>
  <c r="D607" i="12"/>
  <c r="K606" i="12"/>
  <c r="I606" i="12"/>
  <c r="E606" i="12"/>
  <c r="D606" i="12"/>
  <c r="K605" i="12"/>
  <c r="I605" i="12"/>
  <c r="E605" i="12"/>
  <c r="D605" i="12"/>
  <c r="K604" i="12"/>
  <c r="I604" i="12"/>
  <c r="E604" i="12"/>
  <c r="D604" i="12"/>
  <c r="K603" i="12"/>
  <c r="I603" i="12"/>
  <c r="E603" i="12"/>
  <c r="D603" i="12"/>
  <c r="K602" i="12"/>
  <c r="I602" i="12"/>
  <c r="E602" i="12"/>
  <c r="D602" i="12"/>
  <c r="K601" i="12"/>
  <c r="I601" i="12"/>
  <c r="E601" i="12"/>
  <c r="D601" i="12"/>
  <c r="K600" i="12"/>
  <c r="I600" i="12"/>
  <c r="E600" i="12"/>
  <c r="D600" i="12"/>
  <c r="K599" i="12"/>
  <c r="I599" i="12"/>
  <c r="E599" i="12"/>
  <c r="D599" i="12"/>
  <c r="K598" i="12"/>
  <c r="I598" i="12"/>
  <c r="E598" i="12"/>
  <c r="D598" i="12"/>
  <c r="K597" i="12"/>
  <c r="I597" i="12"/>
  <c r="E597" i="12"/>
  <c r="D597" i="12"/>
  <c r="K596" i="12"/>
  <c r="I596" i="12"/>
  <c r="E596" i="12"/>
  <c r="D596" i="12"/>
  <c r="K595" i="12"/>
  <c r="I595" i="12"/>
  <c r="E595" i="12"/>
  <c r="D595" i="12"/>
  <c r="K594" i="12"/>
  <c r="I594" i="12"/>
  <c r="E594" i="12"/>
  <c r="D594" i="12"/>
  <c r="K593" i="12"/>
  <c r="I593" i="12"/>
  <c r="E593" i="12"/>
  <c r="D593" i="12"/>
  <c r="K592" i="12"/>
  <c r="I592" i="12"/>
  <c r="E592" i="12"/>
  <c r="D592" i="12"/>
  <c r="K591" i="12"/>
  <c r="I591" i="12"/>
  <c r="E591" i="12"/>
  <c r="D591" i="12"/>
  <c r="K590" i="12"/>
  <c r="I590" i="12"/>
  <c r="E590" i="12"/>
  <c r="D590" i="12"/>
  <c r="K589" i="12"/>
  <c r="I589" i="12"/>
  <c r="E589" i="12"/>
  <c r="D589" i="12"/>
  <c r="K588" i="12"/>
  <c r="I588" i="12"/>
  <c r="E588" i="12"/>
  <c r="D588" i="12"/>
  <c r="K587" i="12"/>
  <c r="I587" i="12"/>
  <c r="E587" i="12"/>
  <c r="D587" i="12"/>
  <c r="K586" i="12"/>
  <c r="I586" i="12"/>
  <c r="E586" i="12"/>
  <c r="D586" i="12"/>
  <c r="K585" i="12"/>
  <c r="I585" i="12"/>
  <c r="E585" i="12"/>
  <c r="D585" i="12"/>
  <c r="K584" i="12"/>
  <c r="I584" i="12"/>
  <c r="E584" i="12"/>
  <c r="D584" i="12"/>
  <c r="K583" i="12"/>
  <c r="I583" i="12"/>
  <c r="E583" i="12"/>
  <c r="D583" i="12"/>
  <c r="K582" i="12"/>
  <c r="I582" i="12"/>
  <c r="E582" i="12"/>
  <c r="D582" i="12"/>
  <c r="K581" i="12"/>
  <c r="I581" i="12"/>
  <c r="E581" i="12"/>
  <c r="D581" i="12"/>
  <c r="K580" i="12"/>
  <c r="I580" i="12"/>
  <c r="E580" i="12"/>
  <c r="D580" i="12"/>
  <c r="K579" i="12"/>
  <c r="I579" i="12"/>
  <c r="E579" i="12"/>
  <c r="D579" i="12"/>
  <c r="K578" i="12"/>
  <c r="I578" i="12"/>
  <c r="E578" i="12"/>
  <c r="D578" i="12"/>
  <c r="K577" i="12"/>
  <c r="I577" i="12"/>
  <c r="E577" i="12"/>
  <c r="D577" i="12"/>
  <c r="K576" i="12"/>
  <c r="I576" i="12"/>
  <c r="E576" i="12"/>
  <c r="D576" i="12"/>
  <c r="K575" i="12"/>
  <c r="I575" i="12"/>
  <c r="E575" i="12"/>
  <c r="D575" i="12"/>
  <c r="K574" i="12"/>
  <c r="I574" i="12"/>
  <c r="E574" i="12"/>
  <c r="D574" i="12"/>
  <c r="K573" i="12"/>
  <c r="I573" i="12"/>
  <c r="E573" i="12"/>
  <c r="D573" i="12"/>
  <c r="K572" i="12"/>
  <c r="I572" i="12"/>
  <c r="E572" i="12"/>
  <c r="D572" i="12"/>
  <c r="K571" i="12"/>
  <c r="I571" i="12"/>
  <c r="E571" i="12"/>
  <c r="D571" i="12"/>
  <c r="K570" i="12"/>
  <c r="I570" i="12"/>
  <c r="E570" i="12"/>
  <c r="D570" i="12"/>
  <c r="K569" i="12"/>
  <c r="I569" i="12"/>
  <c r="E569" i="12"/>
  <c r="D569" i="12"/>
  <c r="K568" i="12"/>
  <c r="I568" i="12"/>
  <c r="E568" i="12"/>
  <c r="D568" i="12"/>
  <c r="K567" i="12"/>
  <c r="I567" i="12"/>
  <c r="E567" i="12"/>
  <c r="D567" i="12"/>
  <c r="K566" i="12"/>
  <c r="I566" i="12"/>
  <c r="E566" i="12"/>
  <c r="D566" i="12"/>
  <c r="K565" i="12"/>
  <c r="I565" i="12"/>
  <c r="E565" i="12"/>
  <c r="D565" i="12"/>
  <c r="K564" i="12"/>
  <c r="I564" i="12"/>
  <c r="E564" i="12"/>
  <c r="D564" i="12"/>
  <c r="K563" i="12"/>
  <c r="I563" i="12"/>
  <c r="E563" i="12"/>
  <c r="D563" i="12"/>
  <c r="K562" i="12"/>
  <c r="I562" i="12"/>
  <c r="E562" i="12"/>
  <c r="D562" i="12"/>
  <c r="K561" i="12"/>
  <c r="I561" i="12"/>
  <c r="E561" i="12"/>
  <c r="D561" i="12"/>
  <c r="K560" i="12"/>
  <c r="I560" i="12"/>
  <c r="E560" i="12"/>
  <c r="D560" i="12"/>
  <c r="K559" i="12"/>
  <c r="I559" i="12"/>
  <c r="E559" i="12"/>
  <c r="D559" i="12"/>
  <c r="K558" i="12"/>
  <c r="I558" i="12"/>
  <c r="E558" i="12"/>
  <c r="D558" i="12"/>
  <c r="K557" i="12"/>
  <c r="I557" i="12"/>
  <c r="E557" i="12"/>
  <c r="D557" i="12"/>
  <c r="K556" i="12"/>
  <c r="I556" i="12"/>
  <c r="E556" i="12"/>
  <c r="D556" i="12"/>
  <c r="K555" i="12"/>
  <c r="I555" i="12"/>
  <c r="E555" i="12"/>
  <c r="D555" i="12"/>
  <c r="K554" i="12"/>
  <c r="I554" i="12"/>
  <c r="E554" i="12"/>
  <c r="D554" i="12"/>
  <c r="K553" i="12"/>
  <c r="I553" i="12"/>
  <c r="E553" i="12"/>
  <c r="D553" i="12"/>
  <c r="K552" i="12"/>
  <c r="I552" i="12"/>
  <c r="E552" i="12"/>
  <c r="D552" i="12"/>
  <c r="K551" i="12"/>
  <c r="I551" i="12"/>
  <c r="E551" i="12"/>
  <c r="D551" i="12"/>
  <c r="K550" i="12"/>
  <c r="I550" i="12"/>
  <c r="E550" i="12"/>
  <c r="D550" i="12"/>
  <c r="K549" i="12"/>
  <c r="I549" i="12"/>
  <c r="E549" i="12"/>
  <c r="D549" i="12"/>
  <c r="K548" i="12"/>
  <c r="I548" i="12"/>
  <c r="E548" i="12"/>
  <c r="D548" i="12"/>
  <c r="K547" i="12"/>
  <c r="I547" i="12"/>
  <c r="E547" i="12"/>
  <c r="D547" i="12"/>
  <c r="K546" i="12"/>
  <c r="I546" i="12"/>
  <c r="E546" i="12"/>
  <c r="D546" i="12"/>
  <c r="K545" i="12"/>
  <c r="I545" i="12"/>
  <c r="E545" i="12"/>
  <c r="D545" i="12"/>
  <c r="K544" i="12"/>
  <c r="I544" i="12"/>
  <c r="E544" i="12"/>
  <c r="D544" i="12"/>
  <c r="K543" i="12"/>
  <c r="I543" i="12"/>
  <c r="E543" i="12"/>
  <c r="D543" i="12"/>
  <c r="K542" i="12"/>
  <c r="I542" i="12"/>
  <c r="E542" i="12"/>
  <c r="D542" i="12"/>
  <c r="K541" i="12"/>
  <c r="I541" i="12"/>
  <c r="E541" i="12"/>
  <c r="D541" i="12"/>
  <c r="K540" i="12"/>
  <c r="I540" i="12"/>
  <c r="E540" i="12"/>
  <c r="D540" i="12"/>
  <c r="K539" i="12"/>
  <c r="I539" i="12"/>
  <c r="E539" i="12"/>
  <c r="D539" i="12"/>
  <c r="K538" i="12"/>
  <c r="I538" i="12"/>
  <c r="E538" i="12"/>
  <c r="D538" i="12"/>
  <c r="K537" i="12"/>
  <c r="I537" i="12"/>
  <c r="E537" i="12"/>
  <c r="D537" i="12"/>
  <c r="K536" i="12"/>
  <c r="I536" i="12"/>
  <c r="E536" i="12"/>
  <c r="D536" i="12"/>
  <c r="K535" i="12"/>
  <c r="I535" i="12"/>
  <c r="E535" i="12"/>
  <c r="D535" i="12"/>
  <c r="K534" i="12"/>
  <c r="I534" i="12"/>
  <c r="E534" i="12"/>
  <c r="D534" i="12"/>
  <c r="K533" i="12"/>
  <c r="I533" i="12"/>
  <c r="E533" i="12"/>
  <c r="D533" i="12"/>
  <c r="K532" i="12"/>
  <c r="I532" i="12"/>
  <c r="E532" i="12"/>
  <c r="D532" i="12"/>
  <c r="K531" i="12"/>
  <c r="I531" i="12"/>
  <c r="E531" i="12"/>
  <c r="D531" i="12"/>
  <c r="K530" i="12"/>
  <c r="I530" i="12"/>
  <c r="E530" i="12"/>
  <c r="D530" i="12"/>
  <c r="K529" i="12"/>
  <c r="I529" i="12"/>
  <c r="E529" i="12"/>
  <c r="D529" i="12"/>
  <c r="K528" i="12"/>
  <c r="I528" i="12"/>
  <c r="E528" i="12"/>
  <c r="D528" i="12"/>
  <c r="K527" i="12"/>
  <c r="I527" i="12"/>
  <c r="E527" i="12"/>
  <c r="D527" i="12"/>
  <c r="K526" i="12"/>
  <c r="I526" i="12"/>
  <c r="E526" i="12"/>
  <c r="D526" i="12"/>
  <c r="K525" i="12"/>
  <c r="I525" i="12"/>
  <c r="E525" i="12"/>
  <c r="D525" i="12"/>
  <c r="K524" i="12"/>
  <c r="I524" i="12"/>
  <c r="E524" i="12"/>
  <c r="D524" i="12"/>
  <c r="K523" i="12"/>
  <c r="I523" i="12"/>
  <c r="E523" i="12"/>
  <c r="D523" i="12"/>
  <c r="K522" i="12"/>
  <c r="I522" i="12"/>
  <c r="E522" i="12"/>
  <c r="D522" i="12"/>
  <c r="K521" i="12"/>
  <c r="I521" i="12"/>
  <c r="E521" i="12"/>
  <c r="D521" i="12"/>
  <c r="K520" i="12"/>
  <c r="I520" i="12"/>
  <c r="E520" i="12"/>
  <c r="D520" i="12"/>
  <c r="K519" i="12"/>
  <c r="I519" i="12"/>
  <c r="E519" i="12"/>
  <c r="D519" i="12"/>
  <c r="K518" i="12"/>
  <c r="I518" i="12"/>
  <c r="E518" i="12"/>
  <c r="D518" i="12"/>
  <c r="K517" i="12"/>
  <c r="I517" i="12"/>
  <c r="E517" i="12"/>
  <c r="D517" i="12"/>
  <c r="K516" i="12"/>
  <c r="I516" i="12"/>
  <c r="E516" i="12"/>
  <c r="D516" i="12"/>
  <c r="K515" i="12"/>
  <c r="I515" i="12"/>
  <c r="E515" i="12"/>
  <c r="D515" i="12"/>
  <c r="K514" i="12"/>
  <c r="I514" i="12"/>
  <c r="E514" i="12"/>
  <c r="D514" i="12"/>
  <c r="K513" i="12"/>
  <c r="I513" i="12"/>
  <c r="E513" i="12"/>
  <c r="D513" i="12"/>
  <c r="K512" i="12"/>
  <c r="I512" i="12"/>
  <c r="E512" i="12"/>
  <c r="D512" i="12"/>
  <c r="K511" i="12"/>
  <c r="I511" i="12"/>
  <c r="E511" i="12"/>
  <c r="D511" i="12"/>
  <c r="K510" i="12"/>
  <c r="I510" i="12"/>
  <c r="E510" i="12"/>
  <c r="D510" i="12"/>
  <c r="K509" i="12"/>
  <c r="I509" i="12"/>
  <c r="E509" i="12"/>
  <c r="D509" i="12"/>
  <c r="K508" i="12"/>
  <c r="I508" i="12"/>
  <c r="E508" i="12"/>
  <c r="D508" i="12"/>
  <c r="K507" i="12"/>
  <c r="I507" i="12"/>
  <c r="E507" i="12"/>
  <c r="D507" i="12"/>
  <c r="K506" i="12"/>
  <c r="I506" i="12"/>
  <c r="E506" i="12"/>
  <c r="D506" i="12"/>
  <c r="K505" i="12"/>
  <c r="I505" i="12"/>
  <c r="E505" i="12"/>
  <c r="D505" i="12"/>
  <c r="K504" i="12"/>
  <c r="I504" i="12"/>
  <c r="E504" i="12"/>
  <c r="D504" i="12"/>
  <c r="K503" i="12"/>
  <c r="I503" i="12"/>
  <c r="E503" i="12"/>
  <c r="D503" i="12"/>
  <c r="K502" i="12"/>
  <c r="I502" i="12"/>
  <c r="E502" i="12"/>
  <c r="D502" i="12"/>
  <c r="K501" i="12"/>
  <c r="I501" i="12"/>
  <c r="E501" i="12"/>
  <c r="D501" i="12"/>
  <c r="K500" i="12"/>
  <c r="I500" i="12"/>
  <c r="E500" i="12"/>
  <c r="D500" i="12"/>
  <c r="K499" i="12"/>
  <c r="I499" i="12"/>
  <c r="E499" i="12"/>
  <c r="D499" i="12"/>
  <c r="K498" i="12"/>
  <c r="I498" i="12"/>
  <c r="E498" i="12"/>
  <c r="D498" i="12"/>
  <c r="K497" i="12"/>
  <c r="I497" i="12"/>
  <c r="E497" i="12"/>
  <c r="D497" i="12"/>
  <c r="K496" i="12"/>
  <c r="I496" i="12"/>
  <c r="E496" i="12"/>
  <c r="D496" i="12"/>
  <c r="K495" i="12"/>
  <c r="I495" i="12"/>
  <c r="E495" i="12"/>
  <c r="D495" i="12"/>
  <c r="K494" i="12"/>
  <c r="I494" i="12"/>
  <c r="E494" i="12"/>
  <c r="D494" i="12"/>
  <c r="K493" i="12"/>
  <c r="I493" i="12"/>
  <c r="E493" i="12"/>
  <c r="D493" i="12"/>
  <c r="K492" i="12"/>
  <c r="I492" i="12"/>
  <c r="E492" i="12"/>
  <c r="D492" i="12"/>
  <c r="K491" i="12"/>
  <c r="I491" i="12"/>
  <c r="E491" i="12"/>
  <c r="D491" i="12"/>
  <c r="K490" i="12"/>
  <c r="I490" i="12"/>
  <c r="E490" i="12"/>
  <c r="D490" i="12"/>
  <c r="K489" i="12"/>
  <c r="I489" i="12"/>
  <c r="E489" i="12"/>
  <c r="D489" i="12"/>
  <c r="K488" i="12"/>
  <c r="I488" i="12"/>
  <c r="E488" i="12"/>
  <c r="D488" i="12"/>
  <c r="K487" i="12"/>
  <c r="I487" i="12"/>
  <c r="E487" i="12"/>
  <c r="D487" i="12"/>
  <c r="K486" i="12"/>
  <c r="I486" i="12"/>
  <c r="E486" i="12"/>
  <c r="D486" i="12"/>
  <c r="K485" i="12"/>
  <c r="I485" i="12"/>
  <c r="E485" i="12"/>
  <c r="D485" i="12"/>
  <c r="K484" i="12"/>
  <c r="I484" i="12"/>
  <c r="E484" i="12"/>
  <c r="D484" i="12"/>
  <c r="K483" i="12"/>
  <c r="I483" i="12"/>
  <c r="E483" i="12"/>
  <c r="D483" i="12"/>
  <c r="K482" i="12"/>
  <c r="I482" i="12"/>
  <c r="E482" i="12"/>
  <c r="D482" i="12"/>
  <c r="K481" i="12"/>
  <c r="I481" i="12"/>
  <c r="E481" i="12"/>
  <c r="D481" i="12"/>
  <c r="K480" i="12"/>
  <c r="I480" i="12"/>
  <c r="E480" i="12"/>
  <c r="D480" i="12"/>
  <c r="K479" i="12"/>
  <c r="I479" i="12"/>
  <c r="E479" i="12"/>
  <c r="D479" i="12"/>
  <c r="K478" i="12"/>
  <c r="I478" i="12"/>
  <c r="E478" i="12"/>
  <c r="D478" i="12"/>
  <c r="K477" i="12"/>
  <c r="I477" i="12"/>
  <c r="E477" i="12"/>
  <c r="D477" i="12"/>
  <c r="K476" i="12"/>
  <c r="I476" i="12"/>
  <c r="E476" i="12"/>
  <c r="D476" i="12"/>
  <c r="K475" i="12"/>
  <c r="I475" i="12"/>
  <c r="E475" i="12"/>
  <c r="D475" i="12"/>
  <c r="K474" i="12"/>
  <c r="I474" i="12"/>
  <c r="E474" i="12"/>
  <c r="D474" i="12"/>
  <c r="K473" i="12"/>
  <c r="I473" i="12"/>
  <c r="E473" i="12"/>
  <c r="D473" i="12"/>
  <c r="K472" i="12"/>
  <c r="I472" i="12"/>
  <c r="E472" i="12"/>
  <c r="D472" i="12"/>
  <c r="K471" i="12"/>
  <c r="I471" i="12"/>
  <c r="E471" i="12"/>
  <c r="D471" i="12"/>
  <c r="K470" i="12"/>
  <c r="I470" i="12"/>
  <c r="E470" i="12"/>
  <c r="D470" i="12"/>
  <c r="K469" i="12"/>
  <c r="I469" i="12"/>
  <c r="E469" i="12"/>
  <c r="D469" i="12"/>
  <c r="K468" i="12"/>
  <c r="I468" i="12"/>
  <c r="E468" i="12"/>
  <c r="D468" i="12"/>
  <c r="K467" i="12"/>
  <c r="I467" i="12"/>
  <c r="E467" i="12"/>
  <c r="D467" i="12"/>
  <c r="K466" i="12"/>
  <c r="I466" i="12"/>
  <c r="E466" i="12"/>
  <c r="D466" i="12"/>
  <c r="K465" i="12"/>
  <c r="I465" i="12"/>
  <c r="E465" i="12"/>
  <c r="D465" i="12"/>
  <c r="K464" i="12"/>
  <c r="I464" i="12"/>
  <c r="E464" i="12"/>
  <c r="D464" i="12"/>
  <c r="K463" i="12"/>
  <c r="I463" i="12"/>
  <c r="E463" i="12"/>
  <c r="D463" i="12"/>
  <c r="K462" i="12"/>
  <c r="I462" i="12"/>
  <c r="E462" i="12"/>
  <c r="D462" i="12"/>
  <c r="K461" i="12"/>
  <c r="I461" i="12"/>
  <c r="E461" i="12"/>
  <c r="D461" i="12"/>
  <c r="K460" i="12"/>
  <c r="I460" i="12"/>
  <c r="E460" i="12"/>
  <c r="D460" i="12"/>
  <c r="K459" i="12"/>
  <c r="I459" i="12"/>
  <c r="E459" i="12"/>
  <c r="D459" i="12"/>
  <c r="K458" i="12"/>
  <c r="I458" i="12"/>
  <c r="E458" i="12"/>
  <c r="D458" i="12"/>
  <c r="K457" i="12"/>
  <c r="I457" i="12"/>
  <c r="E457" i="12"/>
  <c r="D457" i="12"/>
  <c r="K456" i="12"/>
  <c r="I456" i="12"/>
  <c r="E456" i="12"/>
  <c r="D456" i="12"/>
  <c r="K455" i="12"/>
  <c r="I455" i="12"/>
  <c r="E455" i="12"/>
  <c r="D455" i="12"/>
  <c r="K454" i="12"/>
  <c r="I454" i="12"/>
  <c r="E454" i="12"/>
  <c r="D454" i="12"/>
  <c r="K453" i="12"/>
  <c r="I453" i="12"/>
  <c r="E453" i="12"/>
  <c r="D453" i="12"/>
  <c r="K452" i="12"/>
  <c r="I452" i="12"/>
  <c r="E452" i="12"/>
  <c r="D452" i="12"/>
  <c r="K451" i="12"/>
  <c r="I451" i="12"/>
  <c r="E451" i="12"/>
  <c r="D451" i="12"/>
  <c r="K450" i="12"/>
  <c r="I450" i="12"/>
  <c r="E450" i="12"/>
  <c r="D450" i="12"/>
  <c r="K449" i="12"/>
  <c r="I449" i="12"/>
  <c r="E449" i="12"/>
  <c r="D449" i="12"/>
  <c r="K448" i="12"/>
  <c r="I448" i="12"/>
  <c r="E448" i="12"/>
  <c r="D448" i="12"/>
  <c r="K447" i="12"/>
  <c r="I447" i="12"/>
  <c r="E447" i="12"/>
  <c r="D447" i="12"/>
  <c r="K446" i="12"/>
  <c r="I446" i="12"/>
  <c r="E446" i="12"/>
  <c r="D446" i="12"/>
  <c r="K445" i="12"/>
  <c r="I445" i="12"/>
  <c r="E445" i="12"/>
  <c r="D445" i="12"/>
  <c r="K444" i="12"/>
  <c r="I444" i="12"/>
  <c r="E444" i="12"/>
  <c r="D444" i="12"/>
  <c r="K443" i="12"/>
  <c r="I443" i="12"/>
  <c r="E443" i="12"/>
  <c r="D443" i="12"/>
  <c r="K442" i="12"/>
  <c r="I442" i="12"/>
  <c r="E442" i="12"/>
  <c r="D442" i="12"/>
  <c r="K441" i="12"/>
  <c r="I441" i="12"/>
  <c r="E441" i="12"/>
  <c r="D441" i="12"/>
  <c r="K440" i="12"/>
  <c r="I440" i="12"/>
  <c r="E440" i="12"/>
  <c r="D440" i="12"/>
  <c r="K439" i="12"/>
  <c r="I439" i="12"/>
  <c r="E439" i="12"/>
  <c r="D439" i="12"/>
  <c r="K438" i="12"/>
  <c r="I438" i="12"/>
  <c r="E438" i="12"/>
  <c r="D438" i="12"/>
  <c r="K437" i="12"/>
  <c r="I437" i="12"/>
  <c r="E437" i="12"/>
  <c r="D437" i="12"/>
  <c r="K436" i="12"/>
  <c r="I436" i="12"/>
  <c r="E436" i="12"/>
  <c r="D436" i="12"/>
  <c r="K435" i="12"/>
  <c r="I435" i="12"/>
  <c r="E435" i="12"/>
  <c r="D435" i="12"/>
  <c r="K434" i="12"/>
  <c r="I434" i="12"/>
  <c r="E434" i="12"/>
  <c r="D434" i="12"/>
  <c r="K433" i="12"/>
  <c r="I433" i="12"/>
  <c r="E433" i="12"/>
  <c r="D433" i="12"/>
  <c r="K432" i="12"/>
  <c r="I432" i="12"/>
  <c r="E432" i="12"/>
  <c r="D432" i="12"/>
  <c r="K431" i="12"/>
  <c r="I431" i="12"/>
  <c r="E431" i="12"/>
  <c r="D431" i="12"/>
  <c r="K430" i="12"/>
  <c r="I430" i="12"/>
  <c r="E430" i="12"/>
  <c r="D430" i="12"/>
  <c r="K429" i="12"/>
  <c r="I429" i="12"/>
  <c r="E429" i="12"/>
  <c r="D429" i="12"/>
  <c r="K428" i="12"/>
  <c r="I428" i="12"/>
  <c r="E428" i="12"/>
  <c r="D428" i="12"/>
  <c r="K427" i="12"/>
  <c r="I427" i="12"/>
  <c r="E427" i="12"/>
  <c r="D427" i="12"/>
  <c r="K426" i="12"/>
  <c r="I426" i="12"/>
  <c r="E426" i="12"/>
  <c r="D426" i="12"/>
  <c r="K425" i="12"/>
  <c r="I425" i="12"/>
  <c r="E425" i="12"/>
  <c r="D425" i="12"/>
  <c r="K424" i="12"/>
  <c r="I424" i="12"/>
  <c r="E424" i="12"/>
  <c r="D424" i="12"/>
  <c r="K423" i="12"/>
  <c r="I423" i="12"/>
  <c r="E423" i="12"/>
  <c r="D423" i="12"/>
  <c r="K422" i="12"/>
  <c r="I422" i="12"/>
  <c r="E422" i="12"/>
  <c r="D422" i="12"/>
  <c r="K421" i="12"/>
  <c r="I421" i="12"/>
  <c r="E421" i="12"/>
  <c r="D421" i="12"/>
  <c r="K420" i="12"/>
  <c r="I420" i="12"/>
  <c r="E420" i="12"/>
  <c r="D420" i="12"/>
  <c r="K419" i="12"/>
  <c r="I419" i="12"/>
  <c r="E419" i="12"/>
  <c r="D419" i="12"/>
  <c r="K418" i="12"/>
  <c r="I418" i="12"/>
  <c r="E418" i="12"/>
  <c r="D418" i="12"/>
  <c r="K417" i="12"/>
  <c r="I417" i="12"/>
  <c r="E417" i="12"/>
  <c r="D417" i="12"/>
  <c r="K416" i="12"/>
  <c r="I416" i="12"/>
  <c r="E416" i="12"/>
  <c r="D416" i="12"/>
  <c r="K415" i="12"/>
  <c r="I415" i="12"/>
  <c r="E415" i="12"/>
  <c r="D415" i="12"/>
  <c r="K414" i="12"/>
  <c r="I414" i="12"/>
  <c r="E414" i="12"/>
  <c r="D414" i="12"/>
  <c r="K413" i="12"/>
  <c r="I413" i="12"/>
  <c r="E413" i="12"/>
  <c r="D413" i="12"/>
  <c r="K412" i="12"/>
  <c r="I412" i="12"/>
  <c r="E412" i="12"/>
  <c r="D412" i="12"/>
  <c r="K411" i="12"/>
  <c r="I411" i="12"/>
  <c r="E411" i="12"/>
  <c r="D411" i="12"/>
  <c r="K410" i="12"/>
  <c r="I410" i="12"/>
  <c r="E410" i="12"/>
  <c r="D410" i="12"/>
  <c r="K409" i="12"/>
  <c r="I409" i="12"/>
  <c r="E409" i="12"/>
  <c r="D409" i="12"/>
  <c r="K408" i="12"/>
  <c r="I408" i="12"/>
  <c r="E408" i="12"/>
  <c r="D408" i="12"/>
  <c r="K407" i="12"/>
  <c r="I407" i="12"/>
  <c r="E407" i="12"/>
  <c r="D407" i="12"/>
  <c r="K406" i="12"/>
  <c r="I406" i="12"/>
  <c r="E406" i="12"/>
  <c r="D406" i="12"/>
  <c r="K405" i="12"/>
  <c r="I405" i="12"/>
  <c r="E405" i="12"/>
  <c r="D405" i="12"/>
  <c r="K404" i="12"/>
  <c r="I404" i="12"/>
  <c r="E404" i="12"/>
  <c r="D404" i="12"/>
  <c r="K403" i="12"/>
  <c r="I403" i="12"/>
  <c r="E403" i="12"/>
  <c r="D403" i="12"/>
  <c r="K402" i="12"/>
  <c r="I402" i="12"/>
  <c r="E402" i="12"/>
  <c r="D402" i="12"/>
  <c r="K401" i="12"/>
  <c r="I401" i="12"/>
  <c r="E401" i="12"/>
  <c r="D401" i="12"/>
  <c r="K400" i="12"/>
  <c r="I400" i="12"/>
  <c r="E400" i="12"/>
  <c r="D400" i="12"/>
  <c r="K399" i="12"/>
  <c r="I399" i="12"/>
  <c r="E399" i="12"/>
  <c r="D399" i="12"/>
  <c r="K398" i="12"/>
  <c r="I398" i="12"/>
  <c r="E398" i="12"/>
  <c r="D398" i="12"/>
  <c r="K397" i="12"/>
  <c r="I397" i="12"/>
  <c r="E397" i="12"/>
  <c r="D397" i="12"/>
  <c r="K396" i="12"/>
  <c r="I396" i="12"/>
  <c r="E396" i="12"/>
  <c r="D396" i="12"/>
  <c r="K395" i="12"/>
  <c r="I395" i="12"/>
  <c r="E395" i="12"/>
  <c r="D395" i="12"/>
  <c r="K394" i="12"/>
  <c r="I394" i="12"/>
  <c r="E394" i="12"/>
  <c r="D394" i="12"/>
  <c r="K393" i="12"/>
  <c r="I393" i="12"/>
  <c r="E393" i="12"/>
  <c r="D393" i="12"/>
  <c r="K392" i="12"/>
  <c r="I392" i="12"/>
  <c r="E392" i="12"/>
  <c r="D392" i="12"/>
  <c r="K391" i="12"/>
  <c r="I391" i="12"/>
  <c r="E391" i="12"/>
  <c r="D391" i="12"/>
  <c r="K390" i="12"/>
  <c r="I390" i="12"/>
  <c r="E390" i="12"/>
  <c r="D390" i="12"/>
  <c r="K389" i="12"/>
  <c r="I389" i="12"/>
  <c r="E389" i="12"/>
  <c r="D389" i="12"/>
  <c r="K388" i="12"/>
  <c r="I388" i="12"/>
  <c r="E388" i="12"/>
  <c r="D388" i="12"/>
  <c r="K387" i="12"/>
  <c r="I387" i="12"/>
  <c r="E387" i="12"/>
  <c r="D387" i="12"/>
  <c r="K386" i="12"/>
  <c r="I386" i="12"/>
  <c r="E386" i="12"/>
  <c r="D386" i="12"/>
  <c r="K385" i="12"/>
  <c r="I385" i="12"/>
  <c r="E385" i="12"/>
  <c r="D385" i="12"/>
  <c r="K384" i="12"/>
  <c r="I384" i="12"/>
  <c r="E384" i="12"/>
  <c r="D384" i="12"/>
  <c r="K383" i="12"/>
  <c r="I383" i="12"/>
  <c r="E383" i="12"/>
  <c r="D383" i="12"/>
  <c r="K382" i="12"/>
  <c r="I382" i="12"/>
  <c r="E382" i="12"/>
  <c r="D382" i="12"/>
  <c r="K381" i="12"/>
  <c r="I381" i="12"/>
  <c r="E381" i="12"/>
  <c r="D381" i="12"/>
  <c r="K380" i="12"/>
  <c r="I380" i="12"/>
  <c r="E380" i="12"/>
  <c r="D380" i="12"/>
  <c r="K379" i="12"/>
  <c r="I379" i="12"/>
  <c r="E379" i="12"/>
  <c r="D379" i="12"/>
  <c r="K378" i="12"/>
  <c r="I378" i="12"/>
  <c r="E378" i="12"/>
  <c r="D378" i="12"/>
  <c r="K377" i="12"/>
  <c r="I377" i="12"/>
  <c r="E377" i="12"/>
  <c r="D377" i="12"/>
  <c r="K376" i="12"/>
  <c r="I376" i="12"/>
  <c r="E376" i="12"/>
  <c r="D376" i="12"/>
  <c r="K375" i="12"/>
  <c r="I375" i="12"/>
  <c r="E375" i="12"/>
  <c r="D375" i="12"/>
  <c r="K374" i="12"/>
  <c r="I374" i="12"/>
  <c r="E374" i="12"/>
  <c r="D374" i="12"/>
  <c r="K373" i="12"/>
  <c r="I373" i="12"/>
  <c r="E373" i="12"/>
  <c r="D373" i="12"/>
  <c r="K372" i="12"/>
  <c r="I372" i="12"/>
  <c r="E372" i="12"/>
  <c r="D372" i="12"/>
  <c r="K371" i="12"/>
  <c r="I371" i="12"/>
  <c r="E371" i="12"/>
  <c r="D371" i="12"/>
  <c r="K370" i="12"/>
  <c r="I370" i="12"/>
  <c r="E370" i="12"/>
  <c r="D370" i="12"/>
  <c r="K369" i="12"/>
  <c r="I369" i="12"/>
  <c r="E369" i="12"/>
  <c r="D369" i="12"/>
  <c r="K368" i="12"/>
  <c r="I368" i="12"/>
  <c r="E368" i="12"/>
  <c r="D368" i="12"/>
  <c r="K367" i="12"/>
  <c r="I367" i="12"/>
  <c r="E367" i="12"/>
  <c r="D367" i="12"/>
  <c r="K366" i="12"/>
  <c r="I366" i="12"/>
  <c r="E366" i="12"/>
  <c r="D366" i="12"/>
  <c r="K365" i="12"/>
  <c r="I365" i="12"/>
  <c r="E365" i="12"/>
  <c r="D365" i="12"/>
  <c r="K364" i="12"/>
  <c r="I364" i="12"/>
  <c r="E364" i="12"/>
  <c r="D364" i="12"/>
  <c r="K363" i="12"/>
  <c r="I363" i="12"/>
  <c r="E363" i="12"/>
  <c r="D363" i="12"/>
  <c r="K362" i="12"/>
  <c r="I362" i="12"/>
  <c r="E362" i="12"/>
  <c r="D362" i="12"/>
  <c r="K361" i="12"/>
  <c r="I361" i="12"/>
  <c r="E361" i="12"/>
  <c r="D361" i="12"/>
  <c r="K360" i="12"/>
  <c r="I360" i="12"/>
  <c r="E360" i="12"/>
  <c r="D360" i="12"/>
  <c r="K359" i="12"/>
  <c r="I359" i="12"/>
  <c r="E359" i="12"/>
  <c r="D359" i="12"/>
  <c r="K358" i="12"/>
  <c r="I358" i="12"/>
  <c r="E358" i="12"/>
  <c r="D358" i="12"/>
  <c r="K357" i="12"/>
  <c r="I357" i="12"/>
  <c r="E357" i="12"/>
  <c r="D357" i="12"/>
  <c r="K356" i="12"/>
  <c r="I356" i="12"/>
  <c r="E356" i="12"/>
  <c r="D356" i="12"/>
  <c r="K355" i="12"/>
  <c r="I355" i="12"/>
  <c r="E355" i="12"/>
  <c r="D355" i="12"/>
  <c r="K354" i="12"/>
  <c r="I354" i="12"/>
  <c r="E354" i="12"/>
  <c r="D354" i="12"/>
  <c r="K353" i="12"/>
  <c r="I353" i="12"/>
  <c r="E353" i="12"/>
  <c r="D353" i="12"/>
  <c r="K352" i="12"/>
  <c r="I352" i="12"/>
  <c r="E352" i="12"/>
  <c r="D352" i="12"/>
  <c r="K351" i="12"/>
  <c r="I351" i="12"/>
  <c r="E351" i="12"/>
  <c r="D351" i="12"/>
  <c r="K350" i="12"/>
  <c r="I350" i="12"/>
  <c r="E350" i="12"/>
  <c r="D350" i="12"/>
  <c r="K349" i="12"/>
  <c r="I349" i="12"/>
  <c r="E349" i="12"/>
  <c r="D349" i="12"/>
  <c r="K348" i="12"/>
  <c r="I348" i="12"/>
  <c r="E348" i="12"/>
  <c r="D348" i="12"/>
  <c r="K347" i="12"/>
  <c r="I347" i="12"/>
  <c r="E347" i="12"/>
  <c r="D347" i="12"/>
  <c r="K346" i="12"/>
  <c r="I346" i="12"/>
  <c r="E346" i="12"/>
  <c r="D346" i="12"/>
  <c r="K345" i="12"/>
  <c r="I345" i="12"/>
  <c r="E345" i="12"/>
  <c r="D345" i="12"/>
  <c r="K344" i="12"/>
  <c r="I344" i="12"/>
  <c r="E344" i="12"/>
  <c r="D344" i="12"/>
  <c r="K343" i="12"/>
  <c r="I343" i="12"/>
  <c r="E343" i="12"/>
  <c r="D343" i="12"/>
  <c r="K342" i="12"/>
  <c r="I342" i="12"/>
  <c r="E342" i="12"/>
  <c r="D342" i="12"/>
  <c r="K341" i="12"/>
  <c r="I341" i="12"/>
  <c r="E341" i="12"/>
  <c r="D341" i="12"/>
  <c r="K340" i="12"/>
  <c r="I340" i="12"/>
  <c r="E340" i="12"/>
  <c r="D340" i="12"/>
  <c r="K339" i="12"/>
  <c r="I339" i="12"/>
  <c r="E339" i="12"/>
  <c r="D339" i="12"/>
  <c r="K338" i="12"/>
  <c r="I338" i="12"/>
  <c r="E338" i="12"/>
  <c r="D338" i="12"/>
  <c r="K337" i="12"/>
  <c r="I337" i="12"/>
  <c r="E337" i="12"/>
  <c r="D337" i="12"/>
  <c r="K336" i="12"/>
  <c r="I336" i="12"/>
  <c r="E336" i="12"/>
  <c r="D336" i="12"/>
  <c r="K335" i="12"/>
  <c r="I335" i="12"/>
  <c r="E335" i="12"/>
  <c r="D335" i="12"/>
  <c r="K334" i="12"/>
  <c r="I334" i="12"/>
  <c r="E334" i="12"/>
  <c r="D334" i="12"/>
  <c r="K333" i="12"/>
  <c r="I333" i="12"/>
  <c r="E333" i="12"/>
  <c r="D333" i="12"/>
  <c r="K332" i="12"/>
  <c r="I332" i="12"/>
  <c r="E332" i="12"/>
  <c r="D332" i="12"/>
  <c r="K331" i="12"/>
  <c r="I331" i="12"/>
  <c r="E331" i="12"/>
  <c r="D331" i="12"/>
  <c r="K330" i="12"/>
  <c r="I330" i="12"/>
  <c r="E330" i="12"/>
  <c r="D330" i="12"/>
  <c r="K329" i="12"/>
  <c r="I329" i="12"/>
  <c r="E329" i="12"/>
  <c r="D329" i="12"/>
  <c r="K328" i="12"/>
  <c r="I328" i="12"/>
  <c r="E328" i="12"/>
  <c r="D328" i="12"/>
  <c r="K327" i="12"/>
  <c r="I327" i="12"/>
  <c r="E327" i="12"/>
  <c r="D327" i="12"/>
  <c r="K326" i="12"/>
  <c r="I326" i="12"/>
  <c r="E326" i="12"/>
  <c r="D326" i="12"/>
  <c r="K325" i="12"/>
  <c r="I325" i="12"/>
  <c r="E325" i="12"/>
  <c r="D325" i="12"/>
  <c r="K324" i="12"/>
  <c r="I324" i="12"/>
  <c r="E324" i="12"/>
  <c r="D324" i="12"/>
  <c r="K323" i="12"/>
  <c r="I323" i="12"/>
  <c r="E323" i="12"/>
  <c r="D323" i="12"/>
  <c r="K322" i="12"/>
  <c r="I322" i="12"/>
  <c r="E322" i="12"/>
  <c r="D322" i="12"/>
  <c r="K321" i="12"/>
  <c r="I321" i="12"/>
  <c r="E321" i="12"/>
  <c r="D321" i="12"/>
  <c r="K320" i="12"/>
  <c r="I320" i="12"/>
  <c r="E320" i="12"/>
  <c r="D320" i="12"/>
  <c r="K319" i="12"/>
  <c r="I319" i="12"/>
  <c r="E319" i="12"/>
  <c r="D319" i="12"/>
  <c r="K318" i="12"/>
  <c r="I318" i="12"/>
  <c r="E318" i="12"/>
  <c r="D318" i="12"/>
  <c r="K317" i="12"/>
  <c r="I317" i="12"/>
  <c r="E317" i="12"/>
  <c r="D317" i="12"/>
  <c r="K316" i="12"/>
  <c r="I316" i="12"/>
  <c r="E316" i="12"/>
  <c r="D316" i="12"/>
  <c r="K315" i="12"/>
  <c r="I315" i="12"/>
  <c r="E315" i="12"/>
  <c r="D315" i="12"/>
  <c r="K314" i="12"/>
  <c r="I314" i="12"/>
  <c r="E314" i="12"/>
  <c r="D314" i="12"/>
  <c r="K313" i="12"/>
  <c r="I313" i="12"/>
  <c r="E313" i="12"/>
  <c r="D313" i="12"/>
  <c r="K312" i="12"/>
  <c r="I312" i="12"/>
  <c r="E312" i="12"/>
  <c r="D312" i="12"/>
  <c r="K311" i="12"/>
  <c r="I311" i="12"/>
  <c r="E311" i="12"/>
  <c r="D311" i="12"/>
  <c r="K310" i="12"/>
  <c r="I310" i="12"/>
  <c r="E310" i="12"/>
  <c r="D310" i="12"/>
  <c r="K309" i="12"/>
  <c r="I309" i="12"/>
  <c r="E309" i="12"/>
  <c r="D309" i="12"/>
  <c r="K308" i="12"/>
  <c r="I308" i="12"/>
  <c r="E308" i="12"/>
  <c r="D308" i="12"/>
  <c r="K307" i="12"/>
  <c r="I307" i="12"/>
  <c r="E307" i="12"/>
  <c r="D307" i="12"/>
  <c r="K306" i="12"/>
  <c r="I306" i="12"/>
  <c r="E306" i="12"/>
  <c r="D306" i="12"/>
  <c r="K305" i="12"/>
  <c r="I305" i="12"/>
  <c r="E305" i="12"/>
  <c r="D305" i="12"/>
  <c r="K304" i="12"/>
  <c r="I304" i="12"/>
  <c r="E304" i="12"/>
  <c r="D304" i="12"/>
  <c r="K303" i="12"/>
  <c r="I303" i="12"/>
  <c r="E303" i="12"/>
  <c r="D303" i="12"/>
  <c r="K302" i="12"/>
  <c r="I302" i="12"/>
  <c r="E302" i="12"/>
  <c r="D302" i="12"/>
  <c r="K301" i="12"/>
  <c r="I301" i="12"/>
  <c r="E301" i="12"/>
  <c r="D301" i="12"/>
  <c r="K300" i="12"/>
  <c r="I300" i="12"/>
  <c r="E300" i="12"/>
  <c r="D300" i="12"/>
  <c r="K299" i="12"/>
  <c r="I299" i="12"/>
  <c r="E299" i="12"/>
  <c r="D299" i="12"/>
  <c r="K298" i="12"/>
  <c r="I298" i="12"/>
  <c r="E298" i="12"/>
  <c r="D298" i="12"/>
  <c r="K297" i="12"/>
  <c r="I297" i="12"/>
  <c r="E297" i="12"/>
  <c r="D297" i="12"/>
  <c r="K296" i="12"/>
  <c r="I296" i="12"/>
  <c r="E296" i="12"/>
  <c r="D296" i="12"/>
  <c r="K295" i="12"/>
  <c r="I295" i="12"/>
  <c r="E295" i="12"/>
  <c r="D295" i="12"/>
  <c r="K294" i="12"/>
  <c r="I294" i="12"/>
  <c r="E294" i="12"/>
  <c r="D294" i="12"/>
  <c r="K293" i="12"/>
  <c r="I293" i="12"/>
  <c r="E293" i="12"/>
  <c r="D293" i="12"/>
  <c r="K292" i="12"/>
  <c r="I292" i="12"/>
  <c r="E292" i="12"/>
  <c r="D292" i="12"/>
  <c r="K291" i="12"/>
  <c r="I291" i="12"/>
  <c r="E291" i="12"/>
  <c r="D291" i="12"/>
  <c r="K290" i="12"/>
  <c r="I290" i="12"/>
  <c r="E290" i="12"/>
  <c r="D290" i="12"/>
  <c r="K289" i="12"/>
  <c r="I289" i="12"/>
  <c r="E289" i="12"/>
  <c r="D289" i="12"/>
  <c r="K288" i="12"/>
  <c r="I288" i="12"/>
  <c r="E288" i="12"/>
  <c r="D288" i="12"/>
  <c r="K287" i="12"/>
  <c r="I287" i="12"/>
  <c r="E287" i="12"/>
  <c r="D287" i="12"/>
  <c r="K286" i="12"/>
  <c r="I286" i="12"/>
  <c r="E286" i="12"/>
  <c r="D286" i="12"/>
  <c r="K285" i="12"/>
  <c r="I285" i="12"/>
  <c r="E285" i="12"/>
  <c r="D285" i="12"/>
  <c r="K284" i="12"/>
  <c r="I284" i="12"/>
  <c r="E284" i="12"/>
  <c r="D284" i="12"/>
  <c r="K283" i="12"/>
  <c r="I283" i="12"/>
  <c r="E283" i="12"/>
  <c r="D283" i="12"/>
  <c r="K282" i="12"/>
  <c r="I282" i="12"/>
  <c r="E282" i="12"/>
  <c r="D282" i="12"/>
  <c r="K281" i="12"/>
  <c r="I281" i="12"/>
  <c r="E281" i="12"/>
  <c r="D281" i="12"/>
  <c r="K280" i="12"/>
  <c r="I280" i="12"/>
  <c r="E280" i="12"/>
  <c r="D280" i="12"/>
  <c r="K279" i="12"/>
  <c r="I279" i="12"/>
  <c r="E279" i="12"/>
  <c r="D279" i="12"/>
  <c r="K278" i="12"/>
  <c r="I278" i="12"/>
  <c r="E278" i="12"/>
  <c r="D278" i="12"/>
  <c r="K277" i="12"/>
  <c r="I277" i="12"/>
  <c r="E277" i="12"/>
  <c r="D277" i="12"/>
  <c r="K276" i="12"/>
  <c r="I276" i="12"/>
  <c r="E276" i="12"/>
  <c r="D276" i="12"/>
  <c r="K275" i="12"/>
  <c r="I275" i="12"/>
  <c r="E275" i="12"/>
  <c r="D275" i="12"/>
  <c r="K274" i="12"/>
  <c r="I274" i="12"/>
  <c r="E274" i="12"/>
  <c r="D274" i="12"/>
  <c r="K273" i="12"/>
  <c r="I273" i="12"/>
  <c r="E273" i="12"/>
  <c r="D273" i="12"/>
  <c r="K272" i="12"/>
  <c r="I272" i="12"/>
  <c r="E272" i="12"/>
  <c r="D272" i="12"/>
  <c r="K271" i="12"/>
  <c r="I271" i="12"/>
  <c r="E271" i="12"/>
  <c r="D271" i="12"/>
  <c r="K270" i="12"/>
  <c r="I270" i="12"/>
  <c r="E270" i="12"/>
  <c r="D270" i="12"/>
  <c r="K269" i="12"/>
  <c r="I269" i="12"/>
  <c r="E269" i="12"/>
  <c r="D269" i="12"/>
  <c r="K268" i="12"/>
  <c r="I268" i="12"/>
  <c r="E268" i="12"/>
  <c r="D268" i="12"/>
  <c r="K267" i="12"/>
  <c r="I267" i="12"/>
  <c r="E267" i="12"/>
  <c r="D267" i="12"/>
  <c r="K266" i="12"/>
  <c r="I266" i="12"/>
  <c r="E266" i="12"/>
  <c r="D266" i="12"/>
  <c r="K265" i="12"/>
  <c r="I265" i="12"/>
  <c r="E265" i="12"/>
  <c r="D265" i="12"/>
  <c r="K264" i="12"/>
  <c r="I264" i="12"/>
  <c r="E264" i="12"/>
  <c r="D264" i="12"/>
  <c r="K263" i="12"/>
  <c r="I263" i="12"/>
  <c r="E263" i="12"/>
  <c r="D263" i="12"/>
  <c r="K262" i="12"/>
  <c r="I262" i="12"/>
  <c r="E262" i="12"/>
  <c r="D262" i="12"/>
  <c r="K261" i="12"/>
  <c r="I261" i="12"/>
  <c r="E261" i="12"/>
  <c r="D261" i="12"/>
  <c r="K260" i="12"/>
  <c r="I260" i="12"/>
  <c r="E260" i="12"/>
  <c r="D260" i="12"/>
  <c r="K259" i="12"/>
  <c r="I259" i="12"/>
  <c r="E259" i="12"/>
  <c r="D259" i="12"/>
  <c r="K258" i="12"/>
  <c r="I258" i="12"/>
  <c r="E258" i="12"/>
  <c r="D258" i="12"/>
  <c r="K257" i="12"/>
  <c r="I257" i="12"/>
  <c r="E257" i="12"/>
  <c r="D257" i="12"/>
  <c r="K256" i="12"/>
  <c r="I256" i="12"/>
  <c r="E256" i="12"/>
  <c r="D256" i="12"/>
  <c r="K255" i="12"/>
  <c r="I255" i="12"/>
  <c r="E255" i="12"/>
  <c r="D255" i="12"/>
  <c r="K254" i="12"/>
  <c r="I254" i="12"/>
  <c r="E254" i="12"/>
  <c r="D254" i="12"/>
  <c r="K253" i="12"/>
  <c r="I253" i="12"/>
  <c r="E253" i="12"/>
  <c r="D253" i="12"/>
  <c r="K252" i="12"/>
  <c r="I252" i="12"/>
  <c r="E252" i="12"/>
  <c r="D252" i="12"/>
  <c r="K251" i="12"/>
  <c r="I251" i="12"/>
  <c r="E251" i="12"/>
  <c r="D251" i="12"/>
  <c r="K250" i="12"/>
  <c r="I250" i="12"/>
  <c r="E250" i="12"/>
  <c r="D250" i="12"/>
  <c r="K249" i="12"/>
  <c r="I249" i="12"/>
  <c r="E249" i="12"/>
  <c r="D249" i="12"/>
  <c r="K248" i="12"/>
  <c r="I248" i="12"/>
  <c r="E248" i="12"/>
  <c r="D248" i="12"/>
  <c r="K247" i="12"/>
  <c r="I247" i="12"/>
  <c r="E247" i="12"/>
  <c r="D247" i="12"/>
  <c r="K246" i="12"/>
  <c r="I246" i="12"/>
  <c r="E246" i="12"/>
  <c r="D246" i="12"/>
  <c r="K245" i="12"/>
  <c r="I245" i="12"/>
  <c r="E245" i="12"/>
  <c r="D245" i="12"/>
  <c r="K244" i="12"/>
  <c r="I244" i="12"/>
  <c r="E244" i="12"/>
  <c r="D244" i="12"/>
  <c r="K243" i="12"/>
  <c r="I243" i="12"/>
  <c r="E243" i="12"/>
  <c r="D243" i="12"/>
  <c r="K242" i="12"/>
  <c r="I242" i="12"/>
  <c r="E242" i="12"/>
  <c r="D242" i="12"/>
  <c r="K241" i="12"/>
  <c r="I241" i="12"/>
  <c r="E241" i="12"/>
  <c r="D241" i="12"/>
  <c r="K240" i="12"/>
  <c r="I240" i="12"/>
  <c r="E240" i="12"/>
  <c r="D240" i="12"/>
  <c r="K239" i="12"/>
  <c r="I239" i="12"/>
  <c r="E239" i="12"/>
  <c r="D239" i="12"/>
  <c r="K238" i="12"/>
  <c r="I238" i="12"/>
  <c r="E238" i="12"/>
  <c r="D238" i="12"/>
  <c r="K237" i="12"/>
  <c r="I237" i="12"/>
  <c r="E237" i="12"/>
  <c r="D237" i="12"/>
  <c r="K236" i="12"/>
  <c r="I236" i="12"/>
  <c r="E236" i="12"/>
  <c r="D236" i="12"/>
  <c r="K235" i="12"/>
  <c r="I235" i="12"/>
  <c r="E235" i="12"/>
  <c r="D235" i="12"/>
  <c r="K234" i="12"/>
  <c r="I234" i="12"/>
  <c r="E234" i="12"/>
  <c r="D234" i="12"/>
  <c r="K233" i="12"/>
  <c r="I233" i="12"/>
  <c r="E233" i="12"/>
  <c r="D233" i="12"/>
  <c r="K232" i="12"/>
  <c r="I232" i="12"/>
  <c r="E232" i="12"/>
  <c r="D232" i="12"/>
  <c r="K231" i="12"/>
  <c r="I231" i="12"/>
  <c r="E231" i="12"/>
  <c r="D231" i="12"/>
  <c r="K230" i="12"/>
  <c r="I230" i="12"/>
  <c r="E230" i="12"/>
  <c r="D230" i="12"/>
  <c r="K229" i="12"/>
  <c r="I229" i="12"/>
  <c r="E229" i="12"/>
  <c r="D229" i="12"/>
  <c r="K228" i="12"/>
  <c r="I228" i="12"/>
  <c r="E228" i="12"/>
  <c r="D228" i="12"/>
  <c r="K227" i="12"/>
  <c r="I227" i="12"/>
  <c r="E227" i="12"/>
  <c r="D227" i="12"/>
  <c r="K226" i="12"/>
  <c r="I226" i="12"/>
  <c r="E226" i="12"/>
  <c r="D226" i="12"/>
  <c r="K225" i="12"/>
  <c r="I225" i="12"/>
  <c r="E225" i="12"/>
  <c r="D225" i="12"/>
  <c r="K224" i="12"/>
  <c r="I224" i="12"/>
  <c r="E224" i="12"/>
  <c r="D224" i="12"/>
  <c r="K223" i="12"/>
  <c r="I223" i="12"/>
  <c r="E223" i="12"/>
  <c r="D223" i="12"/>
  <c r="K222" i="12"/>
  <c r="I222" i="12"/>
  <c r="E222" i="12"/>
  <c r="D222" i="12"/>
  <c r="K221" i="12"/>
  <c r="I221" i="12"/>
  <c r="E221" i="12"/>
  <c r="D221" i="12"/>
  <c r="K220" i="12"/>
  <c r="I220" i="12"/>
  <c r="E220" i="12"/>
  <c r="D220" i="12"/>
  <c r="K219" i="12"/>
  <c r="I219" i="12"/>
  <c r="E219" i="12"/>
  <c r="D219" i="12"/>
  <c r="K218" i="12"/>
  <c r="I218" i="12"/>
  <c r="E218" i="12"/>
  <c r="D218" i="12"/>
  <c r="K217" i="12"/>
  <c r="I217" i="12"/>
  <c r="E217" i="12"/>
  <c r="D217" i="12"/>
  <c r="K216" i="12"/>
  <c r="I216" i="12"/>
  <c r="E216" i="12"/>
  <c r="D216" i="12"/>
  <c r="K215" i="12"/>
  <c r="I215" i="12"/>
  <c r="E215" i="12"/>
  <c r="D215" i="12"/>
  <c r="K214" i="12"/>
  <c r="I214" i="12"/>
  <c r="E214" i="12"/>
  <c r="D214" i="12"/>
  <c r="K213" i="12"/>
  <c r="I213" i="12"/>
  <c r="E213" i="12"/>
  <c r="D213" i="12"/>
  <c r="K212" i="12"/>
  <c r="I212" i="12"/>
  <c r="E212" i="12"/>
  <c r="D212" i="12"/>
  <c r="K211" i="12"/>
  <c r="I211" i="12"/>
  <c r="E211" i="12"/>
  <c r="D211" i="12"/>
  <c r="K210" i="12"/>
  <c r="I210" i="12"/>
  <c r="E210" i="12"/>
  <c r="D210" i="12"/>
  <c r="K209" i="12"/>
  <c r="I209" i="12"/>
  <c r="E209" i="12"/>
  <c r="D209" i="12"/>
  <c r="K208" i="12"/>
  <c r="I208" i="12"/>
  <c r="E208" i="12"/>
  <c r="D208" i="12"/>
  <c r="K207" i="12"/>
  <c r="I207" i="12"/>
  <c r="E207" i="12"/>
  <c r="D207" i="12"/>
  <c r="K206" i="12"/>
  <c r="I206" i="12"/>
  <c r="E206" i="12"/>
  <c r="D206" i="12"/>
  <c r="K205" i="12"/>
  <c r="I205" i="12"/>
  <c r="E205" i="12"/>
  <c r="D205" i="12"/>
  <c r="K204" i="12"/>
  <c r="I204" i="12"/>
  <c r="E204" i="12"/>
  <c r="D204" i="12"/>
  <c r="K203" i="12"/>
  <c r="I203" i="12"/>
  <c r="E203" i="12"/>
  <c r="D203" i="12"/>
  <c r="K202" i="12"/>
  <c r="I202" i="12"/>
  <c r="E202" i="12"/>
  <c r="D202" i="12"/>
  <c r="K201" i="12"/>
  <c r="I201" i="12"/>
  <c r="E201" i="12"/>
  <c r="D201" i="12"/>
  <c r="K200" i="12"/>
  <c r="I200" i="12"/>
  <c r="E200" i="12"/>
  <c r="D200" i="12"/>
  <c r="K199" i="12"/>
  <c r="I199" i="12"/>
  <c r="E199" i="12"/>
  <c r="D199" i="12"/>
  <c r="K198" i="12"/>
  <c r="I198" i="12"/>
  <c r="E198" i="12"/>
  <c r="D198" i="12"/>
  <c r="K197" i="12"/>
  <c r="I197" i="12"/>
  <c r="E197" i="12"/>
  <c r="D197" i="12"/>
  <c r="K196" i="12"/>
  <c r="I196" i="12"/>
  <c r="E196" i="12"/>
  <c r="D196" i="12"/>
  <c r="K195" i="12"/>
  <c r="I195" i="12"/>
  <c r="E195" i="12"/>
  <c r="D195" i="12"/>
  <c r="K194" i="12"/>
  <c r="I194" i="12"/>
  <c r="E194" i="12"/>
  <c r="D194" i="12"/>
  <c r="K193" i="12"/>
  <c r="I193" i="12"/>
  <c r="E193" i="12"/>
  <c r="D193" i="12"/>
  <c r="K192" i="12"/>
  <c r="I192" i="12"/>
  <c r="E192" i="12"/>
  <c r="D192" i="12"/>
  <c r="K191" i="12"/>
  <c r="I191" i="12"/>
  <c r="E191" i="12"/>
  <c r="D191" i="12"/>
  <c r="K190" i="12"/>
  <c r="I190" i="12"/>
  <c r="E190" i="12"/>
  <c r="D190" i="12"/>
  <c r="K189" i="12"/>
  <c r="I189" i="12"/>
  <c r="E189" i="12"/>
  <c r="D189" i="12"/>
  <c r="K188" i="12"/>
  <c r="I188" i="12"/>
  <c r="E188" i="12"/>
  <c r="D188" i="12"/>
  <c r="K187" i="12"/>
  <c r="I187" i="12"/>
  <c r="E187" i="12"/>
  <c r="D187" i="12"/>
  <c r="K186" i="12"/>
  <c r="I186" i="12"/>
  <c r="E186" i="12"/>
  <c r="D186" i="12"/>
  <c r="K185" i="12"/>
  <c r="I185" i="12"/>
  <c r="E185" i="12"/>
  <c r="D185" i="12"/>
  <c r="K184" i="12"/>
  <c r="I184" i="12"/>
  <c r="E184" i="12"/>
  <c r="D184" i="12"/>
  <c r="K183" i="12"/>
  <c r="I183" i="12"/>
  <c r="E183" i="12"/>
  <c r="D183" i="12"/>
  <c r="K182" i="12"/>
  <c r="I182" i="12"/>
  <c r="E182" i="12"/>
  <c r="D182" i="12"/>
  <c r="K181" i="12"/>
  <c r="I181" i="12"/>
  <c r="E181" i="12"/>
  <c r="D181" i="12"/>
  <c r="K180" i="12"/>
  <c r="I180" i="12"/>
  <c r="E180" i="12"/>
  <c r="D180" i="12"/>
  <c r="K179" i="12"/>
  <c r="I179" i="12"/>
  <c r="E179" i="12"/>
  <c r="D179" i="12"/>
  <c r="K178" i="12"/>
  <c r="I178" i="12"/>
  <c r="E178" i="12"/>
  <c r="D178" i="12"/>
  <c r="K177" i="12"/>
  <c r="I177" i="12"/>
  <c r="E177" i="12"/>
  <c r="D177" i="12"/>
  <c r="K176" i="12"/>
  <c r="I176" i="12"/>
  <c r="E176" i="12"/>
  <c r="D176" i="12"/>
  <c r="K175" i="12"/>
  <c r="I175" i="12"/>
  <c r="E175" i="12"/>
  <c r="D175" i="12"/>
  <c r="K174" i="12"/>
  <c r="I174" i="12"/>
  <c r="E174" i="12"/>
  <c r="D174" i="12"/>
  <c r="K173" i="12"/>
  <c r="I173" i="12"/>
  <c r="E173" i="12"/>
  <c r="D173" i="12"/>
  <c r="K172" i="12"/>
  <c r="I172" i="12"/>
  <c r="E172" i="12"/>
  <c r="D172" i="12"/>
  <c r="K171" i="12"/>
  <c r="I171" i="12"/>
  <c r="E171" i="12"/>
  <c r="D171" i="12"/>
  <c r="K170" i="12"/>
  <c r="I170" i="12"/>
  <c r="E170" i="12"/>
  <c r="D170" i="12"/>
  <c r="K169" i="12"/>
  <c r="I169" i="12"/>
  <c r="E169" i="12"/>
  <c r="D169" i="12"/>
  <c r="K168" i="12"/>
  <c r="I168" i="12"/>
  <c r="E168" i="12"/>
  <c r="D168" i="12"/>
  <c r="K167" i="12"/>
  <c r="I167" i="12"/>
  <c r="E167" i="12"/>
  <c r="D167" i="12"/>
  <c r="K166" i="12"/>
  <c r="I166" i="12"/>
  <c r="E166" i="12"/>
  <c r="D166" i="12"/>
  <c r="K165" i="12"/>
  <c r="I165" i="12"/>
  <c r="E165" i="12"/>
  <c r="D165" i="12"/>
  <c r="K164" i="12"/>
  <c r="I164" i="12"/>
  <c r="E164" i="12"/>
  <c r="D164" i="12"/>
  <c r="K163" i="12"/>
  <c r="I163" i="12"/>
  <c r="E163" i="12"/>
  <c r="D163" i="12"/>
  <c r="K162" i="12"/>
  <c r="I162" i="12"/>
  <c r="E162" i="12"/>
  <c r="D162" i="12"/>
  <c r="K161" i="12"/>
  <c r="I161" i="12"/>
  <c r="E161" i="12"/>
  <c r="D161" i="12"/>
  <c r="K160" i="12"/>
  <c r="I160" i="12"/>
  <c r="E160" i="12"/>
  <c r="D160" i="12"/>
  <c r="K159" i="12"/>
  <c r="I159" i="12"/>
  <c r="E159" i="12"/>
  <c r="D159" i="12"/>
  <c r="K158" i="12"/>
  <c r="I158" i="12"/>
  <c r="E158" i="12"/>
  <c r="D158" i="12"/>
  <c r="K157" i="12"/>
  <c r="I157" i="12"/>
  <c r="E157" i="12"/>
  <c r="D157" i="12"/>
  <c r="K156" i="12"/>
  <c r="I156" i="12"/>
  <c r="E156" i="12"/>
  <c r="D156" i="12"/>
  <c r="K155" i="12"/>
  <c r="I155" i="12"/>
  <c r="E155" i="12"/>
  <c r="D155" i="12"/>
  <c r="K154" i="12"/>
  <c r="I154" i="12"/>
  <c r="E154" i="12"/>
  <c r="D154" i="12"/>
  <c r="K153" i="12"/>
  <c r="I153" i="12"/>
  <c r="E153" i="12"/>
  <c r="D153" i="12"/>
  <c r="K152" i="12"/>
  <c r="I152" i="12"/>
  <c r="E152" i="12"/>
  <c r="D152" i="12"/>
  <c r="K151" i="12"/>
  <c r="I151" i="12"/>
  <c r="E151" i="12"/>
  <c r="D151" i="12"/>
  <c r="K150" i="12"/>
  <c r="I150" i="12"/>
  <c r="E150" i="12"/>
  <c r="D150" i="12"/>
  <c r="K149" i="12"/>
  <c r="I149" i="12"/>
  <c r="E149" i="12"/>
  <c r="D149" i="12"/>
  <c r="K148" i="12"/>
  <c r="I148" i="12"/>
  <c r="E148" i="12"/>
  <c r="D148" i="12"/>
  <c r="K147" i="12"/>
  <c r="I147" i="12"/>
  <c r="E147" i="12"/>
  <c r="D147" i="12"/>
  <c r="K146" i="12"/>
  <c r="I146" i="12"/>
  <c r="E146" i="12"/>
  <c r="D146" i="12"/>
  <c r="K145" i="12"/>
  <c r="I145" i="12"/>
  <c r="E145" i="12"/>
  <c r="D145" i="12"/>
  <c r="K144" i="12"/>
  <c r="I144" i="12"/>
  <c r="E144" i="12"/>
  <c r="D144" i="12"/>
  <c r="K143" i="12"/>
  <c r="I143" i="12"/>
  <c r="E143" i="12"/>
  <c r="D143" i="12"/>
  <c r="K142" i="12"/>
  <c r="I142" i="12"/>
  <c r="E142" i="12"/>
  <c r="D142" i="12"/>
  <c r="K141" i="12"/>
  <c r="I141" i="12"/>
  <c r="E141" i="12"/>
  <c r="D141" i="12"/>
  <c r="K140" i="12"/>
  <c r="I140" i="12"/>
  <c r="E140" i="12"/>
  <c r="D140" i="12"/>
  <c r="K139" i="12"/>
  <c r="I139" i="12"/>
  <c r="E139" i="12"/>
  <c r="D139" i="12"/>
  <c r="K138" i="12"/>
  <c r="I138" i="12"/>
  <c r="E138" i="12"/>
  <c r="D138" i="12"/>
  <c r="K137" i="12"/>
  <c r="I137" i="12"/>
  <c r="E137" i="12"/>
  <c r="D137" i="12"/>
  <c r="K136" i="12"/>
  <c r="I136" i="12"/>
  <c r="E136" i="12"/>
  <c r="D136" i="12"/>
  <c r="K135" i="12"/>
  <c r="I135" i="12"/>
  <c r="E135" i="12"/>
  <c r="D135" i="12"/>
  <c r="K134" i="12"/>
  <c r="I134" i="12"/>
  <c r="E134" i="12"/>
  <c r="D134" i="12"/>
  <c r="K133" i="12"/>
  <c r="I133" i="12"/>
  <c r="E133" i="12"/>
  <c r="D133" i="12"/>
  <c r="K132" i="12"/>
  <c r="I132" i="12"/>
  <c r="E132" i="12"/>
  <c r="D132" i="12"/>
  <c r="K131" i="12"/>
  <c r="I131" i="12"/>
  <c r="E131" i="12"/>
  <c r="D131" i="12"/>
  <c r="K130" i="12"/>
  <c r="I130" i="12"/>
  <c r="E130" i="12"/>
  <c r="D130" i="12"/>
  <c r="K129" i="12"/>
  <c r="I129" i="12"/>
  <c r="E129" i="12"/>
  <c r="D129" i="12"/>
  <c r="K128" i="12"/>
  <c r="I128" i="12"/>
  <c r="E128" i="12"/>
  <c r="D128" i="12"/>
  <c r="K127" i="12"/>
  <c r="I127" i="12"/>
  <c r="E127" i="12"/>
  <c r="D127" i="12"/>
  <c r="K126" i="12"/>
  <c r="I126" i="12"/>
  <c r="E126" i="12"/>
  <c r="D126" i="12"/>
  <c r="K125" i="12"/>
  <c r="I125" i="12"/>
  <c r="E125" i="12"/>
  <c r="D125" i="12"/>
  <c r="K124" i="12"/>
  <c r="I124" i="12"/>
  <c r="E124" i="12"/>
  <c r="D124" i="12"/>
  <c r="K123" i="12"/>
  <c r="I123" i="12"/>
  <c r="E123" i="12"/>
  <c r="D123" i="12"/>
  <c r="K122" i="12"/>
  <c r="I122" i="12"/>
  <c r="E122" i="12"/>
  <c r="D122" i="12"/>
  <c r="K121" i="12"/>
  <c r="I121" i="12"/>
  <c r="E121" i="12"/>
  <c r="D121" i="12"/>
  <c r="K120" i="12"/>
  <c r="I120" i="12"/>
  <c r="E120" i="12"/>
  <c r="D120" i="12"/>
  <c r="K119" i="12"/>
  <c r="I119" i="12"/>
  <c r="E119" i="12"/>
  <c r="D119" i="12"/>
  <c r="K118" i="12"/>
  <c r="I118" i="12"/>
  <c r="E118" i="12"/>
  <c r="D118" i="12"/>
  <c r="K117" i="12"/>
  <c r="I117" i="12"/>
  <c r="E117" i="12"/>
  <c r="D117" i="12"/>
  <c r="K116" i="12"/>
  <c r="I116" i="12"/>
  <c r="E116" i="12"/>
  <c r="D116" i="12"/>
  <c r="K115" i="12"/>
  <c r="I115" i="12"/>
  <c r="E115" i="12"/>
  <c r="D115" i="12"/>
  <c r="K114" i="12"/>
  <c r="I114" i="12"/>
  <c r="E114" i="12"/>
  <c r="D114" i="12"/>
  <c r="K113" i="12"/>
  <c r="I113" i="12"/>
  <c r="E113" i="12"/>
  <c r="D113" i="12"/>
  <c r="K112" i="12"/>
  <c r="I112" i="12"/>
  <c r="E112" i="12"/>
  <c r="D112" i="12"/>
  <c r="K111" i="12"/>
  <c r="I111" i="12"/>
  <c r="E111" i="12"/>
  <c r="D111" i="12"/>
  <c r="K110" i="12"/>
  <c r="I110" i="12"/>
  <c r="E110" i="12"/>
  <c r="D110" i="12"/>
  <c r="K109" i="12"/>
  <c r="I109" i="12"/>
  <c r="E109" i="12"/>
  <c r="D109" i="12"/>
  <c r="K108" i="12"/>
  <c r="I108" i="12"/>
  <c r="E108" i="12"/>
  <c r="D108" i="12"/>
  <c r="K107" i="12"/>
  <c r="I107" i="12"/>
  <c r="E107" i="12"/>
  <c r="D107" i="12"/>
  <c r="K106" i="12"/>
  <c r="I106" i="12"/>
  <c r="E106" i="12"/>
  <c r="D106" i="12"/>
  <c r="K105" i="12"/>
  <c r="I105" i="12"/>
  <c r="E105" i="12"/>
  <c r="D105" i="12"/>
  <c r="K104" i="12"/>
  <c r="I104" i="12"/>
  <c r="E104" i="12"/>
  <c r="D104" i="12"/>
  <c r="K103" i="12"/>
  <c r="I103" i="12"/>
  <c r="E103" i="12"/>
  <c r="D103" i="12"/>
  <c r="K102" i="12"/>
  <c r="I102" i="12"/>
  <c r="E102" i="12"/>
  <c r="D102" i="12"/>
  <c r="K101" i="12"/>
  <c r="I101" i="12"/>
  <c r="E101" i="12"/>
  <c r="D101" i="12"/>
  <c r="K100" i="12"/>
  <c r="I100" i="12"/>
  <c r="E100" i="12"/>
  <c r="D100" i="12"/>
  <c r="K99" i="12"/>
  <c r="I99" i="12"/>
  <c r="E99" i="12"/>
  <c r="D99" i="12"/>
  <c r="K98" i="12"/>
  <c r="I98" i="12"/>
  <c r="E98" i="12"/>
  <c r="D98" i="12"/>
  <c r="K97" i="12"/>
  <c r="I97" i="12"/>
  <c r="E97" i="12"/>
  <c r="D97" i="12"/>
  <c r="K96" i="12"/>
  <c r="I96" i="12"/>
  <c r="E96" i="12"/>
  <c r="D96" i="12"/>
  <c r="K95" i="12"/>
  <c r="I95" i="12"/>
  <c r="E95" i="12"/>
  <c r="D95" i="12"/>
  <c r="K94" i="12"/>
  <c r="I94" i="12"/>
  <c r="E94" i="12"/>
  <c r="D94" i="12"/>
  <c r="K93" i="12"/>
  <c r="I93" i="12"/>
  <c r="E93" i="12"/>
  <c r="D93" i="12"/>
  <c r="K92" i="12"/>
  <c r="I92" i="12"/>
  <c r="E92" i="12"/>
  <c r="D92" i="12"/>
  <c r="K91" i="12"/>
  <c r="I91" i="12"/>
  <c r="E91" i="12"/>
  <c r="D91" i="12"/>
  <c r="K90" i="12"/>
  <c r="I90" i="12"/>
  <c r="E90" i="12"/>
  <c r="D90" i="12"/>
  <c r="K89" i="12"/>
  <c r="I89" i="12"/>
  <c r="E89" i="12"/>
  <c r="D89" i="12"/>
  <c r="K88" i="12"/>
  <c r="I88" i="12"/>
  <c r="E88" i="12"/>
  <c r="D88" i="12"/>
  <c r="K87" i="12"/>
  <c r="I87" i="12"/>
  <c r="E87" i="12"/>
  <c r="D87" i="12"/>
  <c r="K86" i="12"/>
  <c r="I86" i="12"/>
  <c r="E86" i="12"/>
  <c r="D86" i="12"/>
  <c r="K85" i="12"/>
  <c r="I85" i="12"/>
  <c r="E85" i="12"/>
  <c r="D85" i="12"/>
  <c r="K84" i="12"/>
  <c r="I84" i="12"/>
  <c r="E84" i="12"/>
  <c r="D84" i="12"/>
  <c r="K83" i="12"/>
  <c r="I83" i="12"/>
  <c r="E83" i="12"/>
  <c r="D83" i="12"/>
  <c r="K82" i="12"/>
  <c r="I82" i="12"/>
  <c r="E82" i="12"/>
  <c r="D82" i="12"/>
  <c r="K81" i="12"/>
  <c r="I81" i="12"/>
  <c r="E81" i="12"/>
  <c r="D81" i="12"/>
  <c r="K80" i="12"/>
  <c r="I80" i="12"/>
  <c r="E80" i="12"/>
  <c r="D80" i="12"/>
  <c r="K79" i="12"/>
  <c r="I79" i="12"/>
  <c r="E79" i="12"/>
  <c r="D79" i="12"/>
  <c r="K78" i="12"/>
  <c r="I78" i="12"/>
  <c r="E78" i="12"/>
  <c r="D78" i="12"/>
  <c r="K77" i="12"/>
  <c r="I77" i="12"/>
  <c r="E77" i="12"/>
  <c r="D77" i="12"/>
  <c r="K76" i="12"/>
  <c r="I76" i="12"/>
  <c r="E76" i="12"/>
  <c r="D76" i="12"/>
  <c r="K75" i="12"/>
  <c r="I75" i="12"/>
  <c r="E75" i="12"/>
  <c r="D75" i="12"/>
  <c r="K74" i="12"/>
  <c r="I74" i="12"/>
  <c r="E74" i="12"/>
  <c r="D74" i="12"/>
  <c r="K73" i="12"/>
  <c r="I73" i="12"/>
  <c r="E73" i="12"/>
  <c r="D73" i="12"/>
  <c r="K72" i="12"/>
  <c r="I72" i="12"/>
  <c r="E72" i="12"/>
  <c r="D72" i="12"/>
  <c r="K71" i="12"/>
  <c r="I71" i="12"/>
  <c r="E71" i="12"/>
  <c r="D71" i="12"/>
  <c r="K70" i="12"/>
  <c r="I70" i="12"/>
  <c r="E70" i="12"/>
  <c r="D70" i="12"/>
  <c r="K69" i="12"/>
  <c r="I69" i="12"/>
  <c r="E69" i="12"/>
  <c r="D69" i="12"/>
  <c r="K68" i="12"/>
  <c r="I68" i="12"/>
  <c r="E68" i="12"/>
  <c r="D68" i="12"/>
  <c r="K67" i="12"/>
  <c r="I67" i="12"/>
  <c r="E67" i="12"/>
  <c r="D67" i="12"/>
  <c r="K66" i="12"/>
  <c r="I66" i="12"/>
  <c r="E66" i="12"/>
  <c r="D66" i="12"/>
  <c r="K65" i="12"/>
  <c r="I65" i="12"/>
  <c r="E65" i="12"/>
  <c r="D65" i="12"/>
  <c r="K64" i="12"/>
  <c r="I64" i="12"/>
  <c r="E64" i="12"/>
  <c r="D64" i="12"/>
  <c r="K63" i="12"/>
  <c r="I63" i="12"/>
  <c r="E63" i="12"/>
  <c r="D63" i="12"/>
  <c r="K62" i="12"/>
  <c r="I62" i="12"/>
  <c r="E62" i="12"/>
  <c r="D62" i="12"/>
  <c r="K61" i="12"/>
  <c r="I61" i="12"/>
  <c r="E61" i="12"/>
  <c r="D61" i="12"/>
  <c r="K60" i="12"/>
  <c r="I60" i="12"/>
  <c r="E60" i="12"/>
  <c r="D60" i="12"/>
  <c r="K59" i="12"/>
  <c r="I59" i="12"/>
  <c r="E59" i="12"/>
  <c r="D59" i="12"/>
  <c r="K58" i="12"/>
  <c r="I58" i="12"/>
  <c r="E58" i="12"/>
  <c r="D58" i="12"/>
  <c r="K57" i="12"/>
  <c r="I57" i="12"/>
  <c r="E57" i="12"/>
  <c r="D57" i="12"/>
  <c r="K56" i="12"/>
  <c r="I56" i="12"/>
  <c r="E56" i="12"/>
  <c r="D56" i="12"/>
  <c r="K55" i="12"/>
  <c r="I55" i="12"/>
  <c r="E55" i="12"/>
  <c r="D55" i="12"/>
  <c r="K54" i="12"/>
  <c r="I54" i="12"/>
  <c r="E54" i="12"/>
  <c r="D54" i="12"/>
  <c r="K53" i="12"/>
  <c r="I53" i="12"/>
  <c r="E53" i="12"/>
  <c r="D53" i="12"/>
  <c r="K52" i="12"/>
  <c r="I52" i="12"/>
  <c r="E52" i="12"/>
  <c r="D52" i="12"/>
  <c r="K51" i="12"/>
  <c r="I51" i="12"/>
  <c r="E51" i="12"/>
  <c r="D51" i="12"/>
  <c r="K50" i="12"/>
  <c r="I50" i="12"/>
  <c r="E50" i="12"/>
  <c r="D50" i="12"/>
  <c r="K49" i="12"/>
  <c r="I49" i="12"/>
  <c r="E49" i="12"/>
  <c r="D49" i="12"/>
  <c r="K48" i="12"/>
  <c r="I48" i="12"/>
  <c r="E48" i="12"/>
  <c r="D48" i="12"/>
  <c r="K47" i="12"/>
  <c r="I47" i="12"/>
  <c r="E47" i="12"/>
  <c r="D47" i="12"/>
  <c r="K46" i="12"/>
  <c r="I46" i="12"/>
  <c r="E46" i="12"/>
  <c r="D46" i="12"/>
  <c r="K45" i="12"/>
  <c r="I45" i="12"/>
  <c r="E45" i="12"/>
  <c r="D45" i="12"/>
  <c r="K44" i="12"/>
  <c r="I44" i="12"/>
  <c r="E44" i="12"/>
  <c r="D44" i="12"/>
  <c r="K43" i="12"/>
  <c r="I43" i="12"/>
  <c r="E43" i="12"/>
  <c r="D43" i="12"/>
  <c r="K42" i="12"/>
  <c r="I42" i="12"/>
  <c r="E42" i="12"/>
  <c r="D42" i="12"/>
  <c r="K41" i="12"/>
  <c r="I41" i="12"/>
  <c r="E41" i="12"/>
  <c r="D41" i="12"/>
  <c r="K40" i="12"/>
  <c r="I40" i="12"/>
  <c r="E40" i="12"/>
  <c r="D40" i="12"/>
  <c r="K39" i="12"/>
  <c r="I39" i="12"/>
  <c r="E39" i="12"/>
  <c r="D39" i="12"/>
  <c r="K38" i="12"/>
  <c r="I38" i="12"/>
  <c r="E38" i="12"/>
  <c r="D38" i="12"/>
  <c r="K37" i="12"/>
  <c r="I37" i="12"/>
  <c r="E37" i="12"/>
  <c r="D37" i="12"/>
  <c r="K36" i="12"/>
  <c r="I36" i="12"/>
  <c r="E36" i="12"/>
  <c r="D36" i="12"/>
  <c r="K35" i="12"/>
  <c r="I35" i="12"/>
  <c r="E35" i="12"/>
  <c r="D35" i="12"/>
  <c r="K34" i="12"/>
  <c r="I34" i="12"/>
  <c r="E34" i="12"/>
  <c r="D34" i="12"/>
  <c r="K33" i="12"/>
  <c r="I33" i="12"/>
  <c r="E33" i="12"/>
  <c r="D33" i="12"/>
  <c r="K32" i="12"/>
  <c r="I32" i="12"/>
  <c r="E32" i="12"/>
  <c r="D32" i="12"/>
  <c r="K31" i="12"/>
  <c r="I31" i="12"/>
  <c r="E31" i="12"/>
  <c r="D31" i="12"/>
  <c r="K30" i="12"/>
  <c r="I30" i="12"/>
  <c r="E30" i="12"/>
  <c r="D30" i="12"/>
  <c r="K29" i="12"/>
  <c r="I29" i="12"/>
  <c r="E29" i="12"/>
  <c r="D29" i="12"/>
  <c r="K28" i="12"/>
  <c r="I28" i="12"/>
  <c r="E28" i="12"/>
  <c r="D28" i="12"/>
  <c r="K27" i="12"/>
  <c r="I27" i="12"/>
  <c r="E27" i="12"/>
  <c r="D27" i="12"/>
  <c r="K26" i="12"/>
  <c r="I26" i="12"/>
  <c r="E26" i="12"/>
  <c r="D26" i="12"/>
  <c r="K25" i="12"/>
  <c r="I25" i="12"/>
  <c r="E25" i="12"/>
  <c r="D25" i="12"/>
  <c r="K24" i="12"/>
  <c r="I24" i="12"/>
  <c r="E24" i="12"/>
  <c r="D24" i="12"/>
  <c r="K23" i="12"/>
  <c r="I23" i="12"/>
  <c r="E23" i="12"/>
  <c r="D23" i="12"/>
  <c r="K22" i="12"/>
  <c r="I22" i="12"/>
  <c r="E22" i="12"/>
  <c r="D22" i="12"/>
  <c r="K21" i="12"/>
  <c r="I21" i="12"/>
  <c r="E21" i="12"/>
  <c r="D21" i="12"/>
  <c r="K20" i="12"/>
  <c r="I20" i="12"/>
  <c r="E20" i="12"/>
  <c r="D20" i="12"/>
  <c r="K19" i="12"/>
  <c r="I19" i="12"/>
  <c r="E19" i="12"/>
  <c r="D19" i="12"/>
  <c r="K18" i="12"/>
  <c r="I18" i="12"/>
  <c r="E18" i="12"/>
  <c r="D18" i="12"/>
  <c r="K17" i="12"/>
  <c r="I17" i="12"/>
  <c r="E17" i="12"/>
  <c r="D17" i="12"/>
  <c r="K16" i="12"/>
  <c r="I16" i="12"/>
  <c r="E16" i="12"/>
  <c r="D16" i="12"/>
  <c r="K15" i="12"/>
  <c r="I15" i="12"/>
  <c r="E15" i="12"/>
  <c r="D15" i="12"/>
  <c r="K14" i="12"/>
  <c r="I14" i="12"/>
  <c r="E14" i="12"/>
  <c r="D14" i="12"/>
  <c r="K13" i="12"/>
  <c r="I13" i="12"/>
  <c r="E13" i="12"/>
  <c r="D13" i="12"/>
  <c r="K12" i="12"/>
  <c r="I12" i="12"/>
  <c r="E12" i="12"/>
  <c r="D12" i="12"/>
  <c r="K11" i="12"/>
  <c r="I11" i="12"/>
  <c r="E11" i="12"/>
  <c r="D11" i="12"/>
  <c r="K10" i="12"/>
  <c r="I10" i="12"/>
  <c r="E10" i="12"/>
  <c r="D10" i="12"/>
  <c r="K9" i="12"/>
  <c r="I9" i="12"/>
  <c r="E9" i="12"/>
  <c r="D9" i="12"/>
  <c r="K8" i="12"/>
  <c r="I8" i="12"/>
  <c r="E8" i="12"/>
  <c r="D8" i="12"/>
  <c r="K7" i="12"/>
  <c r="I7" i="12"/>
  <c r="E7" i="12"/>
  <c r="D7" i="12"/>
  <c r="K6" i="12"/>
  <c r="I6" i="12"/>
  <c r="E6" i="12"/>
  <c r="D6" i="12"/>
  <c r="K5" i="12"/>
  <c r="I5" i="12"/>
  <c r="E5" i="12"/>
  <c r="D5" i="12"/>
  <c r="K4" i="12"/>
  <c r="I4" i="12"/>
  <c r="E4" i="12"/>
  <c r="D4" i="12"/>
  <c r="C3" i="7"/>
  <c r="L3" i="7"/>
  <c r="L4" i="7"/>
  <c r="T4" i="7" s="1"/>
  <c r="L5" i="7"/>
  <c r="T5" i="7" s="1"/>
  <c r="L6" i="7"/>
  <c r="L7" i="7"/>
  <c r="T7" i="7" s="1"/>
  <c r="L8" i="7"/>
  <c r="T8" i="7" s="1"/>
  <c r="L9" i="7"/>
  <c r="L10" i="7"/>
  <c r="L11" i="7"/>
  <c r="T11" i="7" s="1"/>
  <c r="L769" i="8"/>
  <c r="L5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7" i="8"/>
  <c r="L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1" i="8"/>
  <c r="L112" i="8"/>
  <c r="L113" i="8"/>
  <c r="L114" i="8"/>
  <c r="L115" i="8"/>
  <c r="L116" i="8"/>
  <c r="L117" i="8"/>
  <c r="L118" i="8"/>
  <c r="L119" i="8"/>
  <c r="L120" i="8"/>
  <c r="L121" i="8"/>
  <c r="L122" i="8"/>
  <c r="L123" i="8"/>
  <c r="L124" i="8"/>
  <c r="L125" i="8"/>
  <c r="L126" i="8"/>
  <c r="L127" i="8"/>
  <c r="L128" i="8"/>
  <c r="L129" i="8"/>
  <c r="L130" i="8"/>
  <c r="L131" i="8"/>
  <c r="L132" i="8"/>
  <c r="L133" i="8"/>
  <c r="L134" i="8"/>
  <c r="L135" i="8"/>
  <c r="L136" i="8"/>
  <c r="L137" i="8"/>
  <c r="L138" i="8"/>
  <c r="L139" i="8"/>
  <c r="L140" i="8"/>
  <c r="L141" i="8"/>
  <c r="L142" i="8"/>
  <c r="L143" i="8"/>
  <c r="L144" i="8"/>
  <c r="L145" i="8"/>
  <c r="L146" i="8"/>
  <c r="L147" i="8"/>
  <c r="L148" i="8"/>
  <c r="L149" i="8"/>
  <c r="L150" i="8"/>
  <c r="L151" i="8"/>
  <c r="L152" i="8"/>
  <c r="L153" i="8"/>
  <c r="L154" i="8"/>
  <c r="L155" i="8"/>
  <c r="L156" i="8"/>
  <c r="L157" i="8"/>
  <c r="L158" i="8"/>
  <c r="L159" i="8"/>
  <c r="L160" i="8"/>
  <c r="L161" i="8"/>
  <c r="L162" i="8"/>
  <c r="L163" i="8"/>
  <c r="L164" i="8"/>
  <c r="L165" i="8"/>
  <c r="L166" i="8"/>
  <c r="L167" i="8"/>
  <c r="L168" i="8"/>
  <c r="L169" i="8"/>
  <c r="L170" i="8"/>
  <c r="L171" i="8"/>
  <c r="L172" i="8"/>
  <c r="L173" i="8"/>
  <c r="L174" i="8"/>
  <c r="L175" i="8"/>
  <c r="L176" i="8"/>
  <c r="L177" i="8"/>
  <c r="L178" i="8"/>
  <c r="L179" i="8"/>
  <c r="L180" i="8"/>
  <c r="L181" i="8"/>
  <c r="L182" i="8"/>
  <c r="L183" i="8"/>
  <c r="L184" i="8"/>
  <c r="L185" i="8"/>
  <c r="L186" i="8"/>
  <c r="L187" i="8"/>
  <c r="L188" i="8"/>
  <c r="L189" i="8"/>
  <c r="L190" i="8"/>
  <c r="L191" i="8"/>
  <c r="L192" i="8"/>
  <c r="L193" i="8"/>
  <c r="L194" i="8"/>
  <c r="L195" i="8"/>
  <c r="L196" i="8"/>
  <c r="L197" i="8"/>
  <c r="L198" i="8"/>
  <c r="L199" i="8"/>
  <c r="L200" i="8"/>
  <c r="L201" i="8"/>
  <c r="L202" i="8"/>
  <c r="L203" i="8"/>
  <c r="L204" i="8"/>
  <c r="L205" i="8"/>
  <c r="L206" i="8"/>
  <c r="L207" i="8"/>
  <c r="L208" i="8"/>
  <c r="L209" i="8"/>
  <c r="L210" i="8"/>
  <c r="L211" i="8"/>
  <c r="L212" i="8"/>
  <c r="L213" i="8"/>
  <c r="L214" i="8"/>
  <c r="L215" i="8"/>
  <c r="L216" i="8"/>
  <c r="L217" i="8"/>
  <c r="L218" i="8"/>
  <c r="L219" i="8"/>
  <c r="L220" i="8"/>
  <c r="L221" i="8"/>
  <c r="L222" i="8"/>
  <c r="L223" i="8"/>
  <c r="L224" i="8"/>
  <c r="L225" i="8"/>
  <c r="L226" i="8"/>
  <c r="L227" i="8"/>
  <c r="L228" i="8"/>
  <c r="L229" i="8"/>
  <c r="L230" i="8"/>
  <c r="L231" i="8"/>
  <c r="L232" i="8"/>
  <c r="L233" i="8"/>
  <c r="L234" i="8"/>
  <c r="L235" i="8"/>
  <c r="L236" i="8"/>
  <c r="L237" i="8"/>
  <c r="L238" i="8"/>
  <c r="L239" i="8"/>
  <c r="L240" i="8"/>
  <c r="L241" i="8"/>
  <c r="L242" i="8"/>
  <c r="L243" i="8"/>
  <c r="L244" i="8"/>
  <c r="L245" i="8"/>
  <c r="L246" i="8"/>
  <c r="L247" i="8"/>
  <c r="L248" i="8"/>
  <c r="L249" i="8"/>
  <c r="L250" i="8"/>
  <c r="L251" i="8"/>
  <c r="L252" i="8"/>
  <c r="L253" i="8"/>
  <c r="L254" i="8"/>
  <c r="L255" i="8"/>
  <c r="L256" i="8"/>
  <c r="L257" i="8"/>
  <c r="L258" i="8"/>
  <c r="L259" i="8"/>
  <c r="L260" i="8"/>
  <c r="L261" i="8"/>
  <c r="L262" i="8"/>
  <c r="L263" i="8"/>
  <c r="L264" i="8"/>
  <c r="L265" i="8"/>
  <c r="L266" i="8"/>
  <c r="L267" i="8"/>
  <c r="L268" i="8"/>
  <c r="L269" i="8"/>
  <c r="L270" i="8"/>
  <c r="L271" i="8"/>
  <c r="L272" i="8"/>
  <c r="L273" i="8"/>
  <c r="L274" i="8"/>
  <c r="L275" i="8"/>
  <c r="L276" i="8"/>
  <c r="L277" i="8"/>
  <c r="L278" i="8"/>
  <c r="L279" i="8"/>
  <c r="L280" i="8"/>
  <c r="L281" i="8"/>
  <c r="L282" i="8"/>
  <c r="L283" i="8"/>
  <c r="L284" i="8"/>
  <c r="L285" i="8"/>
  <c r="L286" i="8"/>
  <c r="L287" i="8"/>
  <c r="L288" i="8"/>
  <c r="L289" i="8"/>
  <c r="L290" i="8"/>
  <c r="L291" i="8"/>
  <c r="L292" i="8"/>
  <c r="L293" i="8"/>
  <c r="L294" i="8"/>
  <c r="L295" i="8"/>
  <c r="L296" i="8"/>
  <c r="L297" i="8"/>
  <c r="L298" i="8"/>
  <c r="L299" i="8"/>
  <c r="L300" i="8"/>
  <c r="L301" i="8"/>
  <c r="L302" i="8"/>
  <c r="L303" i="8"/>
  <c r="L304" i="8"/>
  <c r="L305" i="8"/>
  <c r="L306" i="8"/>
  <c r="L307" i="8"/>
  <c r="L308" i="8"/>
  <c r="L309" i="8"/>
  <c r="L310" i="8"/>
  <c r="L311" i="8"/>
  <c r="L312" i="8"/>
  <c r="L313" i="8"/>
  <c r="L314" i="8"/>
  <c r="L315" i="8"/>
  <c r="L316" i="8"/>
  <c r="L317" i="8"/>
  <c r="L318" i="8"/>
  <c r="L319" i="8"/>
  <c r="L320" i="8"/>
  <c r="L321" i="8"/>
  <c r="L322" i="8"/>
  <c r="L323" i="8"/>
  <c r="L324" i="8"/>
  <c r="L325" i="8"/>
  <c r="L326" i="8"/>
  <c r="L327" i="8"/>
  <c r="L328" i="8"/>
  <c r="L329" i="8"/>
  <c r="L330" i="8"/>
  <c r="L331" i="8"/>
  <c r="L332" i="8"/>
  <c r="L333" i="8"/>
  <c r="L334" i="8"/>
  <c r="L335" i="8"/>
  <c r="L336" i="8"/>
  <c r="L337" i="8"/>
  <c r="L338" i="8"/>
  <c r="L339" i="8"/>
  <c r="L340" i="8"/>
  <c r="L341" i="8"/>
  <c r="L342" i="8"/>
  <c r="L343" i="8"/>
  <c r="L344" i="8"/>
  <c r="L345" i="8"/>
  <c r="L346" i="8"/>
  <c r="L347" i="8"/>
  <c r="L348" i="8"/>
  <c r="L349" i="8"/>
  <c r="L350" i="8"/>
  <c r="L351" i="8"/>
  <c r="L352" i="8"/>
  <c r="L353" i="8"/>
  <c r="L354" i="8"/>
  <c r="L355" i="8"/>
  <c r="L356" i="8"/>
  <c r="L357" i="8"/>
  <c r="L358" i="8"/>
  <c r="L359" i="8"/>
  <c r="L360" i="8"/>
  <c r="L361" i="8"/>
  <c r="L362" i="8"/>
  <c r="L363" i="8"/>
  <c r="L364" i="8"/>
  <c r="L365" i="8"/>
  <c r="L366" i="8"/>
  <c r="L367" i="8"/>
  <c r="L368" i="8"/>
  <c r="L369" i="8"/>
  <c r="L370" i="8"/>
  <c r="L371" i="8"/>
  <c r="L372" i="8"/>
  <c r="L373" i="8"/>
  <c r="L374" i="8"/>
  <c r="L375" i="8"/>
  <c r="L376" i="8"/>
  <c r="L377" i="8"/>
  <c r="L378" i="8"/>
  <c r="L379" i="8"/>
  <c r="L380" i="8"/>
  <c r="L381" i="8"/>
  <c r="L382" i="8"/>
  <c r="L383" i="8"/>
  <c r="L384" i="8"/>
  <c r="L385" i="8"/>
  <c r="L386" i="8"/>
  <c r="L387" i="8"/>
  <c r="L388" i="8"/>
  <c r="L389" i="8"/>
  <c r="L390" i="8"/>
  <c r="L391" i="8"/>
  <c r="L392" i="8"/>
  <c r="L393" i="8"/>
  <c r="L394" i="8"/>
  <c r="L395" i="8"/>
  <c r="L396" i="8"/>
  <c r="L397" i="8"/>
  <c r="L398" i="8"/>
  <c r="L399" i="8"/>
  <c r="L400" i="8"/>
  <c r="L401" i="8"/>
  <c r="L402" i="8"/>
  <c r="L403" i="8"/>
  <c r="L404" i="8"/>
  <c r="L405" i="8"/>
  <c r="L406" i="8"/>
  <c r="L407" i="8"/>
  <c r="L408" i="8"/>
  <c r="L409" i="8"/>
  <c r="L410" i="8"/>
  <c r="L411" i="8"/>
  <c r="L412" i="8"/>
  <c r="L413" i="8"/>
  <c r="L414" i="8"/>
  <c r="L415" i="8"/>
  <c r="L416" i="8"/>
  <c r="L417" i="8"/>
  <c r="L418" i="8"/>
  <c r="L419" i="8"/>
  <c r="L420" i="8"/>
  <c r="L421" i="8"/>
  <c r="L422" i="8"/>
  <c r="L423" i="8"/>
  <c r="L424" i="8"/>
  <c r="L425" i="8"/>
  <c r="L426" i="8"/>
  <c r="L427" i="8"/>
  <c r="L428" i="8"/>
  <c r="L429" i="8"/>
  <c r="L430" i="8"/>
  <c r="L431" i="8"/>
  <c r="L432" i="8"/>
  <c r="L433" i="8"/>
  <c r="L434" i="8"/>
  <c r="L435" i="8"/>
  <c r="L436" i="8"/>
  <c r="L437" i="8"/>
  <c r="L438" i="8"/>
  <c r="L439" i="8"/>
  <c r="L440" i="8"/>
  <c r="L441" i="8"/>
  <c r="L442" i="8"/>
  <c r="L443" i="8"/>
  <c r="L444" i="8"/>
  <c r="L445" i="8"/>
  <c r="L446" i="8"/>
  <c r="L447" i="8"/>
  <c r="L448" i="8"/>
  <c r="L449" i="8"/>
  <c r="L450" i="8"/>
  <c r="L451" i="8"/>
  <c r="L452" i="8"/>
  <c r="L453" i="8"/>
  <c r="L454" i="8"/>
  <c r="L455" i="8"/>
  <c r="L456" i="8"/>
  <c r="L457" i="8"/>
  <c r="L458" i="8"/>
  <c r="L459" i="8"/>
  <c r="L460" i="8"/>
  <c r="L461" i="8"/>
  <c r="L462" i="8"/>
  <c r="L463" i="8"/>
  <c r="L464" i="8"/>
  <c r="L465" i="8"/>
  <c r="L466" i="8"/>
  <c r="L467" i="8"/>
  <c r="L468" i="8"/>
  <c r="L469" i="8"/>
  <c r="L470" i="8"/>
  <c r="L471" i="8"/>
  <c r="L472" i="8"/>
  <c r="L473" i="8"/>
  <c r="L474" i="8"/>
  <c r="L475" i="8"/>
  <c r="L476" i="8"/>
  <c r="L477" i="8"/>
  <c r="L478" i="8"/>
  <c r="L479" i="8"/>
  <c r="L480" i="8"/>
  <c r="L481" i="8"/>
  <c r="L482" i="8"/>
  <c r="L483" i="8"/>
  <c r="L484" i="8"/>
  <c r="L485" i="8"/>
  <c r="L486" i="8"/>
  <c r="L487" i="8"/>
  <c r="L488" i="8"/>
  <c r="L489" i="8"/>
  <c r="L490" i="8"/>
  <c r="L491" i="8"/>
  <c r="L492" i="8"/>
  <c r="L493" i="8"/>
  <c r="L494" i="8"/>
  <c r="L495" i="8"/>
  <c r="L496" i="8"/>
  <c r="L497" i="8"/>
  <c r="L498" i="8"/>
  <c r="L499" i="8"/>
  <c r="L500" i="8"/>
  <c r="L501" i="8"/>
  <c r="L502" i="8"/>
  <c r="L503" i="8"/>
  <c r="L504" i="8"/>
  <c r="L505" i="8"/>
  <c r="L506" i="8"/>
  <c r="L507" i="8"/>
  <c r="L508" i="8"/>
  <c r="L509" i="8"/>
  <c r="L510" i="8"/>
  <c r="L511" i="8"/>
  <c r="L512" i="8"/>
  <c r="L513" i="8"/>
  <c r="L514" i="8"/>
  <c r="L515" i="8"/>
  <c r="L516" i="8"/>
  <c r="L517" i="8"/>
  <c r="L518" i="8"/>
  <c r="L519" i="8"/>
  <c r="L520" i="8"/>
  <c r="L521" i="8"/>
  <c r="L522" i="8"/>
  <c r="L523" i="8"/>
  <c r="L524" i="8"/>
  <c r="L525" i="8"/>
  <c r="L526" i="8"/>
  <c r="L527" i="8"/>
  <c r="L528" i="8"/>
  <c r="L529" i="8"/>
  <c r="L530" i="8"/>
  <c r="L531" i="8"/>
  <c r="L532" i="8"/>
  <c r="L533" i="8"/>
  <c r="L534" i="8"/>
  <c r="L535" i="8"/>
  <c r="L536" i="8"/>
  <c r="L537" i="8"/>
  <c r="L538" i="8"/>
  <c r="L539" i="8"/>
  <c r="L540" i="8"/>
  <c r="L541" i="8"/>
  <c r="L542" i="8"/>
  <c r="L543" i="8"/>
  <c r="L544" i="8"/>
  <c r="L545" i="8"/>
  <c r="L546" i="8"/>
  <c r="L547" i="8"/>
  <c r="L548" i="8"/>
  <c r="L549" i="8"/>
  <c r="L550" i="8"/>
  <c r="L551" i="8"/>
  <c r="L552" i="8"/>
  <c r="L553" i="8"/>
  <c r="L554" i="8"/>
  <c r="L555" i="8"/>
  <c r="L556" i="8"/>
  <c r="L557" i="8"/>
  <c r="L558" i="8"/>
  <c r="L559" i="8"/>
  <c r="L560" i="8"/>
  <c r="L561" i="8"/>
  <c r="L562" i="8"/>
  <c r="L563" i="8"/>
  <c r="L564" i="8"/>
  <c r="L565" i="8"/>
  <c r="L566" i="8"/>
  <c r="L567" i="8"/>
  <c r="L568" i="8"/>
  <c r="L569" i="8"/>
  <c r="L570" i="8"/>
  <c r="L571" i="8"/>
  <c r="L572" i="8"/>
  <c r="L573" i="8"/>
  <c r="L574" i="8"/>
  <c r="L575" i="8"/>
  <c r="L576" i="8"/>
  <c r="L577" i="8"/>
  <c r="L578" i="8"/>
  <c r="L579" i="8"/>
  <c r="L580" i="8"/>
  <c r="L581" i="8"/>
  <c r="L582" i="8"/>
  <c r="L583" i="8"/>
  <c r="L584" i="8"/>
  <c r="L585" i="8"/>
  <c r="L586" i="8"/>
  <c r="L587" i="8"/>
  <c r="L588" i="8"/>
  <c r="L589" i="8"/>
  <c r="L590" i="8"/>
  <c r="L591" i="8"/>
  <c r="L592" i="8"/>
  <c r="L593" i="8"/>
  <c r="L594" i="8"/>
  <c r="L595" i="8"/>
  <c r="L596" i="8"/>
  <c r="L597" i="8"/>
  <c r="L598" i="8"/>
  <c r="L599" i="8"/>
  <c r="L600" i="8"/>
  <c r="L601" i="8"/>
  <c r="L602" i="8"/>
  <c r="L603" i="8"/>
  <c r="L604" i="8"/>
  <c r="L605" i="8"/>
  <c r="L606" i="8"/>
  <c r="L607" i="8"/>
  <c r="L608" i="8"/>
  <c r="L609" i="8"/>
  <c r="L610" i="8"/>
  <c r="L611" i="8"/>
  <c r="L612" i="8"/>
  <c r="L613" i="8"/>
  <c r="L614" i="8"/>
  <c r="L615" i="8"/>
  <c r="L616" i="8"/>
  <c r="L617" i="8"/>
  <c r="L618" i="8"/>
  <c r="L619" i="8"/>
  <c r="L620" i="8"/>
  <c r="L621" i="8"/>
  <c r="L622" i="8"/>
  <c r="L623" i="8"/>
  <c r="L624" i="8"/>
  <c r="L625" i="8"/>
  <c r="L626" i="8"/>
  <c r="L627" i="8"/>
  <c r="L628" i="8"/>
  <c r="L629" i="8"/>
  <c r="L630" i="8"/>
  <c r="L631" i="8"/>
  <c r="L632" i="8"/>
  <c r="L633" i="8"/>
  <c r="L634" i="8"/>
  <c r="L635" i="8"/>
  <c r="L636" i="8"/>
  <c r="L637" i="8"/>
  <c r="L638" i="8"/>
  <c r="L639" i="8"/>
  <c r="L640" i="8"/>
  <c r="L641" i="8"/>
  <c r="L642" i="8"/>
  <c r="L643" i="8"/>
  <c r="L644" i="8"/>
  <c r="L645" i="8"/>
  <c r="L646" i="8"/>
  <c r="L647" i="8"/>
  <c r="L648" i="8"/>
  <c r="L649" i="8"/>
  <c r="L650" i="8"/>
  <c r="L651" i="8"/>
  <c r="L652" i="8"/>
  <c r="L653" i="8"/>
  <c r="L654" i="8"/>
  <c r="L655" i="8"/>
  <c r="L656" i="8"/>
  <c r="L657" i="8"/>
  <c r="L658" i="8"/>
  <c r="L659" i="8"/>
  <c r="L660" i="8"/>
  <c r="L661" i="8"/>
  <c r="L662" i="8"/>
  <c r="L663" i="8"/>
  <c r="L664" i="8"/>
  <c r="L665" i="8"/>
  <c r="L666" i="8"/>
  <c r="L667" i="8"/>
  <c r="L668" i="8"/>
  <c r="L669" i="8"/>
  <c r="L670" i="8"/>
  <c r="L671" i="8"/>
  <c r="L672" i="8"/>
  <c r="L673" i="8"/>
  <c r="L674" i="8"/>
  <c r="L675" i="8"/>
  <c r="L676" i="8"/>
  <c r="L677" i="8"/>
  <c r="L678" i="8"/>
  <c r="L679" i="8"/>
  <c r="L680" i="8"/>
  <c r="L681" i="8"/>
  <c r="L682" i="8"/>
  <c r="L683" i="8"/>
  <c r="L684" i="8"/>
  <c r="L685" i="8"/>
  <c r="L686" i="8"/>
  <c r="L687" i="8"/>
  <c r="L688" i="8"/>
  <c r="L689" i="8"/>
  <c r="L690" i="8"/>
  <c r="L691" i="8"/>
  <c r="L692" i="8"/>
  <c r="L693" i="8"/>
  <c r="L694" i="8"/>
  <c r="L695" i="8"/>
  <c r="L696" i="8"/>
  <c r="L697" i="8"/>
  <c r="L698" i="8"/>
  <c r="L699" i="8"/>
  <c r="L700" i="8"/>
  <c r="L701" i="8"/>
  <c r="L702" i="8"/>
  <c r="L703" i="8"/>
  <c r="L704" i="8"/>
  <c r="L705" i="8"/>
  <c r="L706" i="8"/>
  <c r="L707" i="8"/>
  <c r="L708" i="8"/>
  <c r="L709" i="8"/>
  <c r="L710" i="8"/>
  <c r="L711" i="8"/>
  <c r="L712" i="8"/>
  <c r="L713" i="8"/>
  <c r="L714" i="8"/>
  <c r="L715" i="8"/>
  <c r="L716" i="8"/>
  <c r="L717" i="8"/>
  <c r="L718" i="8"/>
  <c r="L719" i="8"/>
  <c r="L720" i="8"/>
  <c r="L721" i="8"/>
  <c r="L722" i="8"/>
  <c r="L723" i="8"/>
  <c r="L724" i="8"/>
  <c r="L725" i="8"/>
  <c r="L726" i="8"/>
  <c r="L727" i="8"/>
  <c r="L728" i="8"/>
  <c r="L729" i="8"/>
  <c r="L730" i="8"/>
  <c r="L731" i="8"/>
  <c r="L732" i="8"/>
  <c r="L733" i="8"/>
  <c r="L734" i="8"/>
  <c r="L735" i="8"/>
  <c r="L736" i="8"/>
  <c r="L737" i="8"/>
  <c r="L738" i="8"/>
  <c r="L739" i="8"/>
  <c r="L740" i="8"/>
  <c r="L741" i="8"/>
  <c r="L742" i="8"/>
  <c r="L743" i="8"/>
  <c r="L744" i="8"/>
  <c r="L745" i="8"/>
  <c r="L746" i="8"/>
  <c r="L747" i="8"/>
  <c r="L748" i="8"/>
  <c r="L749" i="8"/>
  <c r="L750" i="8"/>
  <c r="L751" i="8"/>
  <c r="L752" i="8"/>
  <c r="L753" i="8"/>
  <c r="L754" i="8"/>
  <c r="L755" i="8"/>
  <c r="L756" i="8"/>
  <c r="L757" i="8"/>
  <c r="L758" i="8"/>
  <c r="L759" i="8"/>
  <c r="L760" i="8"/>
  <c r="L761" i="8"/>
  <c r="L762" i="8"/>
  <c r="L763" i="8"/>
  <c r="L764" i="8"/>
  <c r="L765" i="8"/>
  <c r="L766" i="8"/>
  <c r="L767" i="8"/>
  <c r="L768" i="8"/>
  <c r="L770" i="8"/>
  <c r="L771" i="8"/>
  <c r="L772" i="8"/>
  <c r="L773" i="8"/>
  <c r="L774" i="8"/>
  <c r="L775" i="8"/>
  <c r="L776" i="8"/>
  <c r="L777" i="8"/>
  <c r="L778" i="8"/>
  <c r="L4" i="8"/>
  <c r="CT1333" i="7"/>
  <c r="CT1334" i="7"/>
  <c r="CT1335" i="7"/>
  <c r="CT1336" i="7"/>
  <c r="CT1337" i="7"/>
  <c r="CT1338" i="7"/>
  <c r="CT1339" i="7"/>
  <c r="CT1340" i="7"/>
  <c r="CT1341" i="7"/>
  <c r="CT1342" i="7"/>
  <c r="CT1343" i="7"/>
  <c r="CT1344" i="7"/>
  <c r="CT1345" i="7"/>
  <c r="CT1346" i="7"/>
  <c r="CT1347" i="7"/>
  <c r="CT1348" i="7"/>
  <c r="CT1349" i="7"/>
  <c r="CT1350" i="7"/>
  <c r="CT1351" i="7"/>
  <c r="CT1352" i="7"/>
  <c r="CT1353" i="7"/>
  <c r="CT1354" i="7"/>
  <c r="CT1355" i="7"/>
  <c r="CT1356" i="7"/>
  <c r="CT1357" i="7"/>
  <c r="CT1358" i="7"/>
  <c r="CT1359" i="7"/>
  <c r="CT1360" i="7"/>
  <c r="CT1361" i="7"/>
  <c r="CT1362" i="7"/>
  <c r="CT1363" i="7"/>
  <c r="CT1364" i="7"/>
  <c r="CT1365" i="7"/>
  <c r="CT1366" i="7"/>
  <c r="CT1367" i="7"/>
  <c r="CT1368" i="7"/>
  <c r="CT1369" i="7"/>
  <c r="CT1370" i="7"/>
  <c r="CT1371" i="7"/>
  <c r="CT1372" i="7"/>
  <c r="CT1373" i="7"/>
  <c r="CT1374" i="7"/>
  <c r="CT1375" i="7"/>
  <c r="CT1376" i="7"/>
  <c r="CT1377" i="7"/>
  <c r="CT1378" i="7"/>
  <c r="CT1379" i="7"/>
  <c r="CT1380" i="7"/>
  <c r="CT1381" i="7"/>
  <c r="CT1382" i="7"/>
  <c r="CT1383" i="7"/>
  <c r="CT1384" i="7"/>
  <c r="CT1385" i="7"/>
  <c r="CT1386" i="7"/>
  <c r="CT1387" i="7"/>
  <c r="CT1388" i="7"/>
  <c r="CT1389" i="7"/>
  <c r="CT1390" i="7"/>
  <c r="CT1391" i="7"/>
  <c r="CT1392" i="7"/>
  <c r="CT1393" i="7"/>
  <c r="CT1394" i="7"/>
  <c r="CT1395" i="7"/>
  <c r="CT1396" i="7"/>
  <c r="CT1397" i="7"/>
  <c r="CT1398" i="7"/>
  <c r="CT1399" i="7"/>
  <c r="CT1400" i="7"/>
  <c r="CT1401" i="7"/>
  <c r="CT1402" i="7"/>
  <c r="CT1403" i="7"/>
  <c r="CT1404" i="7"/>
  <c r="CT1405" i="7"/>
  <c r="CT1406" i="7"/>
  <c r="CT1407" i="7"/>
  <c r="CT1408" i="7"/>
  <c r="CT1409" i="7"/>
  <c r="CT1410" i="7"/>
  <c r="CT1411" i="7"/>
  <c r="CT1412" i="7"/>
  <c r="CT1413" i="7"/>
  <c r="CT1414" i="7"/>
  <c r="CT1415" i="7"/>
  <c r="CT1416" i="7"/>
  <c r="CT1417" i="7"/>
  <c r="CT1418" i="7"/>
  <c r="CT1419" i="7"/>
  <c r="CT1420" i="7"/>
  <c r="CT1421" i="7"/>
  <c r="CT1422" i="7"/>
  <c r="CT1423" i="7"/>
  <c r="CT1424" i="7"/>
  <c r="CT1425" i="7"/>
  <c r="CT1426" i="7"/>
  <c r="CT1427" i="7"/>
  <c r="CT1428" i="7"/>
  <c r="CT1429" i="7"/>
  <c r="CT1430" i="7"/>
  <c r="CT1431" i="7"/>
  <c r="CT1432" i="7"/>
  <c r="CT1433" i="7"/>
  <c r="CT1434" i="7"/>
  <c r="CT1435" i="7"/>
  <c r="CT1436" i="7"/>
  <c r="CT1437" i="7"/>
  <c r="CT1438" i="7"/>
  <c r="CT1439" i="7"/>
  <c r="CT1440" i="7"/>
  <c r="CT1441" i="7"/>
  <c r="CT1442" i="7"/>
  <c r="CT1443" i="7"/>
  <c r="CT1444" i="7"/>
  <c r="CT1445" i="7"/>
  <c r="CT1446" i="7"/>
  <c r="CT1447" i="7"/>
  <c r="CT1448" i="7"/>
  <c r="CT1449" i="7"/>
  <c r="CT1450" i="7"/>
  <c r="CT1451" i="7"/>
  <c r="CT1452" i="7"/>
  <c r="CT1453" i="7"/>
  <c r="CT1454" i="7"/>
  <c r="CT1455" i="7"/>
  <c r="CT1456" i="7"/>
  <c r="CT1457" i="7"/>
  <c r="CT1458" i="7"/>
  <c r="CT1459" i="7"/>
  <c r="CT1460" i="7"/>
  <c r="CT1461" i="7"/>
  <c r="CT1462" i="7"/>
  <c r="CT1463" i="7"/>
  <c r="CT1464" i="7"/>
  <c r="CT1465" i="7"/>
  <c r="CT1466" i="7"/>
  <c r="CT1467" i="7"/>
  <c r="CT1468" i="7"/>
  <c r="CT1469" i="7"/>
  <c r="CT1470" i="7"/>
  <c r="CT1471" i="7"/>
  <c r="CT1472" i="7"/>
  <c r="CT1473" i="7"/>
  <c r="CT1474" i="7"/>
  <c r="CT1475" i="7"/>
  <c r="CT1476" i="7"/>
  <c r="CT1477" i="7"/>
  <c r="CT1478" i="7"/>
  <c r="CT1479" i="7"/>
  <c r="CT1480" i="7"/>
  <c r="CT1481" i="7"/>
  <c r="CT1482" i="7"/>
  <c r="CT1483" i="7"/>
  <c r="CT1484" i="7"/>
  <c r="CT1485" i="7"/>
  <c r="CT1486" i="7"/>
  <c r="CT1487" i="7"/>
  <c r="CT1488" i="7"/>
  <c r="CT1489" i="7"/>
  <c r="CT1490" i="7"/>
  <c r="CT1491" i="7"/>
  <c r="CT1492" i="7"/>
  <c r="CT1493" i="7"/>
  <c r="CT1494" i="7"/>
  <c r="CT1495" i="7"/>
  <c r="CT1496" i="7"/>
  <c r="CT1497" i="7"/>
  <c r="CT1498" i="7"/>
  <c r="CT1499" i="7"/>
  <c r="CT1500" i="7"/>
  <c r="CT1501" i="7"/>
  <c r="CT1502" i="7"/>
  <c r="CT1503" i="7"/>
  <c r="CT1504" i="7"/>
  <c r="CT1505" i="7"/>
  <c r="CT1506" i="7"/>
  <c r="CT1507" i="7"/>
  <c r="CT1508" i="7"/>
  <c r="CT1509" i="7"/>
  <c r="CT1510" i="7"/>
  <c r="CT1511" i="7"/>
  <c r="CT1512" i="7"/>
  <c r="CT1513" i="7"/>
  <c r="CT1514" i="7"/>
  <c r="CT1515" i="7"/>
  <c r="CT1516" i="7"/>
  <c r="CT1517" i="7"/>
  <c r="CT1518" i="7"/>
  <c r="CT1519" i="7"/>
  <c r="CT1520" i="7"/>
  <c r="CT1521" i="7"/>
  <c r="CT1522" i="7"/>
  <c r="CT1523" i="7"/>
  <c r="CT1524" i="7"/>
  <c r="CT1525" i="7"/>
  <c r="CT1526" i="7"/>
  <c r="CT1527" i="7"/>
  <c r="CT1528" i="7"/>
  <c r="CT1529" i="7"/>
  <c r="CT1530" i="7"/>
  <c r="CT1531" i="7"/>
  <c r="CT1532" i="7"/>
  <c r="CT1533" i="7"/>
  <c r="CT1534" i="7"/>
  <c r="CT1535" i="7"/>
  <c r="CT1536" i="7"/>
  <c r="CT1537" i="7"/>
  <c r="CT1538" i="7"/>
  <c r="CT1539" i="7"/>
  <c r="CT1540" i="7"/>
  <c r="CT1541" i="7"/>
  <c r="CT1542" i="7"/>
  <c r="CT1543" i="7"/>
  <c r="CT1544" i="7"/>
  <c r="CT1545" i="7"/>
  <c r="CT1546" i="7"/>
  <c r="CT1547" i="7"/>
  <c r="CT1548" i="7"/>
  <c r="CT1549" i="7"/>
  <c r="CT1550" i="7"/>
  <c r="CT1551" i="7"/>
  <c r="CT1552" i="7"/>
  <c r="CT1553" i="7"/>
  <c r="CT1554" i="7"/>
  <c r="CT1555" i="7"/>
  <c r="CT1556" i="7"/>
  <c r="CT1557" i="7"/>
  <c r="CT1558" i="7"/>
  <c r="CT1559" i="7"/>
  <c r="CT1560" i="7"/>
  <c r="CT1561" i="7"/>
  <c r="CT1562" i="7"/>
  <c r="CT1563" i="7"/>
  <c r="CT1564" i="7"/>
  <c r="CT1565" i="7"/>
  <c r="CT1566" i="7"/>
  <c r="CT1567" i="7"/>
  <c r="CT1568" i="7"/>
  <c r="CT1569" i="7"/>
  <c r="CT1570" i="7"/>
  <c r="CT1571" i="7"/>
  <c r="CT1572" i="7"/>
  <c r="CT1573" i="7"/>
  <c r="CT1574" i="7"/>
  <c r="CT1575" i="7"/>
  <c r="CT1576" i="7"/>
  <c r="CT1577" i="7"/>
  <c r="CT1578" i="7"/>
  <c r="CT1579" i="7"/>
  <c r="CT1580" i="7"/>
  <c r="CT1581" i="7"/>
  <c r="CT1582" i="7"/>
  <c r="CT1583" i="7"/>
  <c r="CT1584" i="7"/>
  <c r="CT1585" i="7"/>
  <c r="CT1586" i="7"/>
  <c r="CT1587" i="7"/>
  <c r="CT1588" i="7"/>
  <c r="CT1589" i="7"/>
  <c r="CT1590" i="7"/>
  <c r="CT1591" i="7"/>
  <c r="CT1592" i="7"/>
  <c r="CT1593" i="7"/>
  <c r="CT1594" i="7"/>
  <c r="CT1595" i="7"/>
  <c r="CT1596" i="7"/>
  <c r="CT1597" i="7"/>
  <c r="CT1598" i="7"/>
  <c r="CT1599" i="7"/>
  <c r="CT1600" i="7"/>
  <c r="CT1601" i="7"/>
  <c r="CT1602" i="7"/>
  <c r="CT1603" i="7"/>
  <c r="CT1604" i="7"/>
  <c r="CT1605" i="7"/>
  <c r="CT1606" i="7"/>
  <c r="CT1607" i="7"/>
  <c r="CT1608" i="7"/>
  <c r="CT1609" i="7"/>
  <c r="CT1610" i="7"/>
  <c r="CT1611" i="7"/>
  <c r="CT1612" i="7"/>
  <c r="CT1613" i="7"/>
  <c r="CT1614" i="7"/>
  <c r="CT1615" i="7"/>
  <c r="CT1616" i="7"/>
  <c r="CT1617" i="7"/>
  <c r="CT1618" i="7"/>
  <c r="CT1619" i="7"/>
  <c r="CT1620" i="7"/>
  <c r="CT1621" i="7"/>
  <c r="CT1622" i="7"/>
  <c r="CT1623" i="7"/>
  <c r="CT1624" i="7"/>
  <c r="CT1625" i="7"/>
  <c r="CT1626" i="7"/>
  <c r="CT1627" i="7"/>
  <c r="CT1628" i="7"/>
  <c r="CT1629" i="7"/>
  <c r="CT1630" i="7"/>
  <c r="CT1631" i="7"/>
  <c r="CT1632" i="7"/>
  <c r="CT1633" i="7"/>
  <c r="CT1634" i="7"/>
  <c r="CT1635" i="7"/>
  <c r="CT1636" i="7"/>
  <c r="CT1637" i="7"/>
  <c r="CT1638" i="7"/>
  <c r="CT1639" i="7"/>
  <c r="CT1640" i="7"/>
  <c r="CT1641" i="7"/>
  <c r="CT1642" i="7"/>
  <c r="CT1643" i="7"/>
  <c r="CT1644" i="7"/>
  <c r="CT1645" i="7"/>
  <c r="CT1646" i="7"/>
  <c r="CT1647" i="7"/>
  <c r="CT1648" i="7"/>
  <c r="CT1649" i="7"/>
  <c r="CT1650" i="7"/>
  <c r="CT1651" i="7"/>
  <c r="CT1652" i="7"/>
  <c r="CT1653" i="7"/>
  <c r="CT1654" i="7"/>
  <c r="CT1655" i="7"/>
  <c r="CT1656" i="7"/>
  <c r="CT1657" i="7"/>
  <c r="CT1658" i="7"/>
  <c r="CT1659" i="7"/>
  <c r="CT1660" i="7"/>
  <c r="CT1661" i="7"/>
  <c r="CT1662" i="7"/>
  <c r="CT1663" i="7"/>
  <c r="CT1664" i="7"/>
  <c r="CT1665" i="7"/>
  <c r="CT1666" i="7"/>
  <c r="CT1667" i="7"/>
  <c r="CT1668" i="7"/>
  <c r="CT1669" i="7"/>
  <c r="CT1670" i="7"/>
  <c r="CT1671" i="7"/>
  <c r="CT1672" i="7"/>
  <c r="CT1673" i="7"/>
  <c r="CT1674" i="7"/>
  <c r="CT1675" i="7"/>
  <c r="CT1676" i="7"/>
  <c r="CT1677" i="7"/>
  <c r="CT1678" i="7"/>
  <c r="CT1679" i="7"/>
  <c r="CT1680" i="7"/>
  <c r="CT1681" i="7"/>
  <c r="CT1682" i="7"/>
  <c r="CT1683" i="7"/>
  <c r="CT1684" i="7"/>
  <c r="CT1685" i="7"/>
  <c r="CT1686" i="7"/>
  <c r="CT1687" i="7"/>
  <c r="CT1688" i="7"/>
  <c r="CT1689" i="7"/>
  <c r="CT1690" i="7"/>
  <c r="CT1691" i="7"/>
  <c r="CT1692" i="7"/>
  <c r="CT1693" i="7"/>
  <c r="CT1694" i="7"/>
  <c r="CT1695" i="7"/>
  <c r="CT1696" i="7"/>
  <c r="CT1697" i="7"/>
  <c r="CT1698" i="7"/>
  <c r="CT1699" i="7"/>
  <c r="CT1700" i="7"/>
  <c r="CT1701" i="7"/>
  <c r="CT1702" i="7"/>
  <c r="CT1703" i="7"/>
  <c r="CT1704" i="7"/>
  <c r="CT1705" i="7"/>
  <c r="CT1706" i="7"/>
  <c r="CT1707" i="7"/>
  <c r="CT1708" i="7"/>
  <c r="CT1709" i="7"/>
  <c r="CT1710" i="7"/>
  <c r="CT1711" i="7"/>
  <c r="CT1712" i="7"/>
  <c r="CT1713" i="7"/>
  <c r="CT1714" i="7"/>
  <c r="CT1715" i="7"/>
  <c r="CT1716" i="7"/>
  <c r="CT1717" i="7"/>
  <c r="CT1718" i="7"/>
  <c r="CT1719" i="7"/>
  <c r="CT1720" i="7"/>
  <c r="CT1721" i="7"/>
  <c r="CT1722" i="7"/>
  <c r="CT1723" i="7"/>
  <c r="CT1724" i="7"/>
  <c r="CT1725" i="7"/>
  <c r="CT1726" i="7"/>
  <c r="CT1727" i="7"/>
  <c r="CT1728" i="7"/>
  <c r="CT1729" i="7"/>
  <c r="CT1730" i="7"/>
  <c r="CT1731" i="7"/>
  <c r="CT1732" i="7"/>
  <c r="CT1733" i="7"/>
  <c r="CT1734" i="7"/>
  <c r="CT1735" i="7"/>
  <c r="CT1736" i="7"/>
  <c r="CT1737" i="7"/>
  <c r="CT1738" i="7"/>
  <c r="CT1739" i="7"/>
  <c r="CT1740" i="7"/>
  <c r="CT1741" i="7"/>
  <c r="CT1742" i="7"/>
  <c r="CT1743" i="7"/>
  <c r="CT1744" i="7"/>
  <c r="CT1745" i="7"/>
  <c r="CT1746" i="7"/>
  <c r="CT1747" i="7"/>
  <c r="CT1748" i="7"/>
  <c r="CT1749" i="7"/>
  <c r="CT1750" i="7"/>
  <c r="CT1751" i="7"/>
  <c r="CT1752" i="7"/>
  <c r="CT1753" i="7"/>
  <c r="CT1754" i="7"/>
  <c r="CT1755" i="7"/>
  <c r="CT1756" i="7"/>
  <c r="CT1757" i="7"/>
  <c r="CT1758" i="7"/>
  <c r="CT1759" i="7"/>
  <c r="CT1760" i="7"/>
  <c r="CT1761" i="7"/>
  <c r="CT1762" i="7"/>
  <c r="CT1763" i="7"/>
  <c r="CT1764" i="7"/>
  <c r="CT1765" i="7"/>
  <c r="CT1766" i="7"/>
  <c r="CT1767" i="7"/>
  <c r="CT1768" i="7"/>
  <c r="CT1769" i="7"/>
  <c r="CT1770" i="7"/>
  <c r="CT1771" i="7"/>
  <c r="CT1772" i="7"/>
  <c r="CT1773" i="7"/>
  <c r="CT1774" i="7"/>
  <c r="CT1775" i="7"/>
  <c r="CT1776" i="7"/>
  <c r="CT1777" i="7"/>
  <c r="CT1778" i="7"/>
  <c r="CT1779" i="7"/>
  <c r="CT1780" i="7"/>
  <c r="CT1781" i="7"/>
  <c r="CT1782" i="7"/>
  <c r="CT1783" i="7"/>
  <c r="CT1784" i="7"/>
  <c r="CT1785" i="7"/>
  <c r="CT1786" i="7"/>
  <c r="CT1787" i="7"/>
  <c r="CT1788" i="7"/>
  <c r="CT1789" i="7"/>
  <c r="CT1790" i="7"/>
  <c r="CT1791" i="7"/>
  <c r="CT1792" i="7"/>
  <c r="CT1793" i="7"/>
  <c r="CT1794" i="7"/>
  <c r="CT1795" i="7"/>
  <c r="CT1796" i="7"/>
  <c r="CT1797" i="7"/>
  <c r="CT1798" i="7"/>
  <c r="CT1799" i="7"/>
  <c r="CT1800" i="7"/>
  <c r="CT1801" i="7"/>
  <c r="CT1802" i="7"/>
  <c r="CT1803" i="7"/>
  <c r="CT1804" i="7"/>
  <c r="CT1805" i="7"/>
  <c r="CT1806" i="7"/>
  <c r="CT1807" i="7"/>
  <c r="CT1808" i="7"/>
  <c r="CT1809" i="7"/>
  <c r="CT1810" i="7"/>
  <c r="CT1811" i="7"/>
  <c r="CT1812" i="7"/>
  <c r="CT1813" i="7"/>
  <c r="CT1814" i="7"/>
  <c r="CT1815" i="7"/>
  <c r="CT1816" i="7"/>
  <c r="CT1817" i="7"/>
  <c r="CT1818" i="7"/>
  <c r="CT1819" i="7"/>
  <c r="CT1820" i="7"/>
  <c r="CT1821" i="7"/>
  <c r="CT1822" i="7"/>
  <c r="CT1823" i="7"/>
  <c r="CT1824" i="7"/>
  <c r="CT1825" i="7"/>
  <c r="CT1826" i="7"/>
  <c r="CT1827" i="7"/>
  <c r="CT1828" i="7"/>
  <c r="CT1829" i="7"/>
  <c r="CT1830" i="7"/>
  <c r="CT1831" i="7"/>
  <c r="CT1832" i="7"/>
  <c r="CT1833" i="7"/>
  <c r="CT1834" i="7"/>
  <c r="CT1835" i="7"/>
  <c r="CT1836" i="7"/>
  <c r="CT1837" i="7"/>
  <c r="CT1838" i="7"/>
  <c r="CT1839" i="7"/>
  <c r="CT1840" i="7"/>
  <c r="CT1841" i="7"/>
  <c r="CT1842" i="7"/>
  <c r="CT1843" i="7"/>
  <c r="CT1844" i="7"/>
  <c r="CT1845" i="7"/>
  <c r="CT1846" i="7"/>
  <c r="CT1847" i="7"/>
  <c r="CT1848" i="7"/>
  <c r="CT1849" i="7"/>
  <c r="CT1850" i="7"/>
  <c r="CT1851" i="7"/>
  <c r="CT1852" i="7"/>
  <c r="CT1853" i="7"/>
  <c r="CT1854" i="7"/>
  <c r="CT1855" i="7"/>
  <c r="CT1856" i="7"/>
  <c r="CT1857" i="7"/>
  <c r="CT1858" i="7"/>
  <c r="CT1859" i="7"/>
  <c r="CT1860" i="7"/>
  <c r="CT1861" i="7"/>
  <c r="CT1862" i="7"/>
  <c r="CT1863" i="7"/>
  <c r="CT1864" i="7"/>
  <c r="CT1865" i="7"/>
  <c r="CT1866" i="7"/>
  <c r="CT1867" i="7"/>
  <c r="CT1868" i="7"/>
  <c r="CT1869" i="7"/>
  <c r="CT1870" i="7"/>
  <c r="CT1871" i="7"/>
  <c r="CT1872" i="7"/>
  <c r="CT1873" i="7"/>
  <c r="CT1874" i="7"/>
  <c r="CT1875" i="7"/>
  <c r="CT1876" i="7"/>
  <c r="CT1877" i="7"/>
  <c r="CT1878" i="7"/>
  <c r="CT1879" i="7"/>
  <c r="CT1880" i="7"/>
  <c r="CT1881" i="7"/>
  <c r="CT1882" i="7"/>
  <c r="CT1883" i="7"/>
  <c r="CT1884" i="7"/>
  <c r="CT1885" i="7"/>
  <c r="CT1886" i="7"/>
  <c r="CT1887" i="7"/>
  <c r="CT1888" i="7"/>
  <c r="CT1889" i="7"/>
  <c r="CT1890" i="7"/>
  <c r="CT1891" i="7"/>
  <c r="CT1892" i="7"/>
  <c r="CT1893" i="7"/>
  <c r="CT1894" i="7"/>
  <c r="CT1895" i="7"/>
  <c r="CT1896" i="7"/>
  <c r="CT1897" i="7"/>
  <c r="CT1898" i="7"/>
  <c r="CT1899" i="7"/>
  <c r="CT1900" i="7"/>
  <c r="CT1901" i="7"/>
  <c r="CT1902" i="7"/>
  <c r="CT1903" i="7"/>
  <c r="CT1904" i="7"/>
  <c r="CT1905" i="7"/>
  <c r="CT1906" i="7"/>
  <c r="CT1907" i="7"/>
  <c r="CT1908" i="7"/>
  <c r="CT1909" i="7"/>
  <c r="CT1910" i="7"/>
  <c r="CT1911" i="7"/>
  <c r="CT1912" i="7"/>
  <c r="CT1913" i="7"/>
  <c r="CT1914" i="7"/>
  <c r="CT1915" i="7"/>
  <c r="CT1916" i="7"/>
  <c r="CT1917" i="7"/>
  <c r="CT1918" i="7"/>
  <c r="CT1919" i="7"/>
  <c r="CT1920" i="7"/>
  <c r="CT1921" i="7"/>
  <c r="CT1922" i="7"/>
  <c r="CT1923" i="7"/>
  <c r="CT1924" i="7"/>
  <c r="CT1925" i="7"/>
  <c r="CT1926" i="7"/>
  <c r="CT1927" i="7"/>
  <c r="CT1928" i="7"/>
  <c r="CT1929" i="7"/>
  <c r="CT1930" i="7"/>
  <c r="CT1931" i="7"/>
  <c r="CT1932" i="7"/>
  <c r="CT1933" i="7"/>
  <c r="CT1934" i="7"/>
  <c r="CT1935" i="7"/>
  <c r="CT1936" i="7"/>
  <c r="CT1937" i="7"/>
  <c r="CT1938" i="7"/>
  <c r="CT1939" i="7"/>
  <c r="CT1940" i="7"/>
  <c r="CT1941" i="7"/>
  <c r="CT1942" i="7"/>
  <c r="CT1943" i="7"/>
  <c r="CT1944" i="7"/>
  <c r="CT1945" i="7"/>
  <c r="CT1946" i="7"/>
  <c r="CT1947" i="7"/>
  <c r="CT1948" i="7"/>
  <c r="CT1949" i="7"/>
  <c r="CT1950" i="7"/>
  <c r="CT1951" i="7"/>
  <c r="CT1952" i="7"/>
  <c r="CT1953" i="7"/>
  <c r="CT1954" i="7"/>
  <c r="CT1955" i="7"/>
  <c r="CT1956" i="7"/>
  <c r="CT1957" i="7"/>
  <c r="CT1958" i="7"/>
  <c r="CT1959" i="7"/>
  <c r="CT1960" i="7"/>
  <c r="CT1961" i="7"/>
  <c r="CT1962" i="7"/>
  <c r="CT1963" i="7"/>
  <c r="CT1964" i="7"/>
  <c r="CT1965" i="7"/>
  <c r="CT1966" i="7"/>
  <c r="CT1967" i="7"/>
  <c r="CT1968" i="7"/>
  <c r="CT1969" i="7"/>
  <c r="CT1970" i="7"/>
  <c r="CT1971" i="7"/>
  <c r="CT1972" i="7"/>
  <c r="CT1973" i="7"/>
  <c r="CT1974" i="7"/>
  <c r="CT1975" i="7"/>
  <c r="CT1976" i="7"/>
  <c r="CT1977" i="7"/>
  <c r="CT1978" i="7"/>
  <c r="CT1979" i="7"/>
  <c r="CT1980" i="7"/>
  <c r="CT1981" i="7"/>
  <c r="CT1982" i="7"/>
  <c r="CT1983" i="7"/>
  <c r="CT1984" i="7"/>
  <c r="CT1985" i="7"/>
  <c r="CT1986" i="7"/>
  <c r="CT1987" i="7"/>
  <c r="CT1988" i="7"/>
  <c r="CT1989" i="7"/>
  <c r="CT1990" i="7"/>
  <c r="CT1991" i="7"/>
  <c r="CT1992" i="7"/>
  <c r="CT1993" i="7"/>
  <c r="CT1994" i="7"/>
  <c r="CT1995" i="7"/>
  <c r="CT1996" i="7"/>
  <c r="CT1997" i="7"/>
  <c r="CT1998" i="7"/>
  <c r="CT1999" i="7"/>
  <c r="CT2000" i="7"/>
  <c r="CT2001" i="7"/>
  <c r="CT2002" i="7"/>
  <c r="CT2003" i="7"/>
  <c r="CT2004" i="7"/>
  <c r="CT2005" i="7"/>
  <c r="CT2006" i="7"/>
  <c r="CT2007" i="7"/>
  <c r="CT2008" i="7"/>
  <c r="CT2009" i="7"/>
  <c r="CT2010" i="7"/>
  <c r="CT2011" i="7"/>
  <c r="CT2012" i="7"/>
  <c r="CT2013" i="7"/>
  <c r="CT2014" i="7"/>
  <c r="CT2015" i="7"/>
  <c r="CT2016" i="7"/>
  <c r="CT2017" i="7"/>
  <c r="CT2018" i="7"/>
  <c r="CT2019" i="7"/>
  <c r="CT2020" i="7"/>
  <c r="CT2021" i="7"/>
  <c r="CT2022" i="7"/>
  <c r="CT2023" i="7"/>
  <c r="CT2024" i="7"/>
  <c r="CT2025" i="7"/>
  <c r="CT2026" i="7"/>
  <c r="CT2027" i="7"/>
  <c r="CT2028" i="7"/>
  <c r="CT2029" i="7"/>
  <c r="CT2030" i="7"/>
  <c r="CT2031" i="7"/>
  <c r="CT2032" i="7"/>
  <c r="CT2033" i="7"/>
  <c r="CT2034" i="7"/>
  <c r="CT2035" i="7"/>
  <c r="CT2036" i="7"/>
  <c r="CT2037" i="7"/>
  <c r="CT2038" i="7"/>
  <c r="CT2039" i="7"/>
  <c r="CT2040" i="7"/>
  <c r="CT2041" i="7"/>
  <c r="CT2042" i="7"/>
  <c r="CT2043" i="7"/>
  <c r="CT2044" i="7"/>
  <c r="CT2045" i="7"/>
  <c r="CT2046" i="7"/>
  <c r="CT2047" i="7"/>
  <c r="CT2048" i="7"/>
  <c r="CT2049" i="7"/>
  <c r="CT2050" i="7"/>
  <c r="CT2051" i="7"/>
  <c r="CT2052" i="7"/>
  <c r="CT2053" i="7"/>
  <c r="CT2054" i="7"/>
  <c r="CT2055" i="7"/>
  <c r="CT2056" i="7"/>
  <c r="CT2057" i="7"/>
  <c r="CT2058" i="7"/>
  <c r="CT2059" i="7"/>
  <c r="CT2060" i="7"/>
  <c r="CT2061" i="7"/>
  <c r="CT2062" i="7"/>
  <c r="CT2063" i="7"/>
  <c r="CT2064" i="7"/>
  <c r="CT2065" i="7"/>
  <c r="CT2066" i="7"/>
  <c r="CT2067" i="7"/>
  <c r="CT2068" i="7"/>
  <c r="CT2069" i="7"/>
  <c r="CT2070" i="7"/>
  <c r="CT2071" i="7"/>
  <c r="CT2072" i="7"/>
  <c r="CT2073" i="7"/>
  <c r="CT2074" i="7"/>
  <c r="CT2075" i="7"/>
  <c r="CT2076" i="7"/>
  <c r="CT2077" i="7"/>
  <c r="CT2078" i="7"/>
  <c r="CT2079" i="7"/>
  <c r="CT2080" i="7"/>
  <c r="CT2081" i="7"/>
  <c r="CT2082" i="7"/>
  <c r="CT2083" i="7"/>
  <c r="CT2084" i="7"/>
  <c r="CT2085" i="7"/>
  <c r="CT2086" i="7"/>
  <c r="CT2087" i="7"/>
  <c r="CT2088" i="7"/>
  <c r="CT2089" i="7"/>
  <c r="CT2090" i="7"/>
  <c r="CT2091" i="7"/>
  <c r="CT2092" i="7"/>
  <c r="CT2093" i="7"/>
  <c r="CT2094" i="7"/>
  <c r="CT2095" i="7"/>
  <c r="CT2096" i="7"/>
  <c r="CT2097" i="7"/>
  <c r="CT2098" i="7"/>
  <c r="CT2099" i="7"/>
  <c r="CT2100" i="7"/>
  <c r="CT2101" i="7"/>
  <c r="CT2102" i="7"/>
  <c r="CT2103" i="7"/>
  <c r="CT2104" i="7"/>
  <c r="CT2105" i="7"/>
  <c r="CT2106" i="7"/>
  <c r="CT2107" i="7"/>
  <c r="CT2108" i="7"/>
  <c r="CT2109" i="7"/>
  <c r="CT2110" i="7"/>
  <c r="CT2111" i="7"/>
  <c r="CT2112" i="7"/>
  <c r="CT2113" i="7"/>
  <c r="CT2114" i="7"/>
  <c r="CT2115" i="7"/>
  <c r="CT2116" i="7"/>
  <c r="CT2117" i="7"/>
  <c r="CT2118" i="7"/>
  <c r="CT2119" i="7"/>
  <c r="CT2120" i="7"/>
  <c r="CT2121" i="7"/>
  <c r="CT2122" i="7"/>
  <c r="CT2123" i="7"/>
  <c r="CT2124" i="7"/>
  <c r="CT2125" i="7"/>
  <c r="CT2126" i="7"/>
  <c r="CT2127" i="7"/>
  <c r="CT2128" i="7"/>
  <c r="CT2129" i="7"/>
  <c r="CT2130" i="7"/>
  <c r="CT2131" i="7"/>
  <c r="CT2132" i="7"/>
  <c r="CT2133" i="7"/>
  <c r="CT2134" i="7"/>
  <c r="CT2135" i="7"/>
  <c r="CT2136" i="7"/>
  <c r="CT2137" i="7"/>
  <c r="CT2138" i="7"/>
  <c r="CT2139" i="7"/>
  <c r="CT2140" i="7"/>
  <c r="CT2141" i="7"/>
  <c r="CT2142" i="7"/>
  <c r="CT2143" i="7"/>
  <c r="CT2144" i="7"/>
  <c r="CT2145" i="7"/>
  <c r="CT2146" i="7"/>
  <c r="CT2147" i="7"/>
  <c r="CT2148" i="7"/>
  <c r="CT2149" i="7"/>
  <c r="CT2150" i="7"/>
  <c r="CT2151" i="7"/>
  <c r="CT2152" i="7"/>
  <c r="CT2153" i="7"/>
  <c r="CT2154" i="7"/>
  <c r="CT2155" i="7"/>
  <c r="CT2156" i="7"/>
  <c r="CT2157" i="7"/>
  <c r="CT2158" i="7"/>
  <c r="CT2159" i="7"/>
  <c r="CT2160" i="7"/>
  <c r="CT2161" i="7"/>
  <c r="CT2162" i="7"/>
  <c r="CT2163" i="7"/>
  <c r="CT2164" i="7"/>
  <c r="CT2165" i="7"/>
  <c r="CT2166" i="7"/>
  <c r="CT2167" i="7"/>
  <c r="CT2168" i="7"/>
  <c r="CT2169" i="7"/>
  <c r="CT2170" i="7"/>
  <c r="CT2171" i="7"/>
  <c r="CT2172" i="7"/>
  <c r="CT2173" i="7"/>
  <c r="CT2174" i="7"/>
  <c r="CT2175" i="7"/>
  <c r="CT2176" i="7"/>
  <c r="CT2177" i="7"/>
  <c r="CT2178" i="7"/>
  <c r="CT2179" i="7"/>
  <c r="CT2180" i="7"/>
  <c r="CT2181" i="7"/>
  <c r="CT2182" i="7"/>
  <c r="CT2183" i="7"/>
  <c r="CT2184" i="7"/>
  <c r="CT2185" i="7"/>
  <c r="CT2186" i="7"/>
  <c r="CT2187" i="7"/>
  <c r="CT2188" i="7"/>
  <c r="CT2189" i="7"/>
  <c r="CT2190" i="7"/>
  <c r="CT2191" i="7"/>
  <c r="CT2192" i="7"/>
  <c r="CT2193" i="7"/>
  <c r="CT2194" i="7"/>
  <c r="CT2195" i="7"/>
  <c r="CT2196" i="7"/>
  <c r="CT2197" i="7"/>
  <c r="CT2198" i="7"/>
  <c r="CT2199" i="7"/>
  <c r="CT2200" i="7"/>
  <c r="CT2201" i="7"/>
  <c r="CT2202" i="7"/>
  <c r="CT2203" i="7"/>
  <c r="CT2204" i="7"/>
  <c r="CT2205" i="7"/>
  <c r="CT2206" i="7"/>
  <c r="CT2207" i="7"/>
  <c r="CT2208" i="7"/>
  <c r="CT2209" i="7"/>
  <c r="CT2210" i="7"/>
  <c r="CT2211" i="7"/>
  <c r="CT2212" i="7"/>
  <c r="CT2213" i="7"/>
  <c r="CT2214" i="7"/>
  <c r="CT2215" i="7"/>
  <c r="CT2216" i="7"/>
  <c r="CT2217" i="7"/>
  <c r="CT2218" i="7"/>
  <c r="CT2219" i="7"/>
  <c r="CT2220" i="7"/>
  <c r="CT2221" i="7"/>
  <c r="CT2222" i="7"/>
  <c r="CT2223" i="7"/>
  <c r="CT2224" i="7"/>
  <c r="CT2225" i="7"/>
  <c r="CT2226" i="7"/>
  <c r="CT2227" i="7"/>
  <c r="CT2228" i="7"/>
  <c r="CT2229" i="7"/>
  <c r="CT2230" i="7"/>
  <c r="CT2231" i="7"/>
  <c r="CT2232" i="7"/>
  <c r="CT2233" i="7"/>
  <c r="CT2234" i="7"/>
  <c r="CT2235" i="7"/>
  <c r="CT2236" i="7"/>
  <c r="CT2237" i="7"/>
  <c r="CT2238" i="7"/>
  <c r="CT2239" i="7"/>
  <c r="CT2240" i="7"/>
  <c r="CT2241" i="7"/>
  <c r="CT2242" i="7"/>
  <c r="CT2243" i="7"/>
  <c r="CT2244" i="7"/>
  <c r="CT2245" i="7"/>
  <c r="CT2246" i="7"/>
  <c r="CT2247" i="7"/>
  <c r="CT2248" i="7"/>
  <c r="CT2249" i="7"/>
  <c r="CT2250" i="7"/>
  <c r="CT2251" i="7"/>
  <c r="CT2252" i="7"/>
  <c r="CT2253" i="7"/>
  <c r="CT2254" i="7"/>
  <c r="CT2255" i="7"/>
  <c r="CT2256" i="7"/>
  <c r="CT2257" i="7"/>
  <c r="CT2258" i="7"/>
  <c r="CT2259" i="7"/>
  <c r="CT2260" i="7"/>
  <c r="CT2261" i="7"/>
  <c r="CT2262" i="7"/>
  <c r="CT2263" i="7"/>
  <c r="CT2264" i="7"/>
  <c r="CT2265" i="7"/>
  <c r="CT2266" i="7"/>
  <c r="CT2267" i="7"/>
  <c r="CT2268" i="7"/>
  <c r="CT2269" i="7"/>
  <c r="CT2270" i="7"/>
  <c r="CT2271" i="7"/>
  <c r="CT2272" i="7"/>
  <c r="CT2273" i="7"/>
  <c r="CT2274" i="7"/>
  <c r="CT2275" i="7"/>
  <c r="CT2276" i="7"/>
  <c r="CT2277" i="7"/>
  <c r="CT2278" i="7"/>
  <c r="CT2279" i="7"/>
  <c r="CT2280" i="7"/>
  <c r="CT2281" i="7"/>
  <c r="CT2282" i="7"/>
  <c r="CT2283" i="7"/>
  <c r="CT2284" i="7"/>
  <c r="CT2285" i="7"/>
  <c r="CT2286" i="7"/>
  <c r="CT2287" i="7"/>
  <c r="CT2288" i="7"/>
  <c r="CT2289" i="7"/>
  <c r="CT2290" i="7"/>
  <c r="CT2291" i="7"/>
  <c r="CT2292" i="7"/>
  <c r="CT2293" i="7"/>
  <c r="CT2294" i="7"/>
  <c r="CT2295" i="7"/>
  <c r="CT2296" i="7"/>
  <c r="CT2297" i="7"/>
  <c r="CT2298" i="7"/>
  <c r="CT2299" i="7"/>
  <c r="CT2300" i="7"/>
  <c r="CT2301" i="7"/>
  <c r="CT2302" i="7"/>
  <c r="CT2303" i="7"/>
  <c r="CT2304" i="7"/>
  <c r="CT2305" i="7"/>
  <c r="CT2306" i="7"/>
  <c r="CT2307" i="7"/>
  <c r="CT2308" i="7"/>
  <c r="CT2309" i="7"/>
  <c r="CT2310" i="7"/>
  <c r="CT2311" i="7"/>
  <c r="CT2312" i="7"/>
  <c r="CT2313" i="7"/>
  <c r="CT2314" i="7"/>
  <c r="CT2315" i="7"/>
  <c r="CT2316" i="7"/>
  <c r="CT2317" i="7"/>
  <c r="CT2318" i="7"/>
  <c r="CT2319" i="7"/>
  <c r="CT2320" i="7"/>
  <c r="CT2321" i="7"/>
  <c r="CT2322" i="7"/>
  <c r="CT2323" i="7"/>
  <c r="CT2324" i="7"/>
  <c r="CT2325" i="7"/>
  <c r="CT2326" i="7"/>
  <c r="CT2327" i="7"/>
  <c r="CT2328" i="7"/>
  <c r="CT2329" i="7"/>
  <c r="CT2330" i="7"/>
  <c r="CT2331" i="7"/>
  <c r="CT2332" i="7"/>
  <c r="CT2333" i="7"/>
  <c r="CT2334" i="7"/>
  <c r="CT2335" i="7"/>
  <c r="CT2336" i="7"/>
  <c r="CT2337" i="7"/>
  <c r="CT2338" i="7"/>
  <c r="CT2339" i="7"/>
  <c r="CT2340" i="7"/>
  <c r="CT2341" i="7"/>
  <c r="CT2342" i="7"/>
  <c r="CT2343" i="7"/>
  <c r="CT2344" i="7"/>
  <c r="CT2345" i="7"/>
  <c r="CT2346" i="7"/>
  <c r="CT2347" i="7"/>
  <c r="CT2348" i="7"/>
  <c r="CT2349" i="7"/>
  <c r="CT2350" i="7"/>
  <c r="CT2351" i="7"/>
  <c r="CT2352" i="7"/>
  <c r="CT2353" i="7"/>
  <c r="CT2354" i="7"/>
  <c r="CT2355" i="7"/>
  <c r="CT2356" i="7"/>
  <c r="CT2357" i="7"/>
  <c r="CT2358" i="7"/>
  <c r="CT2359" i="7"/>
  <c r="CT2360" i="7"/>
  <c r="CT2361" i="7"/>
  <c r="CT2362" i="7"/>
  <c r="CT2363" i="7"/>
  <c r="CT2364" i="7"/>
  <c r="CT2365" i="7"/>
  <c r="CT2366" i="7"/>
  <c r="CT2367" i="7"/>
  <c r="CT2368" i="7"/>
  <c r="CT2369" i="7"/>
  <c r="CT2370" i="7"/>
  <c r="CT2371" i="7"/>
  <c r="CT2372" i="7"/>
  <c r="CT2373" i="7"/>
  <c r="CT2374" i="7"/>
  <c r="CT2375" i="7"/>
  <c r="CT2376" i="7"/>
  <c r="CT2377" i="7"/>
  <c r="CT2378" i="7"/>
  <c r="CT2379" i="7"/>
  <c r="CT2380" i="7"/>
  <c r="CT2381" i="7"/>
  <c r="CT2382" i="7"/>
  <c r="CT2383" i="7"/>
  <c r="CT2384" i="7"/>
  <c r="CT2385" i="7"/>
  <c r="CT2386" i="7"/>
  <c r="CT2387" i="7"/>
  <c r="CT2388" i="7"/>
  <c r="CT2389" i="7"/>
  <c r="CT2390" i="7"/>
  <c r="CT2391" i="7"/>
  <c r="CT2392" i="7"/>
  <c r="CT2393" i="7"/>
  <c r="CT2394" i="7"/>
  <c r="CT2395" i="7"/>
  <c r="CT2396" i="7"/>
  <c r="CT2397" i="7"/>
  <c r="CT2398" i="7"/>
  <c r="CT2399" i="7"/>
  <c r="CT2400" i="7"/>
  <c r="CT2401" i="7"/>
  <c r="CT2402" i="7"/>
  <c r="CT2403" i="7"/>
  <c r="CT2404" i="7"/>
  <c r="CT2405" i="7"/>
  <c r="CT2406" i="7"/>
  <c r="CT2407" i="7"/>
  <c r="CT2408" i="7"/>
  <c r="CT2409" i="7"/>
  <c r="CT2410" i="7"/>
  <c r="CT2411" i="7"/>
  <c r="CT2412" i="7"/>
  <c r="CT2413" i="7"/>
  <c r="CT2414" i="7"/>
  <c r="CT2415" i="7"/>
  <c r="CT2416" i="7"/>
  <c r="CT2417" i="7"/>
  <c r="CT2418" i="7"/>
  <c r="CT2419" i="7"/>
  <c r="CT2420" i="7"/>
  <c r="CT2421" i="7"/>
  <c r="CT2422" i="7"/>
  <c r="CT2423" i="7"/>
  <c r="CT2424" i="7"/>
  <c r="CT2425" i="7"/>
  <c r="CT2426" i="7"/>
  <c r="CT2427" i="7"/>
  <c r="CT2428" i="7"/>
  <c r="CT2429" i="7"/>
  <c r="CT2430" i="7"/>
  <c r="CT2431" i="7"/>
  <c r="CT2432" i="7"/>
  <c r="CT2433" i="7"/>
  <c r="CT2434" i="7"/>
  <c r="CT2435" i="7"/>
  <c r="CT2436" i="7"/>
  <c r="CT2437" i="7"/>
  <c r="CT2438" i="7"/>
  <c r="CT2439" i="7"/>
  <c r="CT2440" i="7"/>
  <c r="CT2441" i="7"/>
  <c r="CT2442" i="7"/>
  <c r="CT2443" i="7"/>
  <c r="CT2444" i="7"/>
  <c r="CT2445" i="7"/>
  <c r="CT2446" i="7"/>
  <c r="CT2447" i="7"/>
  <c r="CT2448" i="7"/>
  <c r="CT2449" i="7"/>
  <c r="CT2450" i="7"/>
  <c r="CT2451" i="7"/>
  <c r="CT2452" i="7"/>
  <c r="CT2453" i="7"/>
  <c r="CT2454" i="7"/>
  <c r="CT2455" i="7"/>
  <c r="CT2456" i="7"/>
  <c r="CT2457" i="7"/>
  <c r="CT2458" i="7"/>
  <c r="CT2459" i="7"/>
  <c r="CT2460" i="7"/>
  <c r="CT2461" i="7"/>
  <c r="CT2462" i="7"/>
  <c r="CT2463" i="7"/>
  <c r="CT2464" i="7"/>
  <c r="CT2465" i="7"/>
  <c r="CT2466" i="7"/>
  <c r="CT2467" i="7"/>
  <c r="CT2468" i="7"/>
  <c r="CT2469" i="7"/>
  <c r="CT2470" i="7"/>
  <c r="CT2471" i="7"/>
  <c r="CT2472" i="7"/>
  <c r="CT2473" i="7"/>
  <c r="CT2474" i="7"/>
  <c r="CT2475" i="7"/>
  <c r="CT2476" i="7"/>
  <c r="CT2477" i="7"/>
  <c r="CT2478" i="7"/>
  <c r="CT2479" i="7"/>
  <c r="CT2480" i="7"/>
  <c r="CT2481" i="7"/>
  <c r="CT2482" i="7"/>
  <c r="CT2483" i="7"/>
  <c r="CT2484" i="7"/>
  <c r="CT2485" i="7"/>
  <c r="CT2486" i="7"/>
  <c r="CT2487" i="7"/>
  <c r="CT2488" i="7"/>
  <c r="CT2489" i="7"/>
  <c r="CT2490" i="7"/>
  <c r="CT2491" i="7"/>
  <c r="CT2492" i="7"/>
  <c r="CT2493" i="7"/>
  <c r="CT2494" i="7"/>
  <c r="CT2495" i="7"/>
  <c r="CT2496" i="7"/>
  <c r="CT2497" i="7"/>
  <c r="CT2498" i="7"/>
  <c r="CT2499" i="7"/>
  <c r="CT2500" i="7"/>
  <c r="CT2501" i="7"/>
  <c r="CT2502" i="7"/>
  <c r="CT2503" i="7"/>
  <c r="CT2504" i="7"/>
  <c r="CT2505" i="7"/>
  <c r="CT2506" i="7"/>
  <c r="CT2507" i="7"/>
  <c r="CT2508" i="7"/>
  <c r="CT2509" i="7"/>
  <c r="CT2510" i="7"/>
  <c r="CT2511" i="7"/>
  <c r="CT2512" i="7"/>
  <c r="CT2513" i="7"/>
  <c r="CT2514" i="7"/>
  <c r="CT2515" i="7"/>
  <c r="CT2516" i="7"/>
  <c r="CT2517" i="7"/>
  <c r="CT2518" i="7"/>
  <c r="CT2519" i="7"/>
  <c r="CT2520" i="7"/>
  <c r="CT2521" i="7"/>
  <c r="CT2522" i="7"/>
  <c r="CT2523" i="7"/>
  <c r="CT2524" i="7"/>
  <c r="CT2525" i="7"/>
  <c r="CT2526" i="7"/>
  <c r="CT2527" i="7"/>
  <c r="CT2528" i="7"/>
  <c r="CT2529" i="7"/>
  <c r="CT2530" i="7"/>
  <c r="CT2531" i="7"/>
  <c r="CT2532" i="7"/>
  <c r="CT2533" i="7"/>
  <c r="CT2534" i="7"/>
  <c r="CT2535" i="7"/>
  <c r="CT2536" i="7"/>
  <c r="CT2537" i="7"/>
  <c r="CT2538" i="7"/>
  <c r="CT2539" i="7"/>
  <c r="CT2540" i="7"/>
  <c r="CT2541" i="7"/>
  <c r="CT2542" i="7"/>
  <c r="CT2543" i="7"/>
  <c r="CT2544" i="7"/>
  <c r="CT2545" i="7"/>
  <c r="CT2546" i="7"/>
  <c r="CT2547" i="7"/>
  <c r="CT2548" i="7"/>
  <c r="CT2549" i="7"/>
  <c r="CT2550" i="7"/>
  <c r="CT2551" i="7"/>
  <c r="CT2552" i="7"/>
  <c r="CT2553" i="7"/>
  <c r="CT2554" i="7"/>
  <c r="CT2555" i="7"/>
  <c r="CT2556" i="7"/>
  <c r="CT2557" i="7"/>
  <c r="CT2558" i="7"/>
  <c r="CT2559" i="7"/>
  <c r="CT2560" i="7"/>
  <c r="CT2561" i="7"/>
  <c r="CT2562" i="7"/>
  <c r="CT2563" i="7"/>
  <c r="CT2564" i="7"/>
  <c r="CT2565" i="7"/>
  <c r="CT2566" i="7"/>
  <c r="CT2567" i="7"/>
  <c r="CT2568" i="7"/>
  <c r="CT2569" i="7"/>
  <c r="CT2570" i="7"/>
  <c r="CT2571" i="7"/>
  <c r="CT2572" i="7"/>
  <c r="CT2573" i="7"/>
  <c r="CT2574" i="7"/>
  <c r="CT2575" i="7"/>
  <c r="CT2576" i="7"/>
  <c r="CT2577" i="7"/>
  <c r="CT2578" i="7"/>
  <c r="CT2579" i="7"/>
  <c r="CT2580" i="7"/>
  <c r="CT2581" i="7"/>
  <c r="CT2582" i="7"/>
  <c r="CT2583" i="7"/>
  <c r="CT2584" i="7"/>
  <c r="CT2585" i="7"/>
  <c r="CT2586" i="7"/>
  <c r="CT2587" i="7"/>
  <c r="CT2588" i="7"/>
  <c r="CT2589" i="7"/>
  <c r="CT2590" i="7"/>
  <c r="CT2591" i="7"/>
  <c r="CT2592" i="7"/>
  <c r="CT2593" i="7"/>
  <c r="CT2594" i="7"/>
  <c r="CT2595" i="7"/>
  <c r="CT2596" i="7"/>
  <c r="CT2597" i="7"/>
  <c r="CT2598" i="7"/>
  <c r="CT2599" i="7"/>
  <c r="CT2600" i="7"/>
  <c r="CT2601" i="7"/>
  <c r="CT2602" i="7"/>
  <c r="CT2603" i="7"/>
  <c r="CT2604" i="7"/>
  <c r="CT2605" i="7"/>
  <c r="CT2606" i="7"/>
  <c r="CT2607" i="7"/>
  <c r="CT2608" i="7"/>
  <c r="CT2609" i="7"/>
  <c r="CT2610" i="7"/>
  <c r="CT2611" i="7"/>
  <c r="CT2612" i="7"/>
  <c r="CT2613" i="7"/>
  <c r="CT2614" i="7"/>
  <c r="CT2615" i="7"/>
  <c r="CT2616" i="7"/>
  <c r="CT2617" i="7"/>
  <c r="CT2618" i="7"/>
  <c r="CT2619" i="7"/>
  <c r="CT2620" i="7"/>
  <c r="CT2621" i="7"/>
  <c r="CT2622" i="7"/>
  <c r="CT2623" i="7"/>
  <c r="CT2624" i="7"/>
  <c r="CT2625" i="7"/>
  <c r="CT2626" i="7"/>
  <c r="CT2627" i="7"/>
  <c r="CT2628" i="7"/>
  <c r="CT2629" i="7"/>
  <c r="CT2630" i="7"/>
  <c r="CT2631" i="7"/>
  <c r="CT2632" i="7"/>
  <c r="CT2633" i="7"/>
  <c r="CT2634" i="7"/>
  <c r="CT2635" i="7"/>
  <c r="CT2636" i="7"/>
  <c r="CT2637" i="7"/>
  <c r="CT2638" i="7"/>
  <c r="CT2639" i="7"/>
  <c r="CT2640" i="7"/>
  <c r="CT2641" i="7"/>
  <c r="CT2642" i="7"/>
  <c r="CT2643" i="7"/>
  <c r="CT2644" i="7"/>
  <c r="CT2645" i="7"/>
  <c r="CT2646" i="7"/>
  <c r="CT2647" i="7"/>
  <c r="CT2648" i="7"/>
  <c r="CT2649" i="7"/>
  <c r="CT2650" i="7"/>
  <c r="CT2651" i="7"/>
  <c r="CT2652" i="7"/>
  <c r="CT2653" i="7"/>
  <c r="CT2654" i="7"/>
  <c r="CT2655" i="7"/>
  <c r="CT2656" i="7"/>
  <c r="CT2657" i="7"/>
  <c r="CT2658" i="7"/>
  <c r="CT2659" i="7"/>
  <c r="CT2660" i="7"/>
  <c r="CT2661" i="7"/>
  <c r="CT2662" i="7"/>
  <c r="CT2663" i="7"/>
  <c r="CT2664" i="7"/>
  <c r="CT2665" i="7"/>
  <c r="CT2666" i="7"/>
  <c r="CT2667" i="7"/>
  <c r="CT2668" i="7"/>
  <c r="CT2669" i="7"/>
  <c r="CT2670" i="7"/>
  <c r="CT2671" i="7"/>
  <c r="CT2672" i="7"/>
  <c r="CT2673" i="7"/>
  <c r="CT2674" i="7"/>
  <c r="CT2675" i="7"/>
  <c r="CT2676" i="7"/>
  <c r="CT2677" i="7"/>
  <c r="CT2678" i="7"/>
  <c r="CT2679" i="7"/>
  <c r="CT2680" i="7"/>
  <c r="CT2681" i="7"/>
  <c r="CT2682" i="7"/>
  <c r="CT2683" i="7"/>
  <c r="CT2684" i="7"/>
  <c r="CT2685" i="7"/>
  <c r="CT2686" i="7"/>
  <c r="CT2687" i="7"/>
  <c r="CT2688" i="7"/>
  <c r="CT2689" i="7"/>
  <c r="CT2690" i="7"/>
  <c r="CT2691" i="7"/>
  <c r="CT2692" i="7"/>
  <c r="CT2693" i="7"/>
  <c r="CT2694" i="7"/>
  <c r="CT2695" i="7"/>
  <c r="CT2696" i="7"/>
  <c r="CT2697" i="7"/>
  <c r="CT2698" i="7"/>
  <c r="CT2699" i="7"/>
  <c r="CT2700" i="7"/>
  <c r="CT2701" i="7"/>
  <c r="CT2702" i="7"/>
  <c r="CT2703" i="7"/>
  <c r="CT2704" i="7"/>
  <c r="CT2705" i="7"/>
  <c r="CT2706" i="7"/>
  <c r="CT2707" i="7"/>
  <c r="CT2708" i="7"/>
  <c r="CT2709" i="7"/>
  <c r="CT2710" i="7"/>
  <c r="CT2711" i="7"/>
  <c r="CT2712" i="7"/>
  <c r="CT2713" i="7"/>
  <c r="CT2714" i="7"/>
  <c r="CT2715" i="7"/>
  <c r="CT2716" i="7"/>
  <c r="CT2717" i="7"/>
  <c r="CT2718" i="7"/>
  <c r="CT2719" i="7"/>
  <c r="CT2720" i="7"/>
  <c r="CT2721" i="7"/>
  <c r="CT2722" i="7"/>
  <c r="CT2723" i="7"/>
  <c r="CT2724" i="7"/>
  <c r="CT2725" i="7"/>
  <c r="CT2726" i="7"/>
  <c r="CT2727" i="7"/>
  <c r="CT2728" i="7"/>
  <c r="CT2729" i="7"/>
  <c r="CT2730" i="7"/>
  <c r="CT2731" i="7"/>
  <c r="CT2732" i="7"/>
  <c r="CT2733" i="7"/>
  <c r="CT2734" i="7"/>
  <c r="CT2735" i="7"/>
  <c r="CT2736" i="7"/>
  <c r="CT2737" i="7"/>
  <c r="CT2738" i="7"/>
  <c r="CT2739" i="7"/>
  <c r="CT2740" i="7"/>
  <c r="CT2741" i="7"/>
  <c r="CT2742" i="7"/>
  <c r="CT2743" i="7"/>
  <c r="CT2744" i="7"/>
  <c r="CT2745" i="7"/>
  <c r="CT2746" i="7"/>
  <c r="CT2747" i="7"/>
  <c r="CT2748" i="7"/>
  <c r="CT2749" i="7"/>
  <c r="CT2750" i="7"/>
  <c r="CT2751" i="7"/>
  <c r="CT2752" i="7"/>
  <c r="CT2753" i="7"/>
  <c r="CT2754" i="7"/>
  <c r="CT2755" i="7"/>
  <c r="CT2756" i="7"/>
  <c r="CT2757" i="7"/>
  <c r="CT2758" i="7"/>
  <c r="CT2759" i="7"/>
  <c r="CT2760" i="7"/>
  <c r="CT2761" i="7"/>
  <c r="CT2762" i="7"/>
  <c r="CT2763" i="7"/>
  <c r="CT2764" i="7"/>
  <c r="CT2765" i="7"/>
  <c r="CT2766" i="7"/>
  <c r="CT2767" i="7"/>
  <c r="CT2768" i="7"/>
  <c r="CT2769" i="7"/>
  <c r="CT2770" i="7"/>
  <c r="CT2771" i="7"/>
  <c r="CT2772" i="7"/>
  <c r="CT2773" i="7"/>
  <c r="CT2774" i="7"/>
  <c r="CT2775" i="7"/>
  <c r="CT2776" i="7"/>
  <c r="CT2777" i="7"/>
  <c r="CT2778" i="7"/>
  <c r="CT2779" i="7"/>
  <c r="CT2780" i="7"/>
  <c r="CT2781" i="7"/>
  <c r="CT2782" i="7"/>
  <c r="CT2783" i="7"/>
  <c r="CT2784" i="7"/>
  <c r="CT2785" i="7"/>
  <c r="CT2786" i="7"/>
  <c r="CT2787" i="7"/>
  <c r="CT2788" i="7"/>
  <c r="CT2789" i="7"/>
  <c r="CT2790" i="7"/>
  <c r="CT2791" i="7"/>
  <c r="CT2792" i="7"/>
  <c r="CT2793" i="7"/>
  <c r="CT2794" i="7"/>
  <c r="CT2795" i="7"/>
  <c r="CT2796" i="7"/>
  <c r="CT2797" i="7"/>
  <c r="CT2798" i="7"/>
  <c r="CT2799" i="7"/>
  <c r="CT2800" i="7"/>
  <c r="CT2801" i="7"/>
  <c r="CT2802" i="7"/>
  <c r="CT2803" i="7"/>
  <c r="CT2804" i="7"/>
  <c r="CT2805" i="7"/>
  <c r="CT2806" i="7"/>
  <c r="CT2807" i="7"/>
  <c r="CT2808" i="7"/>
  <c r="CT2809" i="7"/>
  <c r="CT2810" i="7"/>
  <c r="CT2811" i="7"/>
  <c r="CT2812" i="7"/>
  <c r="CT2813" i="7"/>
  <c r="CT2814" i="7"/>
  <c r="CT2815" i="7"/>
  <c r="CT2816" i="7"/>
  <c r="CT2817" i="7"/>
  <c r="CT2818" i="7"/>
  <c r="CT2819" i="7"/>
  <c r="CT2820" i="7"/>
  <c r="CT2821" i="7"/>
  <c r="CT2822" i="7"/>
  <c r="CT2823" i="7"/>
  <c r="CT2824" i="7"/>
  <c r="CT2825" i="7"/>
  <c r="CT2826" i="7"/>
  <c r="CT2827" i="7"/>
  <c r="CT2828" i="7"/>
  <c r="CT2829" i="7"/>
  <c r="CT2830" i="7"/>
  <c r="CT2831" i="7"/>
  <c r="CT2832" i="7"/>
  <c r="CT2833" i="7"/>
  <c r="CT2834" i="7"/>
  <c r="CT2835" i="7"/>
  <c r="CT2836" i="7"/>
  <c r="CT2837" i="7"/>
  <c r="CT2838" i="7"/>
  <c r="CT2839" i="7"/>
  <c r="CT2840" i="7"/>
  <c r="CT2841" i="7"/>
  <c r="CT2842" i="7"/>
  <c r="CT2843" i="7"/>
  <c r="CT2844" i="7"/>
  <c r="CT2845" i="7"/>
  <c r="CT2846" i="7"/>
  <c r="CT2847" i="7"/>
  <c r="CT2848" i="7"/>
  <c r="CT2849" i="7"/>
  <c r="CT2850" i="7"/>
  <c r="CT2851" i="7"/>
  <c r="CT2852" i="7"/>
  <c r="CT2853" i="7"/>
  <c r="CT2854" i="7"/>
  <c r="CT2855" i="7"/>
  <c r="CT2856" i="7"/>
  <c r="CT2857" i="7"/>
  <c r="CT2858" i="7"/>
  <c r="CT2859" i="7"/>
  <c r="CT2860" i="7"/>
  <c r="CT2861" i="7"/>
  <c r="CT2862" i="7"/>
  <c r="CT2863" i="7"/>
  <c r="CT2864" i="7"/>
  <c r="CT2865" i="7"/>
  <c r="CT2866" i="7"/>
  <c r="CT2867" i="7"/>
  <c r="CT2868" i="7"/>
  <c r="CT2869" i="7"/>
  <c r="CT2870" i="7"/>
  <c r="CT2871" i="7"/>
  <c r="CT2872" i="7"/>
  <c r="CT2873" i="7"/>
  <c r="CT2874" i="7"/>
  <c r="CT2875" i="7"/>
  <c r="CT2876" i="7"/>
  <c r="CT2877" i="7"/>
  <c r="CT2878" i="7"/>
  <c r="CT2879" i="7"/>
  <c r="CT2880" i="7"/>
  <c r="CT2881" i="7"/>
  <c r="CT2882" i="7"/>
  <c r="CT2883" i="7"/>
  <c r="CT2884" i="7"/>
  <c r="CT2885" i="7"/>
  <c r="CT2886" i="7"/>
  <c r="CT2887" i="7"/>
  <c r="CT2888" i="7"/>
  <c r="CT2889" i="7"/>
  <c r="CT2890" i="7"/>
  <c r="CT2891" i="7"/>
  <c r="CT2892" i="7"/>
  <c r="CT2893" i="7"/>
  <c r="CT2894" i="7"/>
  <c r="CT2895" i="7"/>
  <c r="CT2896" i="7"/>
  <c r="CT2897" i="7"/>
  <c r="CT2898" i="7"/>
  <c r="CT2899" i="7"/>
  <c r="CT2900" i="7"/>
  <c r="CT2901" i="7"/>
  <c r="CT2902" i="7"/>
  <c r="CT2903" i="7"/>
  <c r="CT2904" i="7"/>
  <c r="CT2905" i="7"/>
  <c r="CT2906" i="7"/>
  <c r="CT2907" i="7"/>
  <c r="CT2908" i="7"/>
  <c r="CT2909" i="7"/>
  <c r="CT2910" i="7"/>
  <c r="CT2911" i="7"/>
  <c r="CT2912" i="7"/>
  <c r="CT2913" i="7"/>
  <c r="CT2914" i="7"/>
  <c r="CT2915" i="7"/>
  <c r="CT2916" i="7"/>
  <c r="CT2917" i="7"/>
  <c r="CT2918" i="7"/>
  <c r="CT2919" i="7"/>
  <c r="CT2920" i="7"/>
  <c r="CT2921" i="7"/>
  <c r="CT2922" i="7"/>
  <c r="CT2923" i="7"/>
  <c r="CT2924" i="7"/>
  <c r="CT2925" i="7"/>
  <c r="CT2926" i="7"/>
  <c r="CT2927" i="7"/>
  <c r="CT2928" i="7"/>
  <c r="CT2929" i="7"/>
  <c r="CT2930" i="7"/>
  <c r="CT2931" i="7"/>
  <c r="CT2932" i="7"/>
  <c r="CT2933" i="7"/>
  <c r="CT2934" i="7"/>
  <c r="CT2935" i="7"/>
  <c r="CT2936" i="7"/>
  <c r="CT2937" i="7"/>
  <c r="CT2938" i="7"/>
  <c r="CT2939" i="7"/>
  <c r="CT2940" i="7"/>
  <c r="CT2941" i="7"/>
  <c r="CT2942" i="7"/>
  <c r="CT2943" i="7"/>
  <c r="CT2944" i="7"/>
  <c r="CT2945" i="7"/>
  <c r="CT2946" i="7"/>
  <c r="CT2947" i="7"/>
  <c r="CT2948" i="7"/>
  <c r="CT2949" i="7"/>
  <c r="CT2950" i="7"/>
  <c r="CT2951" i="7"/>
  <c r="CT2952" i="7"/>
  <c r="CT2953" i="7"/>
  <c r="CT2954" i="7"/>
  <c r="CT2955" i="7"/>
  <c r="CT2956" i="7"/>
  <c r="CT2957" i="7"/>
  <c r="CT2958" i="7"/>
  <c r="CT2959" i="7"/>
  <c r="CT2960" i="7"/>
  <c r="CT2961" i="7"/>
  <c r="CT2962" i="7"/>
  <c r="CT2963" i="7"/>
  <c r="CT2964" i="7"/>
  <c r="CT2965" i="7"/>
  <c r="CT2966" i="7"/>
  <c r="CT2967" i="7"/>
  <c r="CT2968" i="7"/>
  <c r="CT2969" i="7"/>
  <c r="CT2970" i="7"/>
  <c r="CT2971" i="7"/>
  <c r="CT2972" i="7"/>
  <c r="CT2973" i="7"/>
  <c r="CT2974" i="7"/>
  <c r="CT2975" i="7"/>
  <c r="CT2976" i="7"/>
  <c r="CT2977" i="7"/>
  <c r="CT2978" i="7"/>
  <c r="CT2979" i="7"/>
  <c r="CT2980" i="7"/>
  <c r="CT2981" i="7"/>
  <c r="CT2982" i="7"/>
  <c r="CT2983" i="7"/>
  <c r="CT2984" i="7"/>
  <c r="CT2985" i="7"/>
  <c r="CT2986" i="7"/>
  <c r="CT2987" i="7"/>
  <c r="CT2988" i="7"/>
  <c r="CT2989" i="7"/>
  <c r="CT2990" i="7"/>
  <c r="CT2991" i="7"/>
  <c r="CT2992" i="7"/>
  <c r="CT2993" i="7"/>
  <c r="CT2994" i="7"/>
  <c r="CT2995" i="7"/>
  <c r="CT2996" i="7"/>
  <c r="CT2997" i="7"/>
  <c r="CT2998" i="7"/>
  <c r="CT2999" i="7"/>
  <c r="CT3000" i="7"/>
  <c r="CT3001" i="7"/>
  <c r="CT3002" i="7"/>
  <c r="CT1332" i="7"/>
  <c r="T5" i="8"/>
  <c r="S5" i="8" s="1"/>
  <c r="T6" i="8"/>
  <c r="S6" i="8" s="1"/>
  <c r="T7" i="8"/>
  <c r="S7" i="8" s="1"/>
  <c r="T8" i="8"/>
  <c r="S8" i="8" s="1"/>
  <c r="T9" i="8"/>
  <c r="S9" i="8" s="1"/>
  <c r="T10" i="8"/>
  <c r="S10" i="8" s="1"/>
  <c r="T11" i="8"/>
  <c r="S11" i="8" s="1"/>
  <c r="T12" i="8"/>
  <c r="S12" i="8" s="1"/>
  <c r="T13" i="8"/>
  <c r="S13" i="8" s="1"/>
  <c r="T14" i="8"/>
  <c r="S14" i="8" s="1"/>
  <c r="T15" i="8"/>
  <c r="S15" i="8" s="1"/>
  <c r="T16" i="8"/>
  <c r="S16" i="8" s="1"/>
  <c r="T17" i="8"/>
  <c r="S17" i="8" s="1"/>
  <c r="T18" i="8"/>
  <c r="S18" i="8" s="1"/>
  <c r="T19" i="8"/>
  <c r="S19" i="8" s="1"/>
  <c r="T20" i="8"/>
  <c r="S20" i="8" s="1"/>
  <c r="T21" i="8"/>
  <c r="S21" i="8" s="1"/>
  <c r="T22" i="8"/>
  <c r="S22" i="8" s="1"/>
  <c r="T23" i="8"/>
  <c r="S23" i="8" s="1"/>
  <c r="T24" i="8"/>
  <c r="S24" i="8" s="1"/>
  <c r="T25" i="8"/>
  <c r="S25" i="8" s="1"/>
  <c r="T26" i="8"/>
  <c r="S26" i="8" s="1"/>
  <c r="T27" i="8"/>
  <c r="S27" i="8" s="1"/>
  <c r="T28" i="8"/>
  <c r="S28" i="8" s="1"/>
  <c r="T29" i="8"/>
  <c r="S29" i="8" s="1"/>
  <c r="T30" i="8"/>
  <c r="S30" i="8" s="1"/>
  <c r="T31" i="8"/>
  <c r="S31" i="8" s="1"/>
  <c r="T32" i="8"/>
  <c r="S32" i="8" s="1"/>
  <c r="T33" i="8"/>
  <c r="S33" i="8" s="1"/>
  <c r="T34" i="8"/>
  <c r="S34" i="8" s="1"/>
  <c r="T35" i="8"/>
  <c r="S35" i="8" s="1"/>
  <c r="T36" i="8"/>
  <c r="S36" i="8" s="1"/>
  <c r="T37" i="8"/>
  <c r="S37" i="8" s="1"/>
  <c r="T38" i="8"/>
  <c r="S38" i="8" s="1"/>
  <c r="T39" i="8"/>
  <c r="S39" i="8" s="1"/>
  <c r="T40" i="8"/>
  <c r="S40" i="8" s="1"/>
  <c r="T41" i="8"/>
  <c r="S41" i="8" s="1"/>
  <c r="T42" i="8"/>
  <c r="S42" i="8" s="1"/>
  <c r="T43" i="8"/>
  <c r="S43" i="8" s="1"/>
  <c r="T44" i="8"/>
  <c r="S44" i="8" s="1"/>
  <c r="T45" i="8"/>
  <c r="S45" i="8" s="1"/>
  <c r="T46" i="8"/>
  <c r="S46" i="8" s="1"/>
  <c r="T47" i="8"/>
  <c r="S47" i="8" s="1"/>
  <c r="T48" i="8"/>
  <c r="S48" i="8" s="1"/>
  <c r="T49" i="8"/>
  <c r="S49" i="8" s="1"/>
  <c r="T50" i="8"/>
  <c r="S50" i="8" s="1"/>
  <c r="T51" i="8"/>
  <c r="S51" i="8" s="1"/>
  <c r="T52" i="8"/>
  <c r="S52" i="8" s="1"/>
  <c r="T53" i="8"/>
  <c r="S53" i="8" s="1"/>
  <c r="T54" i="8"/>
  <c r="S54" i="8" s="1"/>
  <c r="T55" i="8"/>
  <c r="S55" i="8" s="1"/>
  <c r="T56" i="8"/>
  <c r="S56" i="8" s="1"/>
  <c r="T57" i="8"/>
  <c r="S57" i="8" s="1"/>
  <c r="T58" i="8"/>
  <c r="S58" i="8" s="1"/>
  <c r="T59" i="8"/>
  <c r="S59" i="8" s="1"/>
  <c r="T60" i="8"/>
  <c r="S60" i="8" s="1"/>
  <c r="T61" i="8"/>
  <c r="S61" i="8" s="1"/>
  <c r="T62" i="8"/>
  <c r="S62" i="8" s="1"/>
  <c r="T63" i="8"/>
  <c r="S63" i="8" s="1"/>
  <c r="T64" i="8"/>
  <c r="S64" i="8" s="1"/>
  <c r="T65" i="8"/>
  <c r="S65" i="8" s="1"/>
  <c r="T66" i="8"/>
  <c r="S66" i="8" s="1"/>
  <c r="T67" i="8"/>
  <c r="S67" i="8" s="1"/>
  <c r="T68" i="8"/>
  <c r="S68" i="8" s="1"/>
  <c r="T69" i="8"/>
  <c r="S69" i="8" s="1"/>
  <c r="T70" i="8"/>
  <c r="S70" i="8" s="1"/>
  <c r="T71" i="8"/>
  <c r="S71" i="8" s="1"/>
  <c r="T72" i="8"/>
  <c r="S72" i="8" s="1"/>
  <c r="T73" i="8"/>
  <c r="S73" i="8" s="1"/>
  <c r="T74" i="8"/>
  <c r="S74" i="8" s="1"/>
  <c r="T75" i="8"/>
  <c r="S75" i="8" s="1"/>
  <c r="T76" i="8"/>
  <c r="S76" i="8" s="1"/>
  <c r="T77" i="8"/>
  <c r="S77" i="8" s="1"/>
  <c r="T78" i="8"/>
  <c r="S78" i="8" s="1"/>
  <c r="T79" i="8"/>
  <c r="S79" i="8" s="1"/>
  <c r="T80" i="8"/>
  <c r="S80" i="8" s="1"/>
  <c r="T81" i="8"/>
  <c r="S81" i="8" s="1"/>
  <c r="T82" i="8"/>
  <c r="S82" i="8" s="1"/>
  <c r="T83" i="8"/>
  <c r="S83" i="8" s="1"/>
  <c r="T84" i="8"/>
  <c r="S84" i="8" s="1"/>
  <c r="T85" i="8"/>
  <c r="S85" i="8" s="1"/>
  <c r="T86" i="8"/>
  <c r="S86" i="8" s="1"/>
  <c r="T87" i="8"/>
  <c r="S87" i="8" s="1"/>
  <c r="T88" i="8"/>
  <c r="S88" i="8" s="1"/>
  <c r="T89" i="8"/>
  <c r="S89" i="8" s="1"/>
  <c r="T90" i="8"/>
  <c r="S90" i="8" s="1"/>
  <c r="T91" i="8"/>
  <c r="S91" i="8" s="1"/>
  <c r="T92" i="8"/>
  <c r="S92" i="8" s="1"/>
  <c r="T93" i="8"/>
  <c r="S93" i="8" s="1"/>
  <c r="T94" i="8"/>
  <c r="S94" i="8" s="1"/>
  <c r="T95" i="8"/>
  <c r="S95" i="8" s="1"/>
  <c r="T96" i="8"/>
  <c r="S96" i="8" s="1"/>
  <c r="T97" i="8"/>
  <c r="S97" i="8" s="1"/>
  <c r="T98" i="8"/>
  <c r="S98" i="8" s="1"/>
  <c r="T99" i="8"/>
  <c r="S99" i="8" s="1"/>
  <c r="T100" i="8"/>
  <c r="S100" i="8" s="1"/>
  <c r="T101" i="8"/>
  <c r="S101" i="8" s="1"/>
  <c r="T102" i="8"/>
  <c r="S102" i="8" s="1"/>
  <c r="T103" i="8"/>
  <c r="S103" i="8" s="1"/>
  <c r="T104" i="8"/>
  <c r="S104" i="8" s="1"/>
  <c r="T105" i="8"/>
  <c r="S105" i="8" s="1"/>
  <c r="T106" i="8"/>
  <c r="S106" i="8" s="1"/>
  <c r="T107" i="8"/>
  <c r="S107" i="8" s="1"/>
  <c r="T108" i="8"/>
  <c r="S108" i="8" s="1"/>
  <c r="T109" i="8"/>
  <c r="S109" i="8" s="1"/>
  <c r="T110" i="8"/>
  <c r="S110" i="8" s="1"/>
  <c r="T111" i="8"/>
  <c r="S111" i="8" s="1"/>
  <c r="T112" i="8"/>
  <c r="S112" i="8" s="1"/>
  <c r="T113" i="8"/>
  <c r="S113" i="8" s="1"/>
  <c r="T114" i="8"/>
  <c r="S114" i="8" s="1"/>
  <c r="T115" i="8"/>
  <c r="S115" i="8" s="1"/>
  <c r="T116" i="8"/>
  <c r="S116" i="8" s="1"/>
  <c r="T117" i="8"/>
  <c r="S117" i="8" s="1"/>
  <c r="T118" i="8"/>
  <c r="S118" i="8" s="1"/>
  <c r="T119" i="8"/>
  <c r="S119" i="8" s="1"/>
  <c r="T120" i="8"/>
  <c r="S120" i="8" s="1"/>
  <c r="T121" i="8"/>
  <c r="S121" i="8" s="1"/>
  <c r="T122" i="8"/>
  <c r="S122" i="8" s="1"/>
  <c r="T123" i="8"/>
  <c r="S123" i="8" s="1"/>
  <c r="T124" i="8"/>
  <c r="S124" i="8" s="1"/>
  <c r="T125" i="8"/>
  <c r="S125" i="8" s="1"/>
  <c r="T126" i="8"/>
  <c r="S126" i="8" s="1"/>
  <c r="T127" i="8"/>
  <c r="S127" i="8" s="1"/>
  <c r="T128" i="8"/>
  <c r="S128" i="8" s="1"/>
  <c r="T129" i="8"/>
  <c r="S129" i="8" s="1"/>
  <c r="T130" i="8"/>
  <c r="S130" i="8" s="1"/>
  <c r="T131" i="8"/>
  <c r="S131" i="8" s="1"/>
  <c r="T132" i="8"/>
  <c r="S132" i="8" s="1"/>
  <c r="T133" i="8"/>
  <c r="S133" i="8" s="1"/>
  <c r="T134" i="8"/>
  <c r="S134" i="8" s="1"/>
  <c r="T135" i="8"/>
  <c r="S135" i="8" s="1"/>
  <c r="T136" i="8"/>
  <c r="S136" i="8" s="1"/>
  <c r="T137" i="8"/>
  <c r="S137" i="8" s="1"/>
  <c r="T138" i="8"/>
  <c r="S138" i="8" s="1"/>
  <c r="T139" i="8"/>
  <c r="S139" i="8" s="1"/>
  <c r="T140" i="8"/>
  <c r="S140" i="8" s="1"/>
  <c r="T141" i="8"/>
  <c r="S141" i="8" s="1"/>
  <c r="T142" i="8"/>
  <c r="S142" i="8" s="1"/>
  <c r="T143" i="8"/>
  <c r="S143" i="8" s="1"/>
  <c r="T144" i="8"/>
  <c r="S144" i="8" s="1"/>
  <c r="T145" i="8"/>
  <c r="S145" i="8" s="1"/>
  <c r="T146" i="8"/>
  <c r="S146" i="8" s="1"/>
  <c r="T147" i="8"/>
  <c r="S147" i="8" s="1"/>
  <c r="T148" i="8"/>
  <c r="S148" i="8" s="1"/>
  <c r="T149" i="8"/>
  <c r="S149" i="8" s="1"/>
  <c r="T150" i="8"/>
  <c r="S150" i="8" s="1"/>
  <c r="T151" i="8"/>
  <c r="S151" i="8" s="1"/>
  <c r="T152" i="8"/>
  <c r="S152" i="8" s="1"/>
  <c r="T153" i="8"/>
  <c r="S153" i="8" s="1"/>
  <c r="T154" i="8"/>
  <c r="S154" i="8" s="1"/>
  <c r="T155" i="8"/>
  <c r="S155" i="8" s="1"/>
  <c r="T156" i="8"/>
  <c r="S156" i="8" s="1"/>
  <c r="T157" i="8"/>
  <c r="S157" i="8" s="1"/>
  <c r="T158" i="8"/>
  <c r="S158" i="8" s="1"/>
  <c r="T159" i="8"/>
  <c r="S159" i="8" s="1"/>
  <c r="T160" i="8"/>
  <c r="S160" i="8" s="1"/>
  <c r="T161" i="8"/>
  <c r="S161" i="8" s="1"/>
  <c r="T162" i="8"/>
  <c r="S162" i="8" s="1"/>
  <c r="T163" i="8"/>
  <c r="S163" i="8" s="1"/>
  <c r="T164" i="8"/>
  <c r="S164" i="8" s="1"/>
  <c r="T165" i="8"/>
  <c r="S165" i="8" s="1"/>
  <c r="T166" i="8"/>
  <c r="S166" i="8" s="1"/>
  <c r="T167" i="8"/>
  <c r="S167" i="8" s="1"/>
  <c r="T168" i="8"/>
  <c r="S168" i="8" s="1"/>
  <c r="T169" i="8"/>
  <c r="S169" i="8" s="1"/>
  <c r="T170" i="8"/>
  <c r="S170" i="8" s="1"/>
  <c r="T171" i="8"/>
  <c r="S171" i="8" s="1"/>
  <c r="T172" i="8"/>
  <c r="S172" i="8" s="1"/>
  <c r="T173" i="8"/>
  <c r="S173" i="8" s="1"/>
  <c r="T174" i="8"/>
  <c r="S174" i="8" s="1"/>
  <c r="T175" i="8"/>
  <c r="S175" i="8" s="1"/>
  <c r="T176" i="8"/>
  <c r="S176" i="8" s="1"/>
  <c r="T177" i="8"/>
  <c r="S177" i="8" s="1"/>
  <c r="T178" i="8"/>
  <c r="S178" i="8" s="1"/>
  <c r="T179" i="8"/>
  <c r="S179" i="8" s="1"/>
  <c r="T180" i="8"/>
  <c r="S180" i="8" s="1"/>
  <c r="T181" i="8"/>
  <c r="S181" i="8" s="1"/>
  <c r="T182" i="8"/>
  <c r="S182" i="8" s="1"/>
  <c r="T183" i="8"/>
  <c r="S183" i="8" s="1"/>
  <c r="T184" i="8"/>
  <c r="S184" i="8" s="1"/>
  <c r="T185" i="8"/>
  <c r="S185" i="8" s="1"/>
  <c r="T186" i="8"/>
  <c r="S186" i="8" s="1"/>
  <c r="T187" i="8"/>
  <c r="S187" i="8" s="1"/>
  <c r="T188" i="8"/>
  <c r="S188" i="8" s="1"/>
  <c r="T189" i="8"/>
  <c r="S189" i="8" s="1"/>
  <c r="T190" i="8"/>
  <c r="S190" i="8" s="1"/>
  <c r="T191" i="8"/>
  <c r="S191" i="8" s="1"/>
  <c r="T192" i="8"/>
  <c r="S192" i="8" s="1"/>
  <c r="T193" i="8"/>
  <c r="S193" i="8" s="1"/>
  <c r="T194" i="8"/>
  <c r="S194" i="8" s="1"/>
  <c r="T195" i="8"/>
  <c r="S195" i="8" s="1"/>
  <c r="T196" i="8"/>
  <c r="S196" i="8" s="1"/>
  <c r="T197" i="8"/>
  <c r="S197" i="8" s="1"/>
  <c r="T198" i="8"/>
  <c r="S198" i="8" s="1"/>
  <c r="T199" i="8"/>
  <c r="S199" i="8" s="1"/>
  <c r="T200" i="8"/>
  <c r="S200" i="8" s="1"/>
  <c r="T201" i="8"/>
  <c r="S201" i="8" s="1"/>
  <c r="T202" i="8"/>
  <c r="S202" i="8" s="1"/>
  <c r="T203" i="8"/>
  <c r="S203" i="8" s="1"/>
  <c r="T204" i="8"/>
  <c r="S204" i="8" s="1"/>
  <c r="T205" i="8"/>
  <c r="S205" i="8" s="1"/>
  <c r="T206" i="8"/>
  <c r="S206" i="8" s="1"/>
  <c r="T207" i="8"/>
  <c r="S207" i="8" s="1"/>
  <c r="T208" i="8"/>
  <c r="S208" i="8" s="1"/>
  <c r="T209" i="8"/>
  <c r="S209" i="8" s="1"/>
  <c r="T210" i="8"/>
  <c r="S210" i="8" s="1"/>
  <c r="T211" i="8"/>
  <c r="S211" i="8" s="1"/>
  <c r="T212" i="8"/>
  <c r="S212" i="8" s="1"/>
  <c r="T213" i="8"/>
  <c r="S213" i="8" s="1"/>
  <c r="T214" i="8"/>
  <c r="S214" i="8" s="1"/>
  <c r="T215" i="8"/>
  <c r="S215" i="8" s="1"/>
  <c r="T216" i="8"/>
  <c r="S216" i="8" s="1"/>
  <c r="T217" i="8"/>
  <c r="S217" i="8" s="1"/>
  <c r="T218" i="8"/>
  <c r="S218" i="8" s="1"/>
  <c r="T219" i="8"/>
  <c r="S219" i="8" s="1"/>
  <c r="T220" i="8"/>
  <c r="S220" i="8" s="1"/>
  <c r="T221" i="8"/>
  <c r="S221" i="8" s="1"/>
  <c r="T222" i="8"/>
  <c r="S222" i="8" s="1"/>
  <c r="T223" i="8"/>
  <c r="S223" i="8" s="1"/>
  <c r="T224" i="8"/>
  <c r="S224" i="8" s="1"/>
  <c r="T225" i="8"/>
  <c r="S225" i="8" s="1"/>
  <c r="T226" i="8"/>
  <c r="S226" i="8" s="1"/>
  <c r="T227" i="8"/>
  <c r="S227" i="8" s="1"/>
  <c r="T228" i="8"/>
  <c r="S228" i="8" s="1"/>
  <c r="T229" i="8"/>
  <c r="S229" i="8" s="1"/>
  <c r="T230" i="8"/>
  <c r="S230" i="8" s="1"/>
  <c r="T231" i="8"/>
  <c r="S231" i="8" s="1"/>
  <c r="T232" i="8"/>
  <c r="S232" i="8" s="1"/>
  <c r="T233" i="8"/>
  <c r="S233" i="8" s="1"/>
  <c r="T234" i="8"/>
  <c r="S234" i="8" s="1"/>
  <c r="T235" i="8"/>
  <c r="S235" i="8" s="1"/>
  <c r="T236" i="8"/>
  <c r="S236" i="8" s="1"/>
  <c r="T237" i="8"/>
  <c r="S237" i="8" s="1"/>
  <c r="T238" i="8"/>
  <c r="S238" i="8" s="1"/>
  <c r="T239" i="8"/>
  <c r="S239" i="8" s="1"/>
  <c r="T240" i="8"/>
  <c r="S240" i="8" s="1"/>
  <c r="T241" i="8"/>
  <c r="S241" i="8" s="1"/>
  <c r="T242" i="8"/>
  <c r="S242" i="8" s="1"/>
  <c r="T243" i="8"/>
  <c r="S243" i="8" s="1"/>
  <c r="T244" i="8"/>
  <c r="S244" i="8" s="1"/>
  <c r="T245" i="8"/>
  <c r="S245" i="8" s="1"/>
  <c r="T246" i="8"/>
  <c r="S246" i="8" s="1"/>
  <c r="T247" i="8"/>
  <c r="S247" i="8" s="1"/>
  <c r="T248" i="8"/>
  <c r="S248" i="8" s="1"/>
  <c r="T249" i="8"/>
  <c r="S249" i="8" s="1"/>
  <c r="T250" i="8"/>
  <c r="S250" i="8" s="1"/>
  <c r="T251" i="8"/>
  <c r="S251" i="8" s="1"/>
  <c r="T252" i="8"/>
  <c r="S252" i="8" s="1"/>
  <c r="T253" i="8"/>
  <c r="S253" i="8" s="1"/>
  <c r="T254" i="8"/>
  <c r="S254" i="8" s="1"/>
  <c r="T255" i="8"/>
  <c r="S255" i="8" s="1"/>
  <c r="T256" i="8"/>
  <c r="S256" i="8" s="1"/>
  <c r="T257" i="8"/>
  <c r="S257" i="8" s="1"/>
  <c r="T258" i="8"/>
  <c r="S258" i="8" s="1"/>
  <c r="T259" i="8"/>
  <c r="S259" i="8" s="1"/>
  <c r="T260" i="8"/>
  <c r="S260" i="8" s="1"/>
  <c r="T261" i="8"/>
  <c r="S261" i="8" s="1"/>
  <c r="T262" i="8"/>
  <c r="S262" i="8" s="1"/>
  <c r="T263" i="8"/>
  <c r="S263" i="8" s="1"/>
  <c r="T264" i="8"/>
  <c r="S264" i="8" s="1"/>
  <c r="T265" i="8"/>
  <c r="S265" i="8" s="1"/>
  <c r="T266" i="8"/>
  <c r="S266" i="8" s="1"/>
  <c r="T267" i="8"/>
  <c r="S267" i="8" s="1"/>
  <c r="T268" i="8"/>
  <c r="S268" i="8" s="1"/>
  <c r="T269" i="8"/>
  <c r="S269" i="8" s="1"/>
  <c r="T270" i="8"/>
  <c r="S270" i="8" s="1"/>
  <c r="T271" i="8"/>
  <c r="S271" i="8" s="1"/>
  <c r="T272" i="8"/>
  <c r="S272" i="8" s="1"/>
  <c r="T273" i="8"/>
  <c r="S273" i="8" s="1"/>
  <c r="T274" i="8"/>
  <c r="S274" i="8" s="1"/>
  <c r="T275" i="8"/>
  <c r="S275" i="8" s="1"/>
  <c r="T276" i="8"/>
  <c r="S276" i="8" s="1"/>
  <c r="T277" i="8"/>
  <c r="S277" i="8" s="1"/>
  <c r="T278" i="8"/>
  <c r="S278" i="8" s="1"/>
  <c r="T279" i="8"/>
  <c r="S279" i="8" s="1"/>
  <c r="T280" i="8"/>
  <c r="S280" i="8" s="1"/>
  <c r="T281" i="8"/>
  <c r="S281" i="8" s="1"/>
  <c r="T282" i="8"/>
  <c r="S282" i="8" s="1"/>
  <c r="T283" i="8"/>
  <c r="S283" i="8" s="1"/>
  <c r="T284" i="8"/>
  <c r="S284" i="8" s="1"/>
  <c r="T285" i="8"/>
  <c r="S285" i="8" s="1"/>
  <c r="T286" i="8"/>
  <c r="S286" i="8" s="1"/>
  <c r="T287" i="8"/>
  <c r="S287" i="8" s="1"/>
  <c r="T288" i="8"/>
  <c r="S288" i="8" s="1"/>
  <c r="T289" i="8"/>
  <c r="S289" i="8" s="1"/>
  <c r="T290" i="8"/>
  <c r="S290" i="8" s="1"/>
  <c r="T291" i="8"/>
  <c r="S291" i="8" s="1"/>
  <c r="T292" i="8"/>
  <c r="S292" i="8" s="1"/>
  <c r="T293" i="8"/>
  <c r="S293" i="8" s="1"/>
  <c r="T294" i="8"/>
  <c r="S294" i="8" s="1"/>
  <c r="T295" i="8"/>
  <c r="S295" i="8" s="1"/>
  <c r="T296" i="8"/>
  <c r="S296" i="8" s="1"/>
  <c r="T297" i="8"/>
  <c r="S297" i="8" s="1"/>
  <c r="T298" i="8"/>
  <c r="S298" i="8" s="1"/>
  <c r="T299" i="8"/>
  <c r="S299" i="8" s="1"/>
  <c r="T300" i="8"/>
  <c r="S300" i="8" s="1"/>
  <c r="T301" i="8"/>
  <c r="S301" i="8" s="1"/>
  <c r="T302" i="8"/>
  <c r="S302" i="8" s="1"/>
  <c r="T303" i="8"/>
  <c r="S303" i="8" s="1"/>
  <c r="T304" i="8"/>
  <c r="S304" i="8" s="1"/>
  <c r="T305" i="8"/>
  <c r="S305" i="8" s="1"/>
  <c r="T306" i="8"/>
  <c r="S306" i="8" s="1"/>
  <c r="T307" i="8"/>
  <c r="S307" i="8" s="1"/>
  <c r="T308" i="8"/>
  <c r="S308" i="8" s="1"/>
  <c r="T309" i="8"/>
  <c r="S309" i="8" s="1"/>
  <c r="T310" i="8"/>
  <c r="S310" i="8" s="1"/>
  <c r="T311" i="8"/>
  <c r="S311" i="8" s="1"/>
  <c r="T312" i="8"/>
  <c r="S312" i="8" s="1"/>
  <c r="T313" i="8"/>
  <c r="S313" i="8" s="1"/>
  <c r="T314" i="8"/>
  <c r="S314" i="8" s="1"/>
  <c r="T315" i="8"/>
  <c r="S315" i="8" s="1"/>
  <c r="T316" i="8"/>
  <c r="S316" i="8" s="1"/>
  <c r="T317" i="8"/>
  <c r="S317" i="8" s="1"/>
  <c r="T318" i="8"/>
  <c r="S318" i="8" s="1"/>
  <c r="T319" i="8"/>
  <c r="S319" i="8" s="1"/>
  <c r="T320" i="8"/>
  <c r="S320" i="8" s="1"/>
  <c r="T321" i="8"/>
  <c r="S321" i="8" s="1"/>
  <c r="T322" i="8"/>
  <c r="S322" i="8" s="1"/>
  <c r="T323" i="8"/>
  <c r="S323" i="8" s="1"/>
  <c r="T324" i="8"/>
  <c r="S324" i="8" s="1"/>
  <c r="T325" i="8"/>
  <c r="S325" i="8" s="1"/>
  <c r="T326" i="8"/>
  <c r="S326" i="8" s="1"/>
  <c r="T327" i="8"/>
  <c r="S327" i="8" s="1"/>
  <c r="T328" i="8"/>
  <c r="S328" i="8" s="1"/>
  <c r="T329" i="8"/>
  <c r="S329" i="8" s="1"/>
  <c r="T330" i="8"/>
  <c r="S330" i="8" s="1"/>
  <c r="T331" i="8"/>
  <c r="S331" i="8" s="1"/>
  <c r="T332" i="8"/>
  <c r="S332" i="8" s="1"/>
  <c r="T333" i="8"/>
  <c r="S333" i="8" s="1"/>
  <c r="T334" i="8"/>
  <c r="S334" i="8" s="1"/>
  <c r="T335" i="8"/>
  <c r="S335" i="8" s="1"/>
  <c r="T336" i="8"/>
  <c r="S336" i="8" s="1"/>
  <c r="T337" i="8"/>
  <c r="S337" i="8" s="1"/>
  <c r="T338" i="8"/>
  <c r="S338" i="8" s="1"/>
  <c r="T339" i="8"/>
  <c r="S339" i="8" s="1"/>
  <c r="T340" i="8"/>
  <c r="S340" i="8" s="1"/>
  <c r="T341" i="8"/>
  <c r="S341" i="8" s="1"/>
  <c r="T342" i="8"/>
  <c r="S342" i="8" s="1"/>
  <c r="T343" i="8"/>
  <c r="S343" i="8" s="1"/>
  <c r="T344" i="8"/>
  <c r="S344" i="8" s="1"/>
  <c r="T345" i="8"/>
  <c r="S345" i="8" s="1"/>
  <c r="T346" i="8"/>
  <c r="S346" i="8" s="1"/>
  <c r="T347" i="8"/>
  <c r="S347" i="8" s="1"/>
  <c r="T348" i="8"/>
  <c r="S348" i="8" s="1"/>
  <c r="T349" i="8"/>
  <c r="S349" i="8" s="1"/>
  <c r="T350" i="8"/>
  <c r="S350" i="8" s="1"/>
  <c r="T351" i="8"/>
  <c r="S351" i="8" s="1"/>
  <c r="T352" i="8"/>
  <c r="S352" i="8" s="1"/>
  <c r="T353" i="8"/>
  <c r="S353" i="8" s="1"/>
  <c r="T354" i="8"/>
  <c r="S354" i="8" s="1"/>
  <c r="T355" i="8"/>
  <c r="S355" i="8" s="1"/>
  <c r="T356" i="8"/>
  <c r="S356" i="8" s="1"/>
  <c r="T357" i="8"/>
  <c r="S357" i="8" s="1"/>
  <c r="T358" i="8"/>
  <c r="S358" i="8" s="1"/>
  <c r="T359" i="8"/>
  <c r="S359" i="8" s="1"/>
  <c r="T360" i="8"/>
  <c r="S360" i="8" s="1"/>
  <c r="T361" i="8"/>
  <c r="S361" i="8" s="1"/>
  <c r="T362" i="8"/>
  <c r="S362" i="8" s="1"/>
  <c r="T363" i="8"/>
  <c r="S363" i="8" s="1"/>
  <c r="T364" i="8"/>
  <c r="S364" i="8" s="1"/>
  <c r="T365" i="8"/>
  <c r="S365" i="8" s="1"/>
  <c r="T366" i="8"/>
  <c r="S366" i="8" s="1"/>
  <c r="T367" i="8"/>
  <c r="S367" i="8" s="1"/>
  <c r="T368" i="8"/>
  <c r="S368" i="8" s="1"/>
  <c r="T369" i="8"/>
  <c r="S369" i="8" s="1"/>
  <c r="T370" i="8"/>
  <c r="S370" i="8" s="1"/>
  <c r="T371" i="8"/>
  <c r="S371" i="8" s="1"/>
  <c r="T372" i="8"/>
  <c r="S372" i="8" s="1"/>
  <c r="T373" i="8"/>
  <c r="S373" i="8" s="1"/>
  <c r="T374" i="8"/>
  <c r="S374" i="8" s="1"/>
  <c r="T375" i="8"/>
  <c r="S375" i="8" s="1"/>
  <c r="T376" i="8"/>
  <c r="S376" i="8" s="1"/>
  <c r="T377" i="8"/>
  <c r="S377" i="8" s="1"/>
  <c r="T378" i="8"/>
  <c r="S378" i="8" s="1"/>
  <c r="T379" i="8"/>
  <c r="S379" i="8" s="1"/>
  <c r="T380" i="8"/>
  <c r="S380" i="8" s="1"/>
  <c r="T381" i="8"/>
  <c r="S381" i="8" s="1"/>
  <c r="T382" i="8"/>
  <c r="S382" i="8" s="1"/>
  <c r="T383" i="8"/>
  <c r="S383" i="8" s="1"/>
  <c r="T384" i="8"/>
  <c r="S384" i="8" s="1"/>
  <c r="T385" i="8"/>
  <c r="S385" i="8" s="1"/>
  <c r="T386" i="8"/>
  <c r="S386" i="8" s="1"/>
  <c r="T387" i="8"/>
  <c r="S387" i="8" s="1"/>
  <c r="T388" i="8"/>
  <c r="S388" i="8" s="1"/>
  <c r="T389" i="8"/>
  <c r="S389" i="8" s="1"/>
  <c r="T390" i="8"/>
  <c r="S390" i="8" s="1"/>
  <c r="T391" i="8"/>
  <c r="S391" i="8" s="1"/>
  <c r="T392" i="8"/>
  <c r="S392" i="8" s="1"/>
  <c r="T393" i="8"/>
  <c r="S393" i="8" s="1"/>
  <c r="T394" i="8"/>
  <c r="S394" i="8" s="1"/>
  <c r="T395" i="8"/>
  <c r="S395" i="8" s="1"/>
  <c r="T396" i="8"/>
  <c r="S396" i="8" s="1"/>
  <c r="T397" i="8"/>
  <c r="S397" i="8" s="1"/>
  <c r="T398" i="8"/>
  <c r="S398" i="8" s="1"/>
  <c r="T399" i="8"/>
  <c r="S399" i="8" s="1"/>
  <c r="T400" i="8"/>
  <c r="S400" i="8" s="1"/>
  <c r="T401" i="8"/>
  <c r="S401" i="8" s="1"/>
  <c r="T402" i="8"/>
  <c r="S402" i="8" s="1"/>
  <c r="T403" i="8"/>
  <c r="S403" i="8" s="1"/>
  <c r="T404" i="8"/>
  <c r="S404" i="8" s="1"/>
  <c r="T405" i="8"/>
  <c r="S405" i="8" s="1"/>
  <c r="T406" i="8"/>
  <c r="S406" i="8" s="1"/>
  <c r="T407" i="8"/>
  <c r="S407" i="8" s="1"/>
  <c r="T408" i="8"/>
  <c r="S408" i="8" s="1"/>
  <c r="T409" i="8"/>
  <c r="S409" i="8" s="1"/>
  <c r="T410" i="8"/>
  <c r="S410" i="8" s="1"/>
  <c r="T411" i="8"/>
  <c r="S411" i="8" s="1"/>
  <c r="T412" i="8"/>
  <c r="S412" i="8" s="1"/>
  <c r="T413" i="8"/>
  <c r="S413" i="8" s="1"/>
  <c r="T414" i="8"/>
  <c r="S414" i="8" s="1"/>
  <c r="T415" i="8"/>
  <c r="S415" i="8" s="1"/>
  <c r="T416" i="8"/>
  <c r="S416" i="8" s="1"/>
  <c r="T417" i="8"/>
  <c r="S417" i="8" s="1"/>
  <c r="T418" i="8"/>
  <c r="S418" i="8" s="1"/>
  <c r="T419" i="8"/>
  <c r="S419" i="8" s="1"/>
  <c r="T420" i="8"/>
  <c r="S420" i="8" s="1"/>
  <c r="T421" i="8"/>
  <c r="S421" i="8" s="1"/>
  <c r="T422" i="8"/>
  <c r="S422" i="8" s="1"/>
  <c r="T423" i="8"/>
  <c r="S423" i="8" s="1"/>
  <c r="T424" i="8"/>
  <c r="S424" i="8" s="1"/>
  <c r="T425" i="8"/>
  <c r="S425" i="8" s="1"/>
  <c r="T426" i="8"/>
  <c r="S426" i="8" s="1"/>
  <c r="T427" i="8"/>
  <c r="S427" i="8" s="1"/>
  <c r="T428" i="8"/>
  <c r="S428" i="8" s="1"/>
  <c r="T429" i="8"/>
  <c r="S429" i="8" s="1"/>
  <c r="T430" i="8"/>
  <c r="S430" i="8" s="1"/>
  <c r="T431" i="8"/>
  <c r="S431" i="8" s="1"/>
  <c r="T432" i="8"/>
  <c r="S432" i="8" s="1"/>
  <c r="T433" i="8"/>
  <c r="S433" i="8" s="1"/>
  <c r="T434" i="8"/>
  <c r="S434" i="8" s="1"/>
  <c r="T435" i="8"/>
  <c r="S435" i="8" s="1"/>
  <c r="T436" i="8"/>
  <c r="S436" i="8" s="1"/>
  <c r="T437" i="8"/>
  <c r="S437" i="8" s="1"/>
  <c r="T438" i="8"/>
  <c r="S438" i="8" s="1"/>
  <c r="T439" i="8"/>
  <c r="S439" i="8" s="1"/>
  <c r="T440" i="8"/>
  <c r="S440" i="8" s="1"/>
  <c r="T441" i="8"/>
  <c r="S441" i="8" s="1"/>
  <c r="T442" i="8"/>
  <c r="S442" i="8" s="1"/>
  <c r="T443" i="8"/>
  <c r="S443" i="8" s="1"/>
  <c r="T444" i="8"/>
  <c r="S444" i="8" s="1"/>
  <c r="T445" i="8"/>
  <c r="S445" i="8" s="1"/>
  <c r="T446" i="8"/>
  <c r="S446" i="8" s="1"/>
  <c r="T447" i="8"/>
  <c r="S447" i="8" s="1"/>
  <c r="T448" i="8"/>
  <c r="S448" i="8" s="1"/>
  <c r="T449" i="8"/>
  <c r="S449" i="8" s="1"/>
  <c r="T450" i="8"/>
  <c r="S450" i="8" s="1"/>
  <c r="T451" i="8"/>
  <c r="S451" i="8" s="1"/>
  <c r="T452" i="8"/>
  <c r="S452" i="8" s="1"/>
  <c r="T453" i="8"/>
  <c r="S453" i="8" s="1"/>
  <c r="T454" i="8"/>
  <c r="S454" i="8" s="1"/>
  <c r="T455" i="8"/>
  <c r="S455" i="8" s="1"/>
  <c r="T456" i="8"/>
  <c r="S456" i="8" s="1"/>
  <c r="T457" i="8"/>
  <c r="S457" i="8" s="1"/>
  <c r="T458" i="8"/>
  <c r="S458" i="8" s="1"/>
  <c r="T459" i="8"/>
  <c r="S459" i="8" s="1"/>
  <c r="T460" i="8"/>
  <c r="S460" i="8" s="1"/>
  <c r="T461" i="8"/>
  <c r="S461" i="8" s="1"/>
  <c r="T462" i="8"/>
  <c r="S462" i="8" s="1"/>
  <c r="T463" i="8"/>
  <c r="S463" i="8" s="1"/>
  <c r="T464" i="8"/>
  <c r="S464" i="8" s="1"/>
  <c r="T465" i="8"/>
  <c r="S465" i="8" s="1"/>
  <c r="T466" i="8"/>
  <c r="S466" i="8" s="1"/>
  <c r="T467" i="8"/>
  <c r="S467" i="8" s="1"/>
  <c r="T468" i="8"/>
  <c r="S468" i="8" s="1"/>
  <c r="T469" i="8"/>
  <c r="S469" i="8" s="1"/>
  <c r="T470" i="8"/>
  <c r="S470" i="8" s="1"/>
  <c r="T471" i="8"/>
  <c r="S471" i="8" s="1"/>
  <c r="T472" i="8"/>
  <c r="S472" i="8" s="1"/>
  <c r="T473" i="8"/>
  <c r="S473" i="8" s="1"/>
  <c r="T474" i="8"/>
  <c r="S474" i="8" s="1"/>
  <c r="T475" i="8"/>
  <c r="S475" i="8" s="1"/>
  <c r="T476" i="8"/>
  <c r="S476" i="8" s="1"/>
  <c r="T477" i="8"/>
  <c r="S477" i="8" s="1"/>
  <c r="T478" i="8"/>
  <c r="S478" i="8" s="1"/>
  <c r="T479" i="8"/>
  <c r="S479" i="8" s="1"/>
  <c r="T480" i="8"/>
  <c r="S480" i="8" s="1"/>
  <c r="T481" i="8"/>
  <c r="S481" i="8" s="1"/>
  <c r="T482" i="8"/>
  <c r="S482" i="8" s="1"/>
  <c r="T483" i="8"/>
  <c r="S483" i="8" s="1"/>
  <c r="T484" i="8"/>
  <c r="S484" i="8" s="1"/>
  <c r="T485" i="8"/>
  <c r="S485" i="8" s="1"/>
  <c r="T486" i="8"/>
  <c r="S486" i="8" s="1"/>
  <c r="T487" i="8"/>
  <c r="S487" i="8" s="1"/>
  <c r="T488" i="8"/>
  <c r="S488" i="8" s="1"/>
  <c r="T489" i="8"/>
  <c r="S489" i="8" s="1"/>
  <c r="T490" i="8"/>
  <c r="S490" i="8" s="1"/>
  <c r="T491" i="8"/>
  <c r="S491" i="8" s="1"/>
  <c r="T492" i="8"/>
  <c r="S492" i="8" s="1"/>
  <c r="T493" i="8"/>
  <c r="S493" i="8" s="1"/>
  <c r="T494" i="8"/>
  <c r="S494" i="8" s="1"/>
  <c r="T495" i="8"/>
  <c r="S495" i="8" s="1"/>
  <c r="T496" i="8"/>
  <c r="S496" i="8" s="1"/>
  <c r="T497" i="8"/>
  <c r="S497" i="8" s="1"/>
  <c r="T498" i="8"/>
  <c r="S498" i="8" s="1"/>
  <c r="T499" i="8"/>
  <c r="S499" i="8" s="1"/>
  <c r="T500" i="8"/>
  <c r="S500" i="8" s="1"/>
  <c r="T501" i="8"/>
  <c r="S501" i="8" s="1"/>
  <c r="T502" i="8"/>
  <c r="S502" i="8" s="1"/>
  <c r="T503" i="8"/>
  <c r="S503" i="8" s="1"/>
  <c r="T504" i="8"/>
  <c r="S504" i="8" s="1"/>
  <c r="T505" i="8"/>
  <c r="S505" i="8" s="1"/>
  <c r="T506" i="8"/>
  <c r="S506" i="8" s="1"/>
  <c r="T507" i="8"/>
  <c r="S507" i="8" s="1"/>
  <c r="T508" i="8"/>
  <c r="S508" i="8" s="1"/>
  <c r="T509" i="8"/>
  <c r="S509" i="8" s="1"/>
  <c r="T510" i="8"/>
  <c r="S510" i="8" s="1"/>
  <c r="T511" i="8"/>
  <c r="S511" i="8" s="1"/>
  <c r="T512" i="8"/>
  <c r="S512" i="8" s="1"/>
  <c r="T513" i="8"/>
  <c r="S513" i="8" s="1"/>
  <c r="T514" i="8"/>
  <c r="S514" i="8" s="1"/>
  <c r="T515" i="8"/>
  <c r="S515" i="8" s="1"/>
  <c r="T516" i="8"/>
  <c r="S516" i="8" s="1"/>
  <c r="T517" i="8"/>
  <c r="S517" i="8" s="1"/>
  <c r="T518" i="8"/>
  <c r="S518" i="8" s="1"/>
  <c r="T519" i="8"/>
  <c r="S519" i="8" s="1"/>
  <c r="T520" i="8"/>
  <c r="S520" i="8" s="1"/>
  <c r="T521" i="8"/>
  <c r="S521" i="8" s="1"/>
  <c r="T522" i="8"/>
  <c r="S522" i="8" s="1"/>
  <c r="T523" i="8"/>
  <c r="S523" i="8" s="1"/>
  <c r="T524" i="8"/>
  <c r="S524" i="8" s="1"/>
  <c r="T525" i="8"/>
  <c r="S525" i="8" s="1"/>
  <c r="T526" i="8"/>
  <c r="S526" i="8" s="1"/>
  <c r="T527" i="8"/>
  <c r="S527" i="8" s="1"/>
  <c r="T528" i="8"/>
  <c r="S528" i="8" s="1"/>
  <c r="T529" i="8"/>
  <c r="S529" i="8" s="1"/>
  <c r="T530" i="8"/>
  <c r="S530" i="8" s="1"/>
  <c r="T531" i="8"/>
  <c r="S531" i="8" s="1"/>
  <c r="T532" i="8"/>
  <c r="S532" i="8" s="1"/>
  <c r="T533" i="8"/>
  <c r="S533" i="8" s="1"/>
  <c r="T534" i="8"/>
  <c r="S534" i="8" s="1"/>
  <c r="T535" i="8"/>
  <c r="S535" i="8" s="1"/>
  <c r="T536" i="8"/>
  <c r="S536" i="8" s="1"/>
  <c r="T537" i="8"/>
  <c r="S537" i="8" s="1"/>
  <c r="T538" i="8"/>
  <c r="S538" i="8" s="1"/>
  <c r="T539" i="8"/>
  <c r="S539" i="8" s="1"/>
  <c r="T540" i="8"/>
  <c r="S540" i="8" s="1"/>
  <c r="T541" i="8"/>
  <c r="S541" i="8" s="1"/>
  <c r="T542" i="8"/>
  <c r="S542" i="8" s="1"/>
  <c r="T543" i="8"/>
  <c r="S543" i="8" s="1"/>
  <c r="T544" i="8"/>
  <c r="S544" i="8" s="1"/>
  <c r="T545" i="8"/>
  <c r="S545" i="8" s="1"/>
  <c r="T546" i="8"/>
  <c r="S546" i="8" s="1"/>
  <c r="T547" i="8"/>
  <c r="S547" i="8" s="1"/>
  <c r="T548" i="8"/>
  <c r="S548" i="8" s="1"/>
  <c r="T549" i="8"/>
  <c r="S549" i="8" s="1"/>
  <c r="T550" i="8"/>
  <c r="S550" i="8" s="1"/>
  <c r="T551" i="8"/>
  <c r="S551" i="8" s="1"/>
  <c r="T552" i="8"/>
  <c r="S552" i="8" s="1"/>
  <c r="T553" i="8"/>
  <c r="S553" i="8" s="1"/>
  <c r="T554" i="8"/>
  <c r="S554" i="8" s="1"/>
  <c r="T555" i="8"/>
  <c r="S555" i="8" s="1"/>
  <c r="T556" i="8"/>
  <c r="S556" i="8" s="1"/>
  <c r="T557" i="8"/>
  <c r="S557" i="8" s="1"/>
  <c r="T558" i="8"/>
  <c r="S558" i="8" s="1"/>
  <c r="T559" i="8"/>
  <c r="S559" i="8" s="1"/>
  <c r="T560" i="8"/>
  <c r="S560" i="8" s="1"/>
  <c r="T561" i="8"/>
  <c r="S561" i="8" s="1"/>
  <c r="T562" i="8"/>
  <c r="S562" i="8" s="1"/>
  <c r="T563" i="8"/>
  <c r="S563" i="8" s="1"/>
  <c r="T564" i="8"/>
  <c r="S564" i="8" s="1"/>
  <c r="T565" i="8"/>
  <c r="S565" i="8" s="1"/>
  <c r="T566" i="8"/>
  <c r="S566" i="8" s="1"/>
  <c r="T567" i="8"/>
  <c r="S567" i="8" s="1"/>
  <c r="T568" i="8"/>
  <c r="S568" i="8" s="1"/>
  <c r="T569" i="8"/>
  <c r="S569" i="8" s="1"/>
  <c r="T570" i="8"/>
  <c r="S570" i="8" s="1"/>
  <c r="T571" i="8"/>
  <c r="S571" i="8" s="1"/>
  <c r="T572" i="8"/>
  <c r="S572" i="8" s="1"/>
  <c r="T573" i="8"/>
  <c r="S573" i="8" s="1"/>
  <c r="T574" i="8"/>
  <c r="S574" i="8" s="1"/>
  <c r="T575" i="8"/>
  <c r="S575" i="8" s="1"/>
  <c r="T576" i="8"/>
  <c r="S576" i="8" s="1"/>
  <c r="T577" i="8"/>
  <c r="S577" i="8" s="1"/>
  <c r="T578" i="8"/>
  <c r="S578" i="8" s="1"/>
  <c r="T579" i="8"/>
  <c r="S579" i="8" s="1"/>
  <c r="T580" i="8"/>
  <c r="S580" i="8" s="1"/>
  <c r="T581" i="8"/>
  <c r="S581" i="8" s="1"/>
  <c r="T582" i="8"/>
  <c r="S582" i="8" s="1"/>
  <c r="T583" i="8"/>
  <c r="S583" i="8" s="1"/>
  <c r="T584" i="8"/>
  <c r="S584" i="8" s="1"/>
  <c r="T585" i="8"/>
  <c r="S585" i="8" s="1"/>
  <c r="T586" i="8"/>
  <c r="S586" i="8" s="1"/>
  <c r="T587" i="8"/>
  <c r="S587" i="8" s="1"/>
  <c r="T588" i="8"/>
  <c r="S588" i="8" s="1"/>
  <c r="T589" i="8"/>
  <c r="S589" i="8" s="1"/>
  <c r="T590" i="8"/>
  <c r="S590" i="8" s="1"/>
  <c r="T591" i="8"/>
  <c r="S591" i="8" s="1"/>
  <c r="T592" i="8"/>
  <c r="S592" i="8" s="1"/>
  <c r="T593" i="8"/>
  <c r="S593" i="8" s="1"/>
  <c r="T594" i="8"/>
  <c r="S594" i="8" s="1"/>
  <c r="T595" i="8"/>
  <c r="S595" i="8" s="1"/>
  <c r="T596" i="8"/>
  <c r="S596" i="8" s="1"/>
  <c r="T597" i="8"/>
  <c r="S597" i="8" s="1"/>
  <c r="T598" i="8"/>
  <c r="S598" i="8" s="1"/>
  <c r="T599" i="8"/>
  <c r="S599" i="8" s="1"/>
  <c r="T600" i="8"/>
  <c r="S600" i="8" s="1"/>
  <c r="T601" i="8"/>
  <c r="S601" i="8" s="1"/>
  <c r="T602" i="8"/>
  <c r="S602" i="8" s="1"/>
  <c r="T603" i="8"/>
  <c r="S603" i="8" s="1"/>
  <c r="T604" i="8"/>
  <c r="S604" i="8" s="1"/>
  <c r="T605" i="8"/>
  <c r="S605" i="8" s="1"/>
  <c r="T606" i="8"/>
  <c r="S606" i="8" s="1"/>
  <c r="T607" i="8"/>
  <c r="S607" i="8" s="1"/>
  <c r="T608" i="8"/>
  <c r="S608" i="8" s="1"/>
  <c r="T609" i="8"/>
  <c r="S609" i="8" s="1"/>
  <c r="T610" i="8"/>
  <c r="S610" i="8" s="1"/>
  <c r="T611" i="8"/>
  <c r="S611" i="8" s="1"/>
  <c r="T612" i="8"/>
  <c r="S612" i="8" s="1"/>
  <c r="T613" i="8"/>
  <c r="S613" i="8" s="1"/>
  <c r="T614" i="8"/>
  <c r="S614" i="8" s="1"/>
  <c r="T615" i="8"/>
  <c r="S615" i="8" s="1"/>
  <c r="T616" i="8"/>
  <c r="S616" i="8" s="1"/>
  <c r="T617" i="8"/>
  <c r="S617" i="8" s="1"/>
  <c r="T618" i="8"/>
  <c r="S618" i="8" s="1"/>
  <c r="T619" i="8"/>
  <c r="S619" i="8" s="1"/>
  <c r="T620" i="8"/>
  <c r="S620" i="8" s="1"/>
  <c r="T621" i="8"/>
  <c r="S621" i="8" s="1"/>
  <c r="T622" i="8"/>
  <c r="S622" i="8" s="1"/>
  <c r="T623" i="8"/>
  <c r="S623" i="8" s="1"/>
  <c r="T624" i="8"/>
  <c r="S624" i="8" s="1"/>
  <c r="T625" i="8"/>
  <c r="S625" i="8" s="1"/>
  <c r="T626" i="8"/>
  <c r="S626" i="8" s="1"/>
  <c r="T627" i="8"/>
  <c r="S627" i="8" s="1"/>
  <c r="T628" i="8"/>
  <c r="S628" i="8" s="1"/>
  <c r="T629" i="8"/>
  <c r="S629" i="8" s="1"/>
  <c r="T630" i="8"/>
  <c r="S630" i="8" s="1"/>
  <c r="T631" i="8"/>
  <c r="S631" i="8" s="1"/>
  <c r="T632" i="8"/>
  <c r="S632" i="8" s="1"/>
  <c r="T633" i="8"/>
  <c r="S633" i="8" s="1"/>
  <c r="T634" i="8"/>
  <c r="S634" i="8" s="1"/>
  <c r="T635" i="8"/>
  <c r="S635" i="8" s="1"/>
  <c r="T636" i="8"/>
  <c r="S636" i="8" s="1"/>
  <c r="T637" i="8"/>
  <c r="S637" i="8" s="1"/>
  <c r="T638" i="8"/>
  <c r="S638" i="8" s="1"/>
  <c r="T639" i="8"/>
  <c r="S639" i="8" s="1"/>
  <c r="T640" i="8"/>
  <c r="S640" i="8" s="1"/>
  <c r="T641" i="8"/>
  <c r="S641" i="8" s="1"/>
  <c r="T642" i="8"/>
  <c r="S642" i="8" s="1"/>
  <c r="T643" i="8"/>
  <c r="S643" i="8" s="1"/>
  <c r="T644" i="8"/>
  <c r="S644" i="8" s="1"/>
  <c r="T645" i="8"/>
  <c r="S645" i="8" s="1"/>
  <c r="T646" i="8"/>
  <c r="S646" i="8" s="1"/>
  <c r="T647" i="8"/>
  <c r="S647" i="8" s="1"/>
  <c r="T648" i="8"/>
  <c r="S648" i="8" s="1"/>
  <c r="T649" i="8"/>
  <c r="S649" i="8" s="1"/>
  <c r="T650" i="8"/>
  <c r="S650" i="8" s="1"/>
  <c r="T651" i="8"/>
  <c r="S651" i="8" s="1"/>
  <c r="T652" i="8"/>
  <c r="S652" i="8" s="1"/>
  <c r="T653" i="8"/>
  <c r="S653" i="8" s="1"/>
  <c r="T654" i="8"/>
  <c r="S654" i="8" s="1"/>
  <c r="T655" i="8"/>
  <c r="S655" i="8" s="1"/>
  <c r="T656" i="8"/>
  <c r="S656" i="8" s="1"/>
  <c r="T657" i="8"/>
  <c r="S657" i="8" s="1"/>
  <c r="T658" i="8"/>
  <c r="S658" i="8" s="1"/>
  <c r="T659" i="8"/>
  <c r="S659" i="8" s="1"/>
  <c r="T660" i="8"/>
  <c r="S660" i="8" s="1"/>
  <c r="T661" i="8"/>
  <c r="S661" i="8" s="1"/>
  <c r="T662" i="8"/>
  <c r="S662" i="8" s="1"/>
  <c r="T663" i="8"/>
  <c r="S663" i="8" s="1"/>
  <c r="T664" i="8"/>
  <c r="S664" i="8" s="1"/>
  <c r="T665" i="8"/>
  <c r="S665" i="8" s="1"/>
  <c r="T666" i="8"/>
  <c r="S666" i="8" s="1"/>
  <c r="T667" i="8"/>
  <c r="S667" i="8" s="1"/>
  <c r="T668" i="8"/>
  <c r="S668" i="8" s="1"/>
  <c r="T669" i="8"/>
  <c r="S669" i="8" s="1"/>
  <c r="T670" i="8"/>
  <c r="S670" i="8" s="1"/>
  <c r="T671" i="8"/>
  <c r="S671" i="8" s="1"/>
  <c r="T672" i="8"/>
  <c r="S672" i="8" s="1"/>
  <c r="T673" i="8"/>
  <c r="S673" i="8" s="1"/>
  <c r="T674" i="8"/>
  <c r="S674" i="8" s="1"/>
  <c r="T675" i="8"/>
  <c r="S675" i="8" s="1"/>
  <c r="T676" i="8"/>
  <c r="S676" i="8" s="1"/>
  <c r="T677" i="8"/>
  <c r="S677" i="8" s="1"/>
  <c r="T678" i="8"/>
  <c r="S678" i="8" s="1"/>
  <c r="T679" i="8"/>
  <c r="S679" i="8" s="1"/>
  <c r="T680" i="8"/>
  <c r="S680" i="8" s="1"/>
  <c r="T681" i="8"/>
  <c r="S681" i="8" s="1"/>
  <c r="T682" i="8"/>
  <c r="S682" i="8" s="1"/>
  <c r="T683" i="8"/>
  <c r="S683" i="8" s="1"/>
  <c r="T684" i="8"/>
  <c r="S684" i="8" s="1"/>
  <c r="T685" i="8"/>
  <c r="S685" i="8" s="1"/>
  <c r="T686" i="8"/>
  <c r="S686" i="8" s="1"/>
  <c r="T687" i="8"/>
  <c r="S687" i="8" s="1"/>
  <c r="T688" i="8"/>
  <c r="S688" i="8" s="1"/>
  <c r="T689" i="8"/>
  <c r="S689" i="8" s="1"/>
  <c r="T690" i="8"/>
  <c r="S690" i="8" s="1"/>
  <c r="T691" i="8"/>
  <c r="S691" i="8" s="1"/>
  <c r="T692" i="8"/>
  <c r="S692" i="8" s="1"/>
  <c r="T693" i="8"/>
  <c r="S693" i="8" s="1"/>
  <c r="T694" i="8"/>
  <c r="S694" i="8" s="1"/>
  <c r="T695" i="8"/>
  <c r="S695" i="8" s="1"/>
  <c r="T696" i="8"/>
  <c r="S696" i="8" s="1"/>
  <c r="T697" i="8"/>
  <c r="S697" i="8" s="1"/>
  <c r="T698" i="8"/>
  <c r="S698" i="8" s="1"/>
  <c r="T699" i="8"/>
  <c r="S699" i="8" s="1"/>
  <c r="T700" i="8"/>
  <c r="S700" i="8" s="1"/>
  <c r="T701" i="8"/>
  <c r="S701" i="8" s="1"/>
  <c r="T702" i="8"/>
  <c r="S702" i="8" s="1"/>
  <c r="T703" i="8"/>
  <c r="S703" i="8" s="1"/>
  <c r="T704" i="8"/>
  <c r="S704" i="8" s="1"/>
  <c r="T705" i="8"/>
  <c r="S705" i="8" s="1"/>
  <c r="T706" i="8"/>
  <c r="S706" i="8" s="1"/>
  <c r="T707" i="8"/>
  <c r="S707" i="8" s="1"/>
  <c r="T708" i="8"/>
  <c r="S708" i="8" s="1"/>
  <c r="T709" i="8"/>
  <c r="S709" i="8" s="1"/>
  <c r="T710" i="8"/>
  <c r="S710" i="8" s="1"/>
  <c r="T711" i="8"/>
  <c r="S711" i="8" s="1"/>
  <c r="T712" i="8"/>
  <c r="S712" i="8" s="1"/>
  <c r="T713" i="8"/>
  <c r="S713" i="8" s="1"/>
  <c r="T714" i="8"/>
  <c r="S714" i="8" s="1"/>
  <c r="T715" i="8"/>
  <c r="S715" i="8" s="1"/>
  <c r="T716" i="8"/>
  <c r="S716" i="8" s="1"/>
  <c r="T717" i="8"/>
  <c r="S717" i="8" s="1"/>
  <c r="T718" i="8"/>
  <c r="S718" i="8" s="1"/>
  <c r="T719" i="8"/>
  <c r="S719" i="8" s="1"/>
  <c r="T720" i="8"/>
  <c r="S720" i="8" s="1"/>
  <c r="T721" i="8"/>
  <c r="S721" i="8" s="1"/>
  <c r="T722" i="8"/>
  <c r="S722" i="8" s="1"/>
  <c r="T723" i="8"/>
  <c r="S723" i="8" s="1"/>
  <c r="T724" i="8"/>
  <c r="S724" i="8" s="1"/>
  <c r="T725" i="8"/>
  <c r="S725" i="8" s="1"/>
  <c r="T726" i="8"/>
  <c r="S726" i="8" s="1"/>
  <c r="T727" i="8"/>
  <c r="S727" i="8" s="1"/>
  <c r="T728" i="8"/>
  <c r="S728" i="8" s="1"/>
  <c r="T729" i="8"/>
  <c r="S729" i="8" s="1"/>
  <c r="T730" i="8"/>
  <c r="S730" i="8" s="1"/>
  <c r="T731" i="8"/>
  <c r="S731" i="8" s="1"/>
  <c r="T732" i="8"/>
  <c r="S732" i="8" s="1"/>
  <c r="T733" i="8"/>
  <c r="S733" i="8" s="1"/>
  <c r="T734" i="8"/>
  <c r="S734" i="8" s="1"/>
  <c r="T735" i="8"/>
  <c r="S735" i="8" s="1"/>
  <c r="T736" i="8"/>
  <c r="S736" i="8" s="1"/>
  <c r="T737" i="8"/>
  <c r="S737" i="8" s="1"/>
  <c r="T738" i="8"/>
  <c r="S738" i="8" s="1"/>
  <c r="T739" i="8"/>
  <c r="S739" i="8" s="1"/>
  <c r="T740" i="8"/>
  <c r="S740" i="8" s="1"/>
  <c r="T741" i="8"/>
  <c r="S741" i="8" s="1"/>
  <c r="T742" i="8"/>
  <c r="S742" i="8" s="1"/>
  <c r="T743" i="8"/>
  <c r="S743" i="8" s="1"/>
  <c r="T744" i="8"/>
  <c r="S744" i="8" s="1"/>
  <c r="T745" i="8"/>
  <c r="S745" i="8" s="1"/>
  <c r="T746" i="8"/>
  <c r="S746" i="8" s="1"/>
  <c r="T747" i="8"/>
  <c r="S747" i="8" s="1"/>
  <c r="T748" i="8"/>
  <c r="S748" i="8" s="1"/>
  <c r="T749" i="8"/>
  <c r="S749" i="8" s="1"/>
  <c r="T750" i="8"/>
  <c r="S750" i="8" s="1"/>
  <c r="T751" i="8"/>
  <c r="S751" i="8" s="1"/>
  <c r="T752" i="8"/>
  <c r="S752" i="8" s="1"/>
  <c r="T753" i="8"/>
  <c r="S753" i="8" s="1"/>
  <c r="T754" i="8"/>
  <c r="S754" i="8" s="1"/>
  <c r="T755" i="8"/>
  <c r="S755" i="8" s="1"/>
  <c r="T756" i="8"/>
  <c r="S756" i="8" s="1"/>
  <c r="T757" i="8"/>
  <c r="S757" i="8" s="1"/>
  <c r="T758" i="8"/>
  <c r="S758" i="8" s="1"/>
  <c r="T759" i="8"/>
  <c r="S759" i="8" s="1"/>
  <c r="T760" i="8"/>
  <c r="S760" i="8" s="1"/>
  <c r="T761" i="8"/>
  <c r="S761" i="8" s="1"/>
  <c r="T762" i="8"/>
  <c r="S762" i="8" s="1"/>
  <c r="T763" i="8"/>
  <c r="S763" i="8" s="1"/>
  <c r="T764" i="8"/>
  <c r="S764" i="8" s="1"/>
  <c r="T765" i="8"/>
  <c r="S765" i="8" s="1"/>
  <c r="T766" i="8"/>
  <c r="S766" i="8" s="1"/>
  <c r="T767" i="8"/>
  <c r="S767" i="8" s="1"/>
  <c r="T768" i="8"/>
  <c r="S768" i="8" s="1"/>
  <c r="T769" i="8"/>
  <c r="S769" i="8" s="1"/>
  <c r="T770" i="8"/>
  <c r="S770" i="8" s="1"/>
  <c r="T771" i="8"/>
  <c r="S771" i="8" s="1"/>
  <c r="T772" i="8"/>
  <c r="S772" i="8" s="1"/>
  <c r="T773" i="8"/>
  <c r="S773" i="8" s="1"/>
  <c r="T774" i="8"/>
  <c r="S774" i="8" s="1"/>
  <c r="T775" i="8"/>
  <c r="S775" i="8" s="1"/>
  <c r="T776" i="8"/>
  <c r="S776" i="8" s="1"/>
  <c r="T777" i="8"/>
  <c r="S777" i="8" s="1"/>
  <c r="T778" i="8"/>
  <c r="S778" i="8" s="1"/>
  <c r="T4" i="8"/>
  <c r="S4" i="8" s="1"/>
  <c r="CN1333" i="7"/>
  <c r="CN1337" i="7"/>
  <c r="CN1338" i="7"/>
  <c r="CN1339" i="7"/>
  <c r="CN1340" i="7"/>
  <c r="CN1342" i="7"/>
  <c r="CN1343" i="7"/>
  <c r="CN1344" i="7"/>
  <c r="CN1346" i="7"/>
  <c r="CN1347" i="7"/>
  <c r="CN1348" i="7"/>
  <c r="CN1349" i="7"/>
  <c r="CN1350" i="7"/>
  <c r="CN1351" i="7"/>
  <c r="CN1352" i="7"/>
  <c r="CN1353" i="7"/>
  <c r="CN1354" i="7"/>
  <c r="CN1355" i="7"/>
  <c r="CN1356" i="7"/>
  <c r="CN1357" i="7"/>
  <c r="CN1358" i="7"/>
  <c r="CN1359" i="7"/>
  <c r="CN1360" i="7"/>
  <c r="CN1361" i="7"/>
  <c r="CN1362" i="7"/>
  <c r="CN1363" i="7"/>
  <c r="CN1364" i="7"/>
  <c r="CN1365" i="7"/>
  <c r="CN1366" i="7"/>
  <c r="CN1367" i="7"/>
  <c r="CN1368" i="7"/>
  <c r="CN1369" i="7"/>
  <c r="CN1370" i="7"/>
  <c r="CN1371" i="7"/>
  <c r="CN1372" i="7"/>
  <c r="CN1373" i="7"/>
  <c r="CN1375" i="7"/>
  <c r="CN1376" i="7"/>
  <c r="CN1377" i="7"/>
  <c r="CN1378" i="7"/>
  <c r="CN1379" i="7"/>
  <c r="CN1380" i="7"/>
  <c r="CN1381" i="7"/>
  <c r="CN1382" i="7"/>
  <c r="CN1383" i="7"/>
  <c r="CN1384" i="7"/>
  <c r="CN1385" i="7"/>
  <c r="CN1386" i="7"/>
  <c r="CN1387" i="7"/>
  <c r="CN1388" i="7"/>
  <c r="CN1389" i="7"/>
  <c r="CN1390" i="7"/>
  <c r="CN1391" i="7"/>
  <c r="CN1392" i="7"/>
  <c r="CN1332" i="7"/>
  <c r="CN1345" i="7" l="1"/>
  <c r="CN1335" i="7"/>
  <c r="N57" i="7"/>
  <c r="R57" i="7" s="1"/>
  <c r="N45" i="7"/>
  <c r="R45" i="7" s="1"/>
  <c r="N69" i="7"/>
  <c r="R69" i="7" s="1"/>
  <c r="N33" i="7"/>
  <c r="R33" i="7" s="1"/>
  <c r="N453" i="7"/>
  <c r="R453" i="7" s="1"/>
  <c r="N141" i="7"/>
  <c r="N129" i="7"/>
  <c r="R129" i="7" s="1"/>
  <c r="N117" i="7"/>
  <c r="R117" i="7" s="1"/>
  <c r="N105" i="7"/>
  <c r="R105" i="7" s="1"/>
  <c r="N93" i="7"/>
  <c r="R93" i="7" s="1"/>
  <c r="U17" i="7"/>
  <c r="V17" i="7" s="1"/>
  <c r="N81" i="7"/>
  <c r="R81" i="7" s="1"/>
  <c r="T1101" i="7"/>
  <c r="N1101" i="7"/>
  <c r="T1089" i="7"/>
  <c r="N1089" i="7"/>
  <c r="T1077" i="7"/>
  <c r="N1077" i="7"/>
  <c r="T1065" i="7"/>
  <c r="N1065" i="7"/>
  <c r="T1053" i="7"/>
  <c r="N1053" i="7"/>
  <c r="T1041" i="7"/>
  <c r="N1041" i="7"/>
  <c r="T1029" i="7"/>
  <c r="N1029" i="7"/>
  <c r="T1017" i="7"/>
  <c r="N1017" i="7"/>
  <c r="T1005" i="7"/>
  <c r="N1005" i="7"/>
  <c r="T993" i="7"/>
  <c r="N993" i="7"/>
  <c r="T981" i="7"/>
  <c r="N981" i="7"/>
  <c r="T957" i="7"/>
  <c r="N957" i="7"/>
  <c r="T945" i="7"/>
  <c r="N945" i="7"/>
  <c r="T933" i="7"/>
  <c r="N933" i="7"/>
  <c r="T921" i="7"/>
  <c r="N921" i="7"/>
  <c r="T909" i="7"/>
  <c r="N909" i="7"/>
  <c r="T897" i="7"/>
  <c r="N897" i="7"/>
  <c r="T885" i="7"/>
  <c r="N885" i="7"/>
  <c r="T873" i="7"/>
  <c r="N873" i="7"/>
  <c r="T861" i="7"/>
  <c r="N861" i="7"/>
  <c r="T849" i="7"/>
  <c r="N849" i="7"/>
  <c r="T837" i="7"/>
  <c r="N837" i="7"/>
  <c r="T813" i="7"/>
  <c r="N813" i="7"/>
  <c r="T801" i="7"/>
  <c r="N801" i="7"/>
  <c r="T789" i="7"/>
  <c r="N789" i="7"/>
  <c r="T777" i="7"/>
  <c r="N777" i="7"/>
  <c r="T765" i="7"/>
  <c r="N765" i="7"/>
  <c r="T753" i="7"/>
  <c r="N753" i="7"/>
  <c r="T741" i="7"/>
  <c r="N741" i="7"/>
  <c r="T729" i="7"/>
  <c r="N729" i="7"/>
  <c r="T717" i="7"/>
  <c r="N717" i="7"/>
  <c r="T705" i="7"/>
  <c r="N705" i="7"/>
  <c r="T693" i="7"/>
  <c r="U692" i="7" s="1"/>
  <c r="V692" i="7" s="1"/>
  <c r="N693" i="7"/>
  <c r="T681" i="7"/>
  <c r="N681" i="7"/>
  <c r="T669" i="7"/>
  <c r="N669" i="7"/>
  <c r="T657" i="7"/>
  <c r="N657" i="7"/>
  <c r="T645" i="7"/>
  <c r="N645" i="7"/>
  <c r="T633" i="7"/>
  <c r="N633" i="7"/>
  <c r="T621" i="7"/>
  <c r="N621" i="7"/>
  <c r="T609" i="7"/>
  <c r="N609" i="7"/>
  <c r="T597" i="7"/>
  <c r="N597" i="7"/>
  <c r="T585" i="7"/>
  <c r="N585" i="7"/>
  <c r="N1235" i="7"/>
  <c r="N1186" i="7"/>
  <c r="N1035" i="7"/>
  <c r="N870" i="7"/>
  <c r="T1233" i="7"/>
  <c r="U1234" i="7" s="1"/>
  <c r="V1234" i="7" s="1"/>
  <c r="N1233" i="7"/>
  <c r="T1221" i="7"/>
  <c r="N1221" i="7"/>
  <c r="T1209" i="7"/>
  <c r="N1209" i="7"/>
  <c r="T1197" i="7"/>
  <c r="N1197" i="7"/>
  <c r="T1185" i="7"/>
  <c r="N1185" i="7"/>
  <c r="T1173" i="7"/>
  <c r="N1173" i="7"/>
  <c r="T1161" i="7"/>
  <c r="N1161" i="7"/>
  <c r="T1149" i="7"/>
  <c r="N1149" i="7"/>
  <c r="T1137" i="7"/>
  <c r="N1137" i="7"/>
  <c r="T1125" i="7"/>
  <c r="N1125" i="7"/>
  <c r="T1112" i="7"/>
  <c r="N1112" i="7"/>
  <c r="T1088" i="7"/>
  <c r="N1088" i="7"/>
  <c r="T1076" i="7"/>
  <c r="U1075" i="7" s="1"/>
  <c r="V1075" i="7" s="1"/>
  <c r="N1076" i="7"/>
  <c r="T1064" i="7"/>
  <c r="N1064" i="7"/>
  <c r="T1052" i="7"/>
  <c r="N1052" i="7"/>
  <c r="T1040" i="7"/>
  <c r="N1040" i="7"/>
  <c r="T1028" i="7"/>
  <c r="N1028" i="7"/>
  <c r="T1016" i="7"/>
  <c r="N1016" i="7"/>
  <c r="T1004" i="7"/>
  <c r="N1004" i="7"/>
  <c r="T992" i="7"/>
  <c r="N992" i="7"/>
  <c r="T980" i="7"/>
  <c r="N980" i="7"/>
  <c r="T968" i="7"/>
  <c r="N968" i="7"/>
  <c r="T944" i="7"/>
  <c r="N944" i="7"/>
  <c r="T932" i="7"/>
  <c r="N932" i="7"/>
  <c r="T920" i="7"/>
  <c r="N920" i="7"/>
  <c r="T908" i="7"/>
  <c r="N908" i="7"/>
  <c r="T896" i="7"/>
  <c r="N896" i="7"/>
  <c r="T872" i="7"/>
  <c r="N872" i="7"/>
  <c r="T860" i="7"/>
  <c r="N860" i="7"/>
  <c r="T848" i="7"/>
  <c r="N848" i="7"/>
  <c r="T836" i="7"/>
  <c r="N836" i="7"/>
  <c r="T824" i="7"/>
  <c r="N824" i="7"/>
  <c r="T812" i="7"/>
  <c r="N812" i="7"/>
  <c r="T800" i="7"/>
  <c r="N800" i="7"/>
  <c r="T788" i="7"/>
  <c r="N788" i="7"/>
  <c r="T776" i="7"/>
  <c r="N776" i="7"/>
  <c r="T764" i="7"/>
  <c r="N764" i="7"/>
  <c r="T752" i="7"/>
  <c r="N752" i="7"/>
  <c r="T740" i="7"/>
  <c r="N740" i="7"/>
  <c r="T728" i="7"/>
  <c r="N728" i="7"/>
  <c r="T716" i="7"/>
  <c r="N716" i="7"/>
  <c r="T704" i="7"/>
  <c r="N704" i="7"/>
  <c r="T692" i="7"/>
  <c r="N692" i="7"/>
  <c r="T680" i="7"/>
  <c r="N680" i="7"/>
  <c r="T668" i="7"/>
  <c r="N668" i="7"/>
  <c r="T656" i="7"/>
  <c r="N656" i="7"/>
  <c r="T644" i="7"/>
  <c r="N644" i="7"/>
  <c r="T632" i="7"/>
  <c r="N632" i="7"/>
  <c r="T620" i="7"/>
  <c r="N620" i="7"/>
  <c r="T608" i="7"/>
  <c r="N608" i="7"/>
  <c r="T596" i="7"/>
  <c r="N596" i="7"/>
  <c r="T584" i="7"/>
  <c r="N584" i="7"/>
  <c r="T572" i="7"/>
  <c r="N572" i="7"/>
  <c r="T560" i="7"/>
  <c r="N560" i="7"/>
  <c r="T548" i="7"/>
  <c r="N548" i="7"/>
  <c r="T536" i="7"/>
  <c r="N536" i="7"/>
  <c r="T524" i="7"/>
  <c r="N524" i="7"/>
  <c r="T512" i="7"/>
  <c r="N512" i="7"/>
  <c r="T500" i="7"/>
  <c r="N500" i="7"/>
  <c r="T488" i="7"/>
  <c r="N488" i="7"/>
  <c r="T476" i="7"/>
  <c r="U476" i="7" s="1"/>
  <c r="V476" i="7" s="1"/>
  <c r="N476" i="7"/>
  <c r="T464" i="7"/>
  <c r="N464" i="7"/>
  <c r="T452" i="7"/>
  <c r="N452" i="7"/>
  <c r="T440" i="7"/>
  <c r="N440" i="7"/>
  <c r="T428" i="7"/>
  <c r="N428" i="7"/>
  <c r="T416" i="7"/>
  <c r="N416" i="7"/>
  <c r="T404" i="7"/>
  <c r="N404" i="7"/>
  <c r="T392" i="7"/>
  <c r="N392" i="7"/>
  <c r="T380" i="7"/>
  <c r="N380" i="7"/>
  <c r="T368" i="7"/>
  <c r="N368" i="7"/>
  <c r="T356" i="7"/>
  <c r="N356" i="7"/>
  <c r="T344" i="7"/>
  <c r="N344" i="7"/>
  <c r="T332" i="7"/>
  <c r="N332" i="7"/>
  <c r="T320" i="7"/>
  <c r="N320" i="7"/>
  <c r="T308" i="7"/>
  <c r="N308" i="7"/>
  <c r="T296" i="7"/>
  <c r="N296" i="7"/>
  <c r="T284" i="7"/>
  <c r="N284" i="7"/>
  <c r="T272" i="7"/>
  <c r="N272" i="7"/>
  <c r="T260" i="7"/>
  <c r="N260" i="7"/>
  <c r="T248" i="7"/>
  <c r="N248" i="7"/>
  <c r="T236" i="7"/>
  <c r="N236" i="7"/>
  <c r="T224" i="7"/>
  <c r="N224" i="7"/>
  <c r="T212" i="7"/>
  <c r="N212" i="7"/>
  <c r="T200" i="7"/>
  <c r="N200" i="7"/>
  <c r="T188" i="7"/>
  <c r="N188" i="7"/>
  <c r="T176" i="7"/>
  <c r="N176" i="7"/>
  <c r="T164" i="7"/>
  <c r="N164" i="7"/>
  <c r="T152" i="7"/>
  <c r="N152" i="7"/>
  <c r="T140" i="7"/>
  <c r="N140" i="7"/>
  <c r="T128" i="7"/>
  <c r="N128" i="7"/>
  <c r="T116" i="7"/>
  <c r="N116" i="7"/>
  <c r="T104" i="7"/>
  <c r="N104" i="7"/>
  <c r="T92" i="7"/>
  <c r="N92" i="7"/>
  <c r="T80" i="7"/>
  <c r="N80" i="7"/>
  <c r="T68" i="7"/>
  <c r="N68" i="7"/>
  <c r="T56" i="7"/>
  <c r="N56" i="7"/>
  <c r="T44" i="7"/>
  <c r="N44" i="7"/>
  <c r="T32" i="7"/>
  <c r="N32" i="7"/>
  <c r="U19" i="7"/>
  <c r="V19" i="7" s="1"/>
  <c r="N1234" i="7"/>
  <c r="N1174" i="7"/>
  <c r="N1022" i="7"/>
  <c r="N856" i="7"/>
  <c r="T1232" i="7"/>
  <c r="N1232" i="7"/>
  <c r="T1220" i="7"/>
  <c r="N1220" i="7"/>
  <c r="T1208" i="7"/>
  <c r="N1208" i="7"/>
  <c r="T1196" i="7"/>
  <c r="N1196" i="7"/>
  <c r="T1184" i="7"/>
  <c r="N1184" i="7"/>
  <c r="T1172" i="7"/>
  <c r="N1172" i="7"/>
  <c r="T1160" i="7"/>
  <c r="N1160" i="7"/>
  <c r="T1148" i="7"/>
  <c r="N1148" i="7"/>
  <c r="T1136" i="7"/>
  <c r="N1136" i="7"/>
  <c r="T1123" i="7"/>
  <c r="N1123" i="7"/>
  <c r="T1111" i="7"/>
  <c r="U1112" i="7" s="1"/>
  <c r="V1112" i="7" s="1"/>
  <c r="N1111" i="7"/>
  <c r="T1099" i="7"/>
  <c r="N1099" i="7"/>
  <c r="T1075" i="7"/>
  <c r="N1075" i="7"/>
  <c r="T1063" i="7"/>
  <c r="N1063" i="7"/>
  <c r="T1051" i="7"/>
  <c r="N1051" i="7"/>
  <c r="T1039" i="7"/>
  <c r="N1039" i="7"/>
  <c r="T1027" i="7"/>
  <c r="U1028" i="7" s="1"/>
  <c r="V1028" i="7" s="1"/>
  <c r="N1027" i="7"/>
  <c r="T1015" i="7"/>
  <c r="N1015" i="7"/>
  <c r="T1003" i="7"/>
  <c r="N1003" i="7"/>
  <c r="T991" i="7"/>
  <c r="N991" i="7"/>
  <c r="T979" i="7"/>
  <c r="N979" i="7"/>
  <c r="T967" i="7"/>
  <c r="N967" i="7"/>
  <c r="T955" i="7"/>
  <c r="N955" i="7"/>
  <c r="T943" i="7"/>
  <c r="N943" i="7"/>
  <c r="T931" i="7"/>
  <c r="N931" i="7"/>
  <c r="T919" i="7"/>
  <c r="N919" i="7"/>
  <c r="T907" i="7"/>
  <c r="N907" i="7"/>
  <c r="T895" i="7"/>
  <c r="N895" i="7"/>
  <c r="T883" i="7"/>
  <c r="N883" i="7"/>
  <c r="T871" i="7"/>
  <c r="N871" i="7"/>
  <c r="T859" i="7"/>
  <c r="N859" i="7"/>
  <c r="T847" i="7"/>
  <c r="N847" i="7"/>
  <c r="T835" i="7"/>
  <c r="N835" i="7"/>
  <c r="T823" i="7"/>
  <c r="N823" i="7"/>
  <c r="T811" i="7"/>
  <c r="N811" i="7"/>
  <c r="T799" i="7"/>
  <c r="N799" i="7"/>
  <c r="T787" i="7"/>
  <c r="N787" i="7"/>
  <c r="T775" i="7"/>
  <c r="N775" i="7"/>
  <c r="T763" i="7"/>
  <c r="N763" i="7"/>
  <c r="T751" i="7"/>
  <c r="N751" i="7"/>
  <c r="T739" i="7"/>
  <c r="N739" i="7"/>
  <c r="T727" i="7"/>
  <c r="N727" i="7"/>
  <c r="T715" i="7"/>
  <c r="N715" i="7"/>
  <c r="T703" i="7"/>
  <c r="N703" i="7"/>
  <c r="T691" i="7"/>
  <c r="N691" i="7"/>
  <c r="T679" i="7"/>
  <c r="N679" i="7"/>
  <c r="T667" i="7"/>
  <c r="N667" i="7"/>
  <c r="T655" i="7"/>
  <c r="N655" i="7"/>
  <c r="T643" i="7"/>
  <c r="N643" i="7"/>
  <c r="T631" i="7"/>
  <c r="N631" i="7"/>
  <c r="T619" i="7"/>
  <c r="N619" i="7"/>
  <c r="T607" i="7"/>
  <c r="N607" i="7"/>
  <c r="T595" i="7"/>
  <c r="N595" i="7"/>
  <c r="T583" i="7"/>
  <c r="N583" i="7"/>
  <c r="T571" i="7"/>
  <c r="U572" i="7" s="1"/>
  <c r="V572" i="7" s="1"/>
  <c r="N571" i="7"/>
  <c r="T559" i="7"/>
  <c r="N559" i="7"/>
  <c r="T547" i="7"/>
  <c r="N547" i="7"/>
  <c r="T535" i="7"/>
  <c r="N535" i="7"/>
  <c r="T523" i="7"/>
  <c r="N523" i="7"/>
  <c r="T511" i="7"/>
  <c r="N511" i="7"/>
  <c r="T499" i="7"/>
  <c r="N499" i="7"/>
  <c r="T487" i="7"/>
  <c r="N487" i="7"/>
  <c r="T475" i="7"/>
  <c r="N475" i="7"/>
  <c r="T463" i="7"/>
  <c r="N463" i="7"/>
  <c r="T451" i="7"/>
  <c r="N451" i="7"/>
  <c r="T439" i="7"/>
  <c r="N439" i="7"/>
  <c r="T427" i="7"/>
  <c r="N427" i="7"/>
  <c r="T415" i="7"/>
  <c r="N415" i="7"/>
  <c r="T403" i="7"/>
  <c r="N403" i="7"/>
  <c r="T391" i="7"/>
  <c r="N391" i="7"/>
  <c r="T379" i="7"/>
  <c r="N379" i="7"/>
  <c r="T367" i="7"/>
  <c r="N367" i="7"/>
  <c r="T355" i="7"/>
  <c r="N355" i="7"/>
  <c r="T343" i="7"/>
  <c r="N343" i="7"/>
  <c r="T331" i="7"/>
  <c r="N331" i="7"/>
  <c r="T319" i="7"/>
  <c r="N319" i="7"/>
  <c r="T307" i="7"/>
  <c r="N307" i="7"/>
  <c r="T295" i="7"/>
  <c r="N295" i="7"/>
  <c r="T283" i="7"/>
  <c r="N283" i="7"/>
  <c r="T271" i="7"/>
  <c r="N271" i="7"/>
  <c r="T259" i="7"/>
  <c r="N259" i="7"/>
  <c r="T247" i="7"/>
  <c r="N247" i="7"/>
  <c r="T235" i="7"/>
  <c r="N235" i="7"/>
  <c r="T223" i="7"/>
  <c r="N223" i="7"/>
  <c r="T211" i="7"/>
  <c r="N211" i="7"/>
  <c r="T199" i="7"/>
  <c r="N199" i="7"/>
  <c r="T187" i="7"/>
  <c r="N187" i="7"/>
  <c r="T175" i="7"/>
  <c r="N175" i="7"/>
  <c r="T163" i="7"/>
  <c r="N163" i="7"/>
  <c r="T151" i="7"/>
  <c r="N151" i="7"/>
  <c r="T139" i="7"/>
  <c r="N139" i="7"/>
  <c r="T127" i="7"/>
  <c r="N127" i="7"/>
  <c r="T115" i="7"/>
  <c r="N115" i="7"/>
  <c r="T103" i="7"/>
  <c r="N103" i="7"/>
  <c r="T91" i="7"/>
  <c r="N91" i="7"/>
  <c r="T79" i="7"/>
  <c r="N79" i="7"/>
  <c r="T67" i="7"/>
  <c r="N67" i="7"/>
  <c r="T55" i="7"/>
  <c r="N55" i="7"/>
  <c r="T43" i="7"/>
  <c r="N43" i="7"/>
  <c r="T31" i="7"/>
  <c r="N31" i="7"/>
  <c r="U18" i="7"/>
  <c r="V18" i="7" s="1"/>
  <c r="N1231" i="7"/>
  <c r="N1162" i="7"/>
  <c r="N1009" i="7"/>
  <c r="N841" i="7"/>
  <c r="T1207" i="7"/>
  <c r="N1207" i="7"/>
  <c r="T1195" i="7"/>
  <c r="N1195" i="7"/>
  <c r="T1183" i="7"/>
  <c r="N1183" i="7"/>
  <c r="T1171" i="7"/>
  <c r="N1171" i="7"/>
  <c r="T1159" i="7"/>
  <c r="N1159" i="7"/>
  <c r="T1147" i="7"/>
  <c r="N1147" i="7"/>
  <c r="T1135" i="7"/>
  <c r="N1135" i="7"/>
  <c r="T1122" i="7"/>
  <c r="N1122" i="7"/>
  <c r="T1110" i="7"/>
  <c r="N1110" i="7"/>
  <c r="T1098" i="7"/>
  <c r="N1098" i="7"/>
  <c r="T1086" i="7"/>
  <c r="N1086" i="7"/>
  <c r="T1062" i="7"/>
  <c r="N1062" i="7"/>
  <c r="T1050" i="7"/>
  <c r="N1050" i="7"/>
  <c r="T1038" i="7"/>
  <c r="N1038" i="7"/>
  <c r="T1026" i="7"/>
  <c r="N1026" i="7"/>
  <c r="T1014" i="7"/>
  <c r="N1014" i="7"/>
  <c r="T1002" i="7"/>
  <c r="N1002" i="7"/>
  <c r="T990" i="7"/>
  <c r="N990" i="7"/>
  <c r="T978" i="7"/>
  <c r="N978" i="7"/>
  <c r="T966" i="7"/>
  <c r="N966" i="7"/>
  <c r="T954" i="7"/>
  <c r="N954" i="7"/>
  <c r="T930" i="7"/>
  <c r="N930" i="7"/>
  <c r="T918" i="7"/>
  <c r="N918" i="7"/>
  <c r="T906" i="7"/>
  <c r="N906" i="7"/>
  <c r="T894" i="7"/>
  <c r="N894" i="7"/>
  <c r="T882" i="7"/>
  <c r="N882" i="7"/>
  <c r="T858" i="7"/>
  <c r="N858" i="7"/>
  <c r="T846" i="7"/>
  <c r="N846" i="7"/>
  <c r="T834" i="7"/>
  <c r="N834" i="7"/>
  <c r="T822" i="7"/>
  <c r="N822" i="7"/>
  <c r="T798" i="7"/>
  <c r="N798" i="7"/>
  <c r="T786" i="7"/>
  <c r="N786" i="7"/>
  <c r="T774" i="7"/>
  <c r="N774" i="7"/>
  <c r="T762" i="7"/>
  <c r="N762" i="7"/>
  <c r="T750" i="7"/>
  <c r="N750" i="7"/>
  <c r="N1229" i="7"/>
  <c r="N1150" i="7"/>
  <c r="N995" i="7"/>
  <c r="N825" i="7"/>
  <c r="T1230" i="7"/>
  <c r="U1230" i="7" s="1"/>
  <c r="V1230" i="7" s="1"/>
  <c r="N1230" i="7"/>
  <c r="T1218" i="7"/>
  <c r="N1218" i="7"/>
  <c r="T1206" i="7"/>
  <c r="N1206" i="7"/>
  <c r="T1194" i="7"/>
  <c r="N1194" i="7"/>
  <c r="T1182" i="7"/>
  <c r="N1182" i="7"/>
  <c r="T1170" i="7"/>
  <c r="N1170" i="7"/>
  <c r="T1158" i="7"/>
  <c r="N1158" i="7"/>
  <c r="T1146" i="7"/>
  <c r="N1146" i="7"/>
  <c r="T1134" i="7"/>
  <c r="N1134" i="7"/>
  <c r="T1121" i="7"/>
  <c r="N1121" i="7"/>
  <c r="T1109" i="7"/>
  <c r="N1109" i="7"/>
  <c r="T1097" i="7"/>
  <c r="N1097" i="7"/>
  <c r="T1085" i="7"/>
  <c r="N1085" i="7"/>
  <c r="T1073" i="7"/>
  <c r="N1073" i="7"/>
  <c r="T1049" i="7"/>
  <c r="N1049" i="7"/>
  <c r="T1037" i="7"/>
  <c r="N1037" i="7"/>
  <c r="T1025" i="7"/>
  <c r="N1025" i="7"/>
  <c r="T1013" i="7"/>
  <c r="N1013" i="7"/>
  <c r="T1001" i="7"/>
  <c r="N1001" i="7"/>
  <c r="T989" i="7"/>
  <c r="N989" i="7"/>
  <c r="T977" i="7"/>
  <c r="N977" i="7"/>
  <c r="T965" i="7"/>
  <c r="N965" i="7"/>
  <c r="T953" i="7"/>
  <c r="N953" i="7"/>
  <c r="T941" i="7"/>
  <c r="N941" i="7"/>
  <c r="T929" i="7"/>
  <c r="N929" i="7"/>
  <c r="T917" i="7"/>
  <c r="N917" i="7"/>
  <c r="T905" i="7"/>
  <c r="N905" i="7"/>
  <c r="T893" i="7"/>
  <c r="N893" i="7"/>
  <c r="T881" i="7"/>
  <c r="N881" i="7"/>
  <c r="T869" i="7"/>
  <c r="N869" i="7"/>
  <c r="T857" i="7"/>
  <c r="N857" i="7"/>
  <c r="T845" i="7"/>
  <c r="N845" i="7"/>
  <c r="T833" i="7"/>
  <c r="N833" i="7"/>
  <c r="T821" i="7"/>
  <c r="N821" i="7"/>
  <c r="T809" i="7"/>
  <c r="N809" i="7"/>
  <c r="T797" i="7"/>
  <c r="N797" i="7"/>
  <c r="T785" i="7"/>
  <c r="N785" i="7"/>
  <c r="T773" i="7"/>
  <c r="N773" i="7"/>
  <c r="T761" i="7"/>
  <c r="N761" i="7"/>
  <c r="T749" i="7"/>
  <c r="N749" i="7"/>
  <c r="T737" i="7"/>
  <c r="N737" i="7"/>
  <c r="T725" i="7"/>
  <c r="N725" i="7"/>
  <c r="T713" i="7"/>
  <c r="N713" i="7"/>
  <c r="T701" i="7"/>
  <c r="N701" i="7"/>
  <c r="T689" i="7"/>
  <c r="N689" i="7"/>
  <c r="T677" i="7"/>
  <c r="N677" i="7"/>
  <c r="T665" i="7"/>
  <c r="N665" i="7"/>
  <c r="T653" i="7"/>
  <c r="N653" i="7"/>
  <c r="T641" i="7"/>
  <c r="N641" i="7"/>
  <c r="T629" i="7"/>
  <c r="N629" i="7"/>
  <c r="T617" i="7"/>
  <c r="N617" i="7"/>
  <c r="T605" i="7"/>
  <c r="N605" i="7"/>
  <c r="T593" i="7"/>
  <c r="N593" i="7"/>
  <c r="T581" i="7"/>
  <c r="N581" i="7"/>
  <c r="T569" i="7"/>
  <c r="N569" i="7"/>
  <c r="T557" i="7"/>
  <c r="N557" i="7"/>
  <c r="T545" i="7"/>
  <c r="N545" i="7"/>
  <c r="T533" i="7"/>
  <c r="N533" i="7"/>
  <c r="T521" i="7"/>
  <c r="N521" i="7"/>
  <c r="T509" i="7"/>
  <c r="N509" i="7"/>
  <c r="T497" i="7"/>
  <c r="N497" i="7"/>
  <c r="T485" i="7"/>
  <c r="N485" i="7"/>
  <c r="T473" i="7"/>
  <c r="N473" i="7"/>
  <c r="T461" i="7"/>
  <c r="N461" i="7"/>
  <c r="T449" i="7"/>
  <c r="N449" i="7"/>
  <c r="T437" i="7"/>
  <c r="N437" i="7"/>
  <c r="T425" i="7"/>
  <c r="N425" i="7"/>
  <c r="T413" i="7"/>
  <c r="N413" i="7"/>
  <c r="T401" i="7"/>
  <c r="N401" i="7"/>
  <c r="T389" i="7"/>
  <c r="N389" i="7"/>
  <c r="T377" i="7"/>
  <c r="N377" i="7"/>
  <c r="T365" i="7"/>
  <c r="N365" i="7"/>
  <c r="T353" i="7"/>
  <c r="N353" i="7"/>
  <c r="T341" i="7"/>
  <c r="N341" i="7"/>
  <c r="T329" i="7"/>
  <c r="N329" i="7"/>
  <c r="T317" i="7"/>
  <c r="N317" i="7"/>
  <c r="T305" i="7"/>
  <c r="N305" i="7"/>
  <c r="T293" i="7"/>
  <c r="N293" i="7"/>
  <c r="T281" i="7"/>
  <c r="N281" i="7"/>
  <c r="T269" i="7"/>
  <c r="N269" i="7"/>
  <c r="T257" i="7"/>
  <c r="N257" i="7"/>
  <c r="T245" i="7"/>
  <c r="N245" i="7"/>
  <c r="T233" i="7"/>
  <c r="N233" i="7"/>
  <c r="T221" i="7"/>
  <c r="N221" i="7"/>
  <c r="T209" i="7"/>
  <c r="N209" i="7"/>
  <c r="T197" i="7"/>
  <c r="N197" i="7"/>
  <c r="T185" i="7"/>
  <c r="N185" i="7"/>
  <c r="T173" i="7"/>
  <c r="N173" i="7"/>
  <c r="T161" i="7"/>
  <c r="N161" i="7"/>
  <c r="T149" i="7"/>
  <c r="N149" i="7"/>
  <c r="T137" i="7"/>
  <c r="N137" i="7"/>
  <c r="T125" i="7"/>
  <c r="N125" i="7"/>
  <c r="T113" i="7"/>
  <c r="N113" i="7"/>
  <c r="T101" i="7"/>
  <c r="N101" i="7"/>
  <c r="T89" i="7"/>
  <c r="N89" i="7"/>
  <c r="T77" i="7"/>
  <c r="N77" i="7"/>
  <c r="T65" i="7"/>
  <c r="N65" i="7"/>
  <c r="T53" i="7"/>
  <c r="N53" i="7"/>
  <c r="T41" i="7"/>
  <c r="N41" i="7"/>
  <c r="T29" i="7"/>
  <c r="N29" i="7"/>
  <c r="N1226" i="7"/>
  <c r="N1138" i="7"/>
  <c r="N982" i="7"/>
  <c r="N810" i="7"/>
  <c r="T1205" i="7"/>
  <c r="N1205" i="7"/>
  <c r="T1193" i="7"/>
  <c r="N1193" i="7"/>
  <c r="T1181" i="7"/>
  <c r="N1181" i="7"/>
  <c r="T1169" i="7"/>
  <c r="N1169" i="7"/>
  <c r="T1157" i="7"/>
  <c r="N1157" i="7"/>
  <c r="T1145" i="7"/>
  <c r="N1145" i="7"/>
  <c r="T1133" i="7"/>
  <c r="N1133" i="7"/>
  <c r="T1120" i="7"/>
  <c r="N1120" i="7"/>
  <c r="T1108" i="7"/>
  <c r="N1108" i="7"/>
  <c r="T1096" i="7"/>
  <c r="N1096" i="7"/>
  <c r="T1084" i="7"/>
  <c r="N1084" i="7"/>
  <c r="T1072" i="7"/>
  <c r="N1072" i="7"/>
  <c r="T1060" i="7"/>
  <c r="N1060" i="7"/>
  <c r="T1036" i="7"/>
  <c r="N1036" i="7"/>
  <c r="T1024" i="7"/>
  <c r="N1024" i="7"/>
  <c r="T1012" i="7"/>
  <c r="N1012" i="7"/>
  <c r="T1000" i="7"/>
  <c r="N1000" i="7"/>
  <c r="T988" i="7"/>
  <c r="N988" i="7"/>
  <c r="T976" i="7"/>
  <c r="N976" i="7"/>
  <c r="T964" i="7"/>
  <c r="N964" i="7"/>
  <c r="T952" i="7"/>
  <c r="N952" i="7"/>
  <c r="T940" i="7"/>
  <c r="N940" i="7"/>
  <c r="T916" i="7"/>
  <c r="N916" i="7"/>
  <c r="T904" i="7"/>
  <c r="N904" i="7"/>
  <c r="T892" i="7"/>
  <c r="N892" i="7"/>
  <c r="T880" i="7"/>
  <c r="N880" i="7"/>
  <c r="T868" i="7"/>
  <c r="N868" i="7"/>
  <c r="T844" i="7"/>
  <c r="N844" i="7"/>
  <c r="T832" i="7"/>
  <c r="N832" i="7"/>
  <c r="T820" i="7"/>
  <c r="N820" i="7"/>
  <c r="T808" i="7"/>
  <c r="N808" i="7"/>
  <c r="T796" i="7"/>
  <c r="N796" i="7"/>
  <c r="T784" i="7"/>
  <c r="N784" i="7"/>
  <c r="T772" i="7"/>
  <c r="N772" i="7"/>
  <c r="T760" i="7"/>
  <c r="N760" i="7"/>
  <c r="T748" i="7"/>
  <c r="N748" i="7"/>
  <c r="T736" i="7"/>
  <c r="U737" i="7" s="1"/>
  <c r="V737" i="7" s="1"/>
  <c r="N736" i="7"/>
  <c r="T724" i="7"/>
  <c r="N724" i="7"/>
  <c r="T712" i="7"/>
  <c r="N712" i="7"/>
  <c r="T700" i="7"/>
  <c r="N700" i="7"/>
  <c r="T688" i="7"/>
  <c r="N688" i="7"/>
  <c r="T676" i="7"/>
  <c r="N676" i="7"/>
  <c r="T664" i="7"/>
  <c r="N664" i="7"/>
  <c r="T652" i="7"/>
  <c r="N652" i="7"/>
  <c r="T640" i="7"/>
  <c r="N640" i="7"/>
  <c r="T628" i="7"/>
  <c r="N628" i="7"/>
  <c r="T616" i="7"/>
  <c r="N616" i="7"/>
  <c r="T604" i="7"/>
  <c r="N604" i="7"/>
  <c r="T592" i="7"/>
  <c r="N592" i="7"/>
  <c r="T580" i="7"/>
  <c r="N580" i="7"/>
  <c r="T568" i="7"/>
  <c r="N568" i="7"/>
  <c r="T556" i="7"/>
  <c r="N556" i="7"/>
  <c r="T544" i="7"/>
  <c r="N544" i="7"/>
  <c r="T532" i="7"/>
  <c r="N532" i="7"/>
  <c r="T520" i="7"/>
  <c r="N520" i="7"/>
  <c r="T508" i="7"/>
  <c r="N508" i="7"/>
  <c r="T496" i="7"/>
  <c r="N496" i="7"/>
  <c r="T484" i="7"/>
  <c r="N484" i="7"/>
  <c r="T472" i="7"/>
  <c r="N472" i="7"/>
  <c r="T460" i="7"/>
  <c r="N460" i="7"/>
  <c r="T448" i="7"/>
  <c r="N448" i="7"/>
  <c r="T436" i="7"/>
  <c r="N436" i="7"/>
  <c r="T424" i="7"/>
  <c r="N424" i="7"/>
  <c r="T412" i="7"/>
  <c r="N412" i="7"/>
  <c r="T400" i="7"/>
  <c r="N400" i="7"/>
  <c r="T388" i="7"/>
  <c r="N388" i="7"/>
  <c r="T376" i="7"/>
  <c r="N376" i="7"/>
  <c r="T364" i="7"/>
  <c r="N364" i="7"/>
  <c r="T352" i="7"/>
  <c r="N352" i="7"/>
  <c r="T340" i="7"/>
  <c r="N340" i="7"/>
  <c r="T328" i="7"/>
  <c r="N328" i="7"/>
  <c r="T316" i="7"/>
  <c r="N316" i="7"/>
  <c r="T304" i="7"/>
  <c r="N304" i="7"/>
  <c r="T292" i="7"/>
  <c r="N292" i="7"/>
  <c r="T280" i="7"/>
  <c r="N280" i="7"/>
  <c r="T268" i="7"/>
  <c r="N268" i="7"/>
  <c r="T256" i="7"/>
  <c r="N256" i="7"/>
  <c r="T244" i="7"/>
  <c r="N244" i="7"/>
  <c r="T232" i="7"/>
  <c r="N232" i="7"/>
  <c r="T220" i="7"/>
  <c r="N220" i="7"/>
  <c r="T208" i="7"/>
  <c r="N208" i="7"/>
  <c r="T196" i="7"/>
  <c r="N196" i="7"/>
  <c r="T184" i="7"/>
  <c r="N184" i="7"/>
  <c r="T172" i="7"/>
  <c r="N172" i="7"/>
  <c r="T160" i="7"/>
  <c r="N160" i="7"/>
  <c r="T148" i="7"/>
  <c r="N148" i="7"/>
  <c r="T136" i="7"/>
  <c r="N136" i="7"/>
  <c r="T124" i="7"/>
  <c r="N124" i="7"/>
  <c r="T112" i="7"/>
  <c r="N112" i="7"/>
  <c r="T100" i="7"/>
  <c r="N100" i="7"/>
  <c r="T88" i="7"/>
  <c r="N88" i="7"/>
  <c r="T76" i="7"/>
  <c r="N76" i="7"/>
  <c r="T64" i="7"/>
  <c r="N64" i="7"/>
  <c r="T52" i="7"/>
  <c r="N52" i="7"/>
  <c r="T40" i="7"/>
  <c r="N40" i="7"/>
  <c r="T28" i="7"/>
  <c r="N28" i="7"/>
  <c r="N1225" i="7"/>
  <c r="N1126" i="7"/>
  <c r="N969" i="7"/>
  <c r="N795" i="7"/>
  <c r="L1237" i="7"/>
  <c r="O46" i="7" s="1"/>
  <c r="T3" i="7"/>
  <c r="U3" i="7" s="1"/>
  <c r="T1228" i="7"/>
  <c r="N1228" i="7"/>
  <c r="T1216" i="7"/>
  <c r="N1216" i="7"/>
  <c r="T1204" i="7"/>
  <c r="N1204" i="7"/>
  <c r="T1192" i="7"/>
  <c r="N1192" i="7"/>
  <c r="T1180" i="7"/>
  <c r="N1180" i="7"/>
  <c r="T1168" i="7"/>
  <c r="N1168" i="7"/>
  <c r="T1156" i="7"/>
  <c r="N1156" i="7"/>
  <c r="T1144" i="7"/>
  <c r="N1144" i="7"/>
  <c r="T1132" i="7"/>
  <c r="N1132" i="7"/>
  <c r="T1119" i="7"/>
  <c r="N1119" i="7"/>
  <c r="T1107" i="7"/>
  <c r="N1107" i="7"/>
  <c r="T1095" i="7"/>
  <c r="N1095" i="7"/>
  <c r="T1083" i="7"/>
  <c r="N1083" i="7"/>
  <c r="T1071" i="7"/>
  <c r="N1071" i="7"/>
  <c r="T1059" i="7"/>
  <c r="N1059" i="7"/>
  <c r="T1047" i="7"/>
  <c r="N1047" i="7"/>
  <c r="T1023" i="7"/>
  <c r="N1023" i="7"/>
  <c r="T1011" i="7"/>
  <c r="N1011" i="7"/>
  <c r="T999" i="7"/>
  <c r="N999" i="7"/>
  <c r="T987" i="7"/>
  <c r="N987" i="7"/>
  <c r="T975" i="7"/>
  <c r="N975" i="7"/>
  <c r="T963" i="7"/>
  <c r="N963" i="7"/>
  <c r="T951" i="7"/>
  <c r="N951" i="7"/>
  <c r="T939" i="7"/>
  <c r="N939" i="7"/>
  <c r="T927" i="7"/>
  <c r="N927" i="7"/>
  <c r="T915" i="7"/>
  <c r="N915" i="7"/>
  <c r="T903" i="7"/>
  <c r="N903" i="7"/>
  <c r="T891" i="7"/>
  <c r="N891" i="7"/>
  <c r="T879" i="7"/>
  <c r="N879" i="7"/>
  <c r="T867" i="7"/>
  <c r="N867" i="7"/>
  <c r="T855" i="7"/>
  <c r="N855" i="7"/>
  <c r="T843" i="7"/>
  <c r="N843" i="7"/>
  <c r="T831" i="7"/>
  <c r="N831" i="7"/>
  <c r="T819" i="7"/>
  <c r="N819" i="7"/>
  <c r="T807" i="7"/>
  <c r="N807" i="7"/>
  <c r="T783" i="7"/>
  <c r="N783" i="7"/>
  <c r="T771" i="7"/>
  <c r="N771" i="7"/>
  <c r="T759" i="7"/>
  <c r="N759" i="7"/>
  <c r="T747" i="7"/>
  <c r="N747" i="7"/>
  <c r="T735" i="7"/>
  <c r="N735" i="7"/>
  <c r="T723" i="7"/>
  <c r="N723" i="7"/>
  <c r="T711" i="7"/>
  <c r="N711" i="7"/>
  <c r="T699" i="7"/>
  <c r="N699" i="7"/>
  <c r="T687" i="7"/>
  <c r="N687" i="7"/>
  <c r="T675" i="7"/>
  <c r="N675" i="7"/>
  <c r="T663" i="7"/>
  <c r="N663" i="7"/>
  <c r="T651" i="7"/>
  <c r="N651" i="7"/>
  <c r="T639" i="7"/>
  <c r="N639" i="7"/>
  <c r="T627" i="7"/>
  <c r="N627" i="7"/>
  <c r="T615" i="7"/>
  <c r="N615" i="7"/>
  <c r="T603" i="7"/>
  <c r="N603" i="7"/>
  <c r="T591" i="7"/>
  <c r="N591" i="7"/>
  <c r="T579" i="7"/>
  <c r="N579" i="7"/>
  <c r="T567" i="7"/>
  <c r="N567" i="7"/>
  <c r="T555" i="7"/>
  <c r="N555" i="7"/>
  <c r="T543" i="7"/>
  <c r="N543" i="7"/>
  <c r="T531" i="7"/>
  <c r="N531" i="7"/>
  <c r="T519" i="7"/>
  <c r="N519" i="7"/>
  <c r="T507" i="7"/>
  <c r="N507" i="7"/>
  <c r="T495" i="7"/>
  <c r="N495" i="7"/>
  <c r="T483" i="7"/>
  <c r="N483" i="7"/>
  <c r="T471" i="7"/>
  <c r="N471" i="7"/>
  <c r="T459" i="7"/>
  <c r="N459" i="7"/>
  <c r="T447" i="7"/>
  <c r="N447" i="7"/>
  <c r="T435" i="7"/>
  <c r="N435" i="7"/>
  <c r="T423" i="7"/>
  <c r="N423" i="7"/>
  <c r="T411" i="7"/>
  <c r="N411" i="7"/>
  <c r="T399" i="7"/>
  <c r="N399" i="7"/>
  <c r="T387" i="7"/>
  <c r="N387" i="7"/>
  <c r="T375" i="7"/>
  <c r="N375" i="7"/>
  <c r="T363" i="7"/>
  <c r="N363" i="7"/>
  <c r="T351" i="7"/>
  <c r="N351" i="7"/>
  <c r="T339" i="7"/>
  <c r="N339" i="7"/>
  <c r="T327" i="7"/>
  <c r="N327" i="7"/>
  <c r="T315" i="7"/>
  <c r="N315" i="7"/>
  <c r="T303" i="7"/>
  <c r="N303" i="7"/>
  <c r="T291" i="7"/>
  <c r="N291" i="7"/>
  <c r="T279" i="7"/>
  <c r="N279" i="7"/>
  <c r="T267" i="7"/>
  <c r="N267" i="7"/>
  <c r="T255" i="7"/>
  <c r="N255" i="7"/>
  <c r="T243" i="7"/>
  <c r="N243" i="7"/>
  <c r="T231" i="7"/>
  <c r="N231" i="7"/>
  <c r="T219" i="7"/>
  <c r="N219" i="7"/>
  <c r="T207" i="7"/>
  <c r="N207" i="7"/>
  <c r="T195" i="7"/>
  <c r="N195" i="7"/>
  <c r="T183" i="7"/>
  <c r="N183" i="7"/>
  <c r="T171" i="7"/>
  <c r="N171" i="7"/>
  <c r="T159" i="7"/>
  <c r="N159" i="7"/>
  <c r="T147" i="7"/>
  <c r="N147" i="7"/>
  <c r="T135" i="7"/>
  <c r="N135" i="7"/>
  <c r="T123" i="7"/>
  <c r="N123" i="7"/>
  <c r="T111" i="7"/>
  <c r="N111" i="7"/>
  <c r="T99" i="7"/>
  <c r="N99" i="7"/>
  <c r="T87" i="7"/>
  <c r="N87" i="7"/>
  <c r="T75" i="7"/>
  <c r="N75" i="7"/>
  <c r="T63" i="7"/>
  <c r="N63" i="7"/>
  <c r="T51" i="7"/>
  <c r="N51" i="7"/>
  <c r="T39" i="7"/>
  <c r="N39" i="7"/>
  <c r="T27" i="7"/>
  <c r="N27" i="7"/>
  <c r="U16" i="7"/>
  <c r="V16" i="7" s="1"/>
  <c r="N1222" i="7"/>
  <c r="N1113" i="7"/>
  <c r="N956" i="7"/>
  <c r="T1227" i="7"/>
  <c r="U1226" i="7" s="1"/>
  <c r="V1226" i="7" s="1"/>
  <c r="N1227" i="7"/>
  <c r="T1215" i="7"/>
  <c r="N1215" i="7"/>
  <c r="T1203" i="7"/>
  <c r="N1203" i="7"/>
  <c r="T1191" i="7"/>
  <c r="N1191" i="7"/>
  <c r="T1179" i="7"/>
  <c r="N1179" i="7"/>
  <c r="T1167" i="7"/>
  <c r="N1167" i="7"/>
  <c r="T1155" i="7"/>
  <c r="N1155" i="7"/>
  <c r="T1143" i="7"/>
  <c r="N1143" i="7"/>
  <c r="T1131" i="7"/>
  <c r="N1131" i="7"/>
  <c r="T1118" i="7"/>
  <c r="N1118" i="7"/>
  <c r="T1106" i="7"/>
  <c r="N1106" i="7"/>
  <c r="T1094" i="7"/>
  <c r="N1094" i="7"/>
  <c r="T1082" i="7"/>
  <c r="N1082" i="7"/>
  <c r="T1070" i="7"/>
  <c r="N1070" i="7"/>
  <c r="T1058" i="7"/>
  <c r="N1058" i="7"/>
  <c r="T1046" i="7"/>
  <c r="N1046" i="7"/>
  <c r="T1034" i="7"/>
  <c r="N1034" i="7"/>
  <c r="T1010" i="7"/>
  <c r="N1010" i="7"/>
  <c r="T998" i="7"/>
  <c r="N998" i="7"/>
  <c r="T986" i="7"/>
  <c r="N986" i="7"/>
  <c r="T974" i="7"/>
  <c r="N974" i="7"/>
  <c r="T962" i="7"/>
  <c r="N962" i="7"/>
  <c r="T950" i="7"/>
  <c r="N950" i="7"/>
  <c r="T938" i="7"/>
  <c r="N938" i="7"/>
  <c r="T926" i="7"/>
  <c r="N926" i="7"/>
  <c r="T902" i="7"/>
  <c r="N902" i="7"/>
  <c r="T890" i="7"/>
  <c r="N890" i="7"/>
  <c r="T878" i="7"/>
  <c r="N878" i="7"/>
  <c r="T866" i="7"/>
  <c r="N866" i="7"/>
  <c r="T854" i="7"/>
  <c r="N854" i="7"/>
  <c r="T842" i="7"/>
  <c r="N842" i="7"/>
  <c r="T830" i="7"/>
  <c r="N830" i="7"/>
  <c r="T818" i="7"/>
  <c r="N818" i="7"/>
  <c r="T806" i="7"/>
  <c r="N806" i="7"/>
  <c r="T794" i="7"/>
  <c r="N794" i="7"/>
  <c r="T782" i="7"/>
  <c r="N782" i="7"/>
  <c r="T770" i="7"/>
  <c r="N770" i="7"/>
  <c r="T758" i="7"/>
  <c r="N758" i="7"/>
  <c r="T746" i="7"/>
  <c r="N746" i="7"/>
  <c r="T734" i="7"/>
  <c r="N734" i="7"/>
  <c r="T722" i="7"/>
  <c r="N722" i="7"/>
  <c r="T710" i="7"/>
  <c r="N710" i="7"/>
  <c r="T698" i="7"/>
  <c r="N698" i="7"/>
  <c r="T686" i="7"/>
  <c r="N686" i="7"/>
  <c r="T674" i="7"/>
  <c r="N674" i="7"/>
  <c r="T662" i="7"/>
  <c r="N662" i="7"/>
  <c r="T650" i="7"/>
  <c r="N650" i="7"/>
  <c r="T638" i="7"/>
  <c r="N638" i="7"/>
  <c r="T626" i="7"/>
  <c r="N626" i="7"/>
  <c r="T614" i="7"/>
  <c r="N614" i="7"/>
  <c r="T602" i="7"/>
  <c r="N602" i="7"/>
  <c r="T590" i="7"/>
  <c r="N590" i="7"/>
  <c r="T578" i="7"/>
  <c r="N578" i="7"/>
  <c r="T566" i="7"/>
  <c r="N566" i="7"/>
  <c r="T554" i="7"/>
  <c r="N554" i="7"/>
  <c r="T542" i="7"/>
  <c r="N542" i="7"/>
  <c r="T530" i="7"/>
  <c r="N530" i="7"/>
  <c r="T518" i="7"/>
  <c r="N518" i="7"/>
  <c r="T506" i="7"/>
  <c r="N506" i="7"/>
  <c r="T494" i="7"/>
  <c r="N494" i="7"/>
  <c r="T482" i="7"/>
  <c r="N482" i="7"/>
  <c r="T470" i="7"/>
  <c r="N470" i="7"/>
  <c r="T458" i="7"/>
  <c r="N458" i="7"/>
  <c r="T446" i="7"/>
  <c r="N446" i="7"/>
  <c r="T434" i="7"/>
  <c r="N434" i="7"/>
  <c r="T422" i="7"/>
  <c r="N422" i="7"/>
  <c r="T410" i="7"/>
  <c r="N410" i="7"/>
  <c r="T398" i="7"/>
  <c r="N398" i="7"/>
  <c r="T386" i="7"/>
  <c r="N386" i="7"/>
  <c r="T374" i="7"/>
  <c r="N374" i="7"/>
  <c r="T362" i="7"/>
  <c r="N362" i="7"/>
  <c r="T350" i="7"/>
  <c r="N350" i="7"/>
  <c r="T338" i="7"/>
  <c r="N338" i="7"/>
  <c r="T326" i="7"/>
  <c r="N326" i="7"/>
  <c r="T314" i="7"/>
  <c r="N314" i="7"/>
  <c r="T302" i="7"/>
  <c r="N302" i="7"/>
  <c r="T290" i="7"/>
  <c r="N290" i="7"/>
  <c r="T278" i="7"/>
  <c r="N278" i="7"/>
  <c r="T266" i="7"/>
  <c r="N266" i="7"/>
  <c r="T254" i="7"/>
  <c r="N254" i="7"/>
  <c r="T242" i="7"/>
  <c r="N242" i="7"/>
  <c r="T230" i="7"/>
  <c r="N230" i="7"/>
  <c r="T218" i="7"/>
  <c r="N218" i="7"/>
  <c r="T206" i="7"/>
  <c r="N206" i="7"/>
  <c r="T194" i="7"/>
  <c r="N194" i="7"/>
  <c r="T182" i="7"/>
  <c r="N182" i="7"/>
  <c r="T170" i="7"/>
  <c r="N170" i="7"/>
  <c r="T158" i="7"/>
  <c r="N158" i="7"/>
  <c r="T146" i="7"/>
  <c r="N146" i="7"/>
  <c r="T134" i="7"/>
  <c r="N134" i="7"/>
  <c r="T122" i="7"/>
  <c r="N122" i="7"/>
  <c r="T110" i="7"/>
  <c r="N110" i="7"/>
  <c r="T98" i="7"/>
  <c r="N98" i="7"/>
  <c r="T86" i="7"/>
  <c r="N86" i="7"/>
  <c r="T74" i="7"/>
  <c r="N74" i="7"/>
  <c r="T62" i="7"/>
  <c r="N62" i="7"/>
  <c r="T50" i="7"/>
  <c r="N50" i="7"/>
  <c r="T38" i="7"/>
  <c r="N38" i="7"/>
  <c r="T26" i="7"/>
  <c r="N26" i="7"/>
  <c r="U15" i="7"/>
  <c r="V15" i="7" s="1"/>
  <c r="N1219" i="7"/>
  <c r="N1100" i="7"/>
  <c r="N942" i="7"/>
  <c r="T1214" i="7"/>
  <c r="N1214" i="7"/>
  <c r="T1202" i="7"/>
  <c r="N1202" i="7"/>
  <c r="T1190" i="7"/>
  <c r="N1190" i="7"/>
  <c r="T1178" i="7"/>
  <c r="N1178" i="7"/>
  <c r="T1166" i="7"/>
  <c r="N1166" i="7"/>
  <c r="T1154" i="7"/>
  <c r="N1154" i="7"/>
  <c r="T1142" i="7"/>
  <c r="N1142" i="7"/>
  <c r="T1130" i="7"/>
  <c r="N1130" i="7"/>
  <c r="T1117" i="7"/>
  <c r="N1117" i="7"/>
  <c r="T1105" i="7"/>
  <c r="N1105" i="7"/>
  <c r="T1093" i="7"/>
  <c r="N1093" i="7"/>
  <c r="T1081" i="7"/>
  <c r="N1081" i="7"/>
  <c r="T1069" i="7"/>
  <c r="N1069" i="7"/>
  <c r="T1057" i="7"/>
  <c r="N1057" i="7"/>
  <c r="T1045" i="7"/>
  <c r="N1045" i="7"/>
  <c r="T1033" i="7"/>
  <c r="N1033" i="7"/>
  <c r="T1021" i="7"/>
  <c r="N1021" i="7"/>
  <c r="T997" i="7"/>
  <c r="N997" i="7"/>
  <c r="T985" i="7"/>
  <c r="N985" i="7"/>
  <c r="T973" i="7"/>
  <c r="N973" i="7"/>
  <c r="T961" i="7"/>
  <c r="N961" i="7"/>
  <c r="T949" i="7"/>
  <c r="N949" i="7"/>
  <c r="T937" i="7"/>
  <c r="N937" i="7"/>
  <c r="T925" i="7"/>
  <c r="N925" i="7"/>
  <c r="T913" i="7"/>
  <c r="N913" i="7"/>
  <c r="T901" i="7"/>
  <c r="N901" i="7"/>
  <c r="T889" i="7"/>
  <c r="N889" i="7"/>
  <c r="T877" i="7"/>
  <c r="N877" i="7"/>
  <c r="T865" i="7"/>
  <c r="N865" i="7"/>
  <c r="T853" i="7"/>
  <c r="N853" i="7"/>
  <c r="T829" i="7"/>
  <c r="N829" i="7"/>
  <c r="T817" i="7"/>
  <c r="N817" i="7"/>
  <c r="T805" i="7"/>
  <c r="N805" i="7"/>
  <c r="T793" i="7"/>
  <c r="N793" i="7"/>
  <c r="T781" i="7"/>
  <c r="N781" i="7"/>
  <c r="T769" i="7"/>
  <c r="N769" i="7"/>
  <c r="T757" i="7"/>
  <c r="N757" i="7"/>
  <c r="T745" i="7"/>
  <c r="N745" i="7"/>
  <c r="T733" i="7"/>
  <c r="N733" i="7"/>
  <c r="T721" i="7"/>
  <c r="N721" i="7"/>
  <c r="T709" i="7"/>
  <c r="N709" i="7"/>
  <c r="T697" i="7"/>
  <c r="N697" i="7"/>
  <c r="T685" i="7"/>
  <c r="N685" i="7"/>
  <c r="T673" i="7"/>
  <c r="N673" i="7"/>
  <c r="T661" i="7"/>
  <c r="N661" i="7"/>
  <c r="T649" i="7"/>
  <c r="N649" i="7"/>
  <c r="T637" i="7"/>
  <c r="N637" i="7"/>
  <c r="T625" i="7"/>
  <c r="N625" i="7"/>
  <c r="T613" i="7"/>
  <c r="N613" i="7"/>
  <c r="T601" i="7"/>
  <c r="N601" i="7"/>
  <c r="T589" i="7"/>
  <c r="N589" i="7"/>
  <c r="T577" i="7"/>
  <c r="N577" i="7"/>
  <c r="T565" i="7"/>
  <c r="N565" i="7"/>
  <c r="T553" i="7"/>
  <c r="N553" i="7"/>
  <c r="T541" i="7"/>
  <c r="N541" i="7"/>
  <c r="N1217" i="7"/>
  <c r="N1087" i="7"/>
  <c r="N928" i="7"/>
  <c r="T1201" i="7"/>
  <c r="N1201" i="7"/>
  <c r="T1189" i="7"/>
  <c r="N1189" i="7"/>
  <c r="T1177" i="7"/>
  <c r="N1177" i="7"/>
  <c r="T1165" i="7"/>
  <c r="N1165" i="7"/>
  <c r="T1153" i="7"/>
  <c r="N1153" i="7"/>
  <c r="T1141" i="7"/>
  <c r="N1141" i="7"/>
  <c r="T1129" i="7"/>
  <c r="N1129" i="7"/>
  <c r="T1116" i="7"/>
  <c r="N1116" i="7"/>
  <c r="T1104" i="7"/>
  <c r="N1104" i="7"/>
  <c r="T1092" i="7"/>
  <c r="N1092" i="7"/>
  <c r="T1080" i="7"/>
  <c r="N1080" i="7"/>
  <c r="T1068" i="7"/>
  <c r="N1068" i="7"/>
  <c r="T1056" i="7"/>
  <c r="N1056" i="7"/>
  <c r="T1044" i="7"/>
  <c r="N1044" i="7"/>
  <c r="T1032" i="7"/>
  <c r="N1032" i="7"/>
  <c r="T1020" i="7"/>
  <c r="N1020" i="7"/>
  <c r="T1008" i="7"/>
  <c r="N1008" i="7"/>
  <c r="T996" i="7"/>
  <c r="N996" i="7"/>
  <c r="T984" i="7"/>
  <c r="N984" i="7"/>
  <c r="T972" i="7"/>
  <c r="N972" i="7"/>
  <c r="T960" i="7"/>
  <c r="N960" i="7"/>
  <c r="T948" i="7"/>
  <c r="N948" i="7"/>
  <c r="T936" i="7"/>
  <c r="N936" i="7"/>
  <c r="T924" i="7"/>
  <c r="N924" i="7"/>
  <c r="T912" i="7"/>
  <c r="N912" i="7"/>
  <c r="T900" i="7"/>
  <c r="N900" i="7"/>
  <c r="T888" i="7"/>
  <c r="N888" i="7"/>
  <c r="T876" i="7"/>
  <c r="N876" i="7"/>
  <c r="T864" i="7"/>
  <c r="N864" i="7"/>
  <c r="T852" i="7"/>
  <c r="N852" i="7"/>
  <c r="T840" i="7"/>
  <c r="N840" i="7"/>
  <c r="T828" i="7"/>
  <c r="N828" i="7"/>
  <c r="T816" i="7"/>
  <c r="N816" i="7"/>
  <c r="T804" i="7"/>
  <c r="N804" i="7"/>
  <c r="T792" i="7"/>
  <c r="N792" i="7"/>
  <c r="T780" i="7"/>
  <c r="N780" i="7"/>
  <c r="T768" i="7"/>
  <c r="N768" i="7"/>
  <c r="T756" i="7"/>
  <c r="N756" i="7"/>
  <c r="T744" i="7"/>
  <c r="N744" i="7"/>
  <c r="T732" i="7"/>
  <c r="N732" i="7"/>
  <c r="T720" i="7"/>
  <c r="N720" i="7"/>
  <c r="T708" i="7"/>
  <c r="N708" i="7"/>
  <c r="T696" i="7"/>
  <c r="N696" i="7"/>
  <c r="T684" i="7"/>
  <c r="N684" i="7"/>
  <c r="T672" i="7"/>
  <c r="N672" i="7"/>
  <c r="T660" i="7"/>
  <c r="N660" i="7"/>
  <c r="T648" i="7"/>
  <c r="N648" i="7"/>
  <c r="T636" i="7"/>
  <c r="N636" i="7"/>
  <c r="T624" i="7"/>
  <c r="N624" i="7"/>
  <c r="T612" i="7"/>
  <c r="N612" i="7"/>
  <c r="T600" i="7"/>
  <c r="N600" i="7"/>
  <c r="T588" i="7"/>
  <c r="N588" i="7"/>
  <c r="T576" i="7"/>
  <c r="N576" i="7"/>
  <c r="T564" i="7"/>
  <c r="N564" i="7"/>
  <c r="T552" i="7"/>
  <c r="N552" i="7"/>
  <c r="T540" i="7"/>
  <c r="N540" i="7"/>
  <c r="T528" i="7"/>
  <c r="N528" i="7"/>
  <c r="T516" i="7"/>
  <c r="N516" i="7"/>
  <c r="T504" i="7"/>
  <c r="N504" i="7"/>
  <c r="T492" i="7"/>
  <c r="N492" i="7"/>
  <c r="T480" i="7"/>
  <c r="N480" i="7"/>
  <c r="T468" i="7"/>
  <c r="N468" i="7"/>
  <c r="T456" i="7"/>
  <c r="N456" i="7"/>
  <c r="T444" i="7"/>
  <c r="N444" i="7"/>
  <c r="T432" i="7"/>
  <c r="N432" i="7"/>
  <c r="T420" i="7"/>
  <c r="N420" i="7"/>
  <c r="T408" i="7"/>
  <c r="N408" i="7"/>
  <c r="T396" i="7"/>
  <c r="N396" i="7"/>
  <c r="T384" i="7"/>
  <c r="N384" i="7"/>
  <c r="T372" i="7"/>
  <c r="N372" i="7"/>
  <c r="T360" i="7"/>
  <c r="N360" i="7"/>
  <c r="T348" i="7"/>
  <c r="N348" i="7"/>
  <c r="T336" i="7"/>
  <c r="N336" i="7"/>
  <c r="T324" i="7"/>
  <c r="N324" i="7"/>
  <c r="T312" i="7"/>
  <c r="N312" i="7"/>
  <c r="T300" i="7"/>
  <c r="N300" i="7"/>
  <c r="T288" i="7"/>
  <c r="N288" i="7"/>
  <c r="T276" i="7"/>
  <c r="N276" i="7"/>
  <c r="T264" i="7"/>
  <c r="N264" i="7"/>
  <c r="T252" i="7"/>
  <c r="N252" i="7"/>
  <c r="T240" i="7"/>
  <c r="N240" i="7"/>
  <c r="T228" i="7"/>
  <c r="N228" i="7"/>
  <c r="T216" i="7"/>
  <c r="N216" i="7"/>
  <c r="N1213" i="7"/>
  <c r="N1074" i="7"/>
  <c r="N914" i="7"/>
  <c r="T1236" i="7"/>
  <c r="U1235" i="7" s="1"/>
  <c r="V1235" i="7" s="1"/>
  <c r="N1236" i="7"/>
  <c r="T1224" i="7"/>
  <c r="N1224" i="7"/>
  <c r="T1212" i="7"/>
  <c r="N1212" i="7"/>
  <c r="T1200" i="7"/>
  <c r="N1200" i="7"/>
  <c r="T1188" i="7"/>
  <c r="N1188" i="7"/>
  <c r="T1176" i="7"/>
  <c r="N1176" i="7"/>
  <c r="T1164" i="7"/>
  <c r="N1164" i="7"/>
  <c r="T1152" i="7"/>
  <c r="N1152" i="7"/>
  <c r="T1140" i="7"/>
  <c r="N1140" i="7"/>
  <c r="T1128" i="7"/>
  <c r="N1128" i="7"/>
  <c r="T1115" i="7"/>
  <c r="N1115" i="7"/>
  <c r="T1103" i="7"/>
  <c r="N1103" i="7"/>
  <c r="T1091" i="7"/>
  <c r="N1091" i="7"/>
  <c r="T1079" i="7"/>
  <c r="N1079" i="7"/>
  <c r="T1067" i="7"/>
  <c r="N1067" i="7"/>
  <c r="T1055" i="7"/>
  <c r="N1055" i="7"/>
  <c r="T1043" i="7"/>
  <c r="N1043" i="7"/>
  <c r="T1031" i="7"/>
  <c r="N1031" i="7"/>
  <c r="T1019" i="7"/>
  <c r="N1019" i="7"/>
  <c r="T1007" i="7"/>
  <c r="N1007" i="7"/>
  <c r="T983" i="7"/>
  <c r="N983" i="7"/>
  <c r="T971" i="7"/>
  <c r="N971" i="7"/>
  <c r="T959" i="7"/>
  <c r="N959" i="7"/>
  <c r="T947" i="7"/>
  <c r="N947" i="7"/>
  <c r="T935" i="7"/>
  <c r="N935" i="7"/>
  <c r="T923" i="7"/>
  <c r="N923" i="7"/>
  <c r="T911" i="7"/>
  <c r="N911" i="7"/>
  <c r="T887" i="7"/>
  <c r="N887" i="7"/>
  <c r="T875" i="7"/>
  <c r="N875" i="7"/>
  <c r="T863" i="7"/>
  <c r="N863" i="7"/>
  <c r="T851" i="7"/>
  <c r="N851" i="7"/>
  <c r="T839" i="7"/>
  <c r="N839" i="7"/>
  <c r="T827" i="7"/>
  <c r="N827" i="7"/>
  <c r="T815" i="7"/>
  <c r="N815" i="7"/>
  <c r="T803" i="7"/>
  <c r="N803" i="7"/>
  <c r="T791" i="7"/>
  <c r="N791" i="7"/>
  <c r="T779" i="7"/>
  <c r="N779" i="7"/>
  <c r="T767" i="7"/>
  <c r="N767" i="7"/>
  <c r="T755" i="7"/>
  <c r="N755" i="7"/>
  <c r="T743" i="7"/>
  <c r="N743" i="7"/>
  <c r="T731" i="7"/>
  <c r="N731" i="7"/>
  <c r="T719" i="7"/>
  <c r="N719" i="7"/>
  <c r="T707" i="7"/>
  <c r="N707" i="7"/>
  <c r="T695" i="7"/>
  <c r="N695" i="7"/>
  <c r="T683" i="7"/>
  <c r="N683" i="7"/>
  <c r="T671" i="7"/>
  <c r="N671" i="7"/>
  <c r="T659" i="7"/>
  <c r="N659" i="7"/>
  <c r="T647" i="7"/>
  <c r="N647" i="7"/>
  <c r="T635" i="7"/>
  <c r="N635" i="7"/>
  <c r="T623" i="7"/>
  <c r="N623" i="7"/>
  <c r="T611" i="7"/>
  <c r="N611" i="7"/>
  <c r="T599" i="7"/>
  <c r="N599" i="7"/>
  <c r="T587" i="7"/>
  <c r="N587" i="7"/>
  <c r="T575" i="7"/>
  <c r="N575" i="7"/>
  <c r="T563" i="7"/>
  <c r="N563" i="7"/>
  <c r="T551" i="7"/>
  <c r="N551" i="7"/>
  <c r="T539" i="7"/>
  <c r="N539" i="7"/>
  <c r="T527" i="7"/>
  <c r="N527" i="7"/>
  <c r="T515" i="7"/>
  <c r="N515" i="7"/>
  <c r="T503" i="7"/>
  <c r="N503" i="7"/>
  <c r="T491" i="7"/>
  <c r="N491" i="7"/>
  <c r="T479" i="7"/>
  <c r="N479" i="7"/>
  <c r="T467" i="7"/>
  <c r="N467" i="7"/>
  <c r="T455" i="7"/>
  <c r="N455" i="7"/>
  <c r="T443" i="7"/>
  <c r="N443" i="7"/>
  <c r="T431" i="7"/>
  <c r="N431" i="7"/>
  <c r="T419" i="7"/>
  <c r="N419" i="7"/>
  <c r="T407" i="7"/>
  <c r="N407" i="7"/>
  <c r="T395" i="7"/>
  <c r="N395" i="7"/>
  <c r="T383" i="7"/>
  <c r="N383" i="7"/>
  <c r="T371" i="7"/>
  <c r="N371" i="7"/>
  <c r="T359" i="7"/>
  <c r="N359" i="7"/>
  <c r="T347" i="7"/>
  <c r="N347" i="7"/>
  <c r="T335" i="7"/>
  <c r="N335" i="7"/>
  <c r="T323" i="7"/>
  <c r="N323" i="7"/>
  <c r="T311" i="7"/>
  <c r="N311" i="7"/>
  <c r="T299" i="7"/>
  <c r="N299" i="7"/>
  <c r="T287" i="7"/>
  <c r="N287" i="7"/>
  <c r="T275" i="7"/>
  <c r="N275" i="7"/>
  <c r="T263" i="7"/>
  <c r="N263" i="7"/>
  <c r="T251" i="7"/>
  <c r="N251" i="7"/>
  <c r="T239" i="7"/>
  <c r="N239" i="7"/>
  <c r="T227" i="7"/>
  <c r="N227" i="7"/>
  <c r="T215" i="7"/>
  <c r="N215" i="7"/>
  <c r="T203" i="7"/>
  <c r="N203" i="7"/>
  <c r="T191" i="7"/>
  <c r="N191" i="7"/>
  <c r="T179" i="7"/>
  <c r="N179" i="7"/>
  <c r="T167" i="7"/>
  <c r="N167" i="7"/>
  <c r="T155" i="7"/>
  <c r="N155" i="7"/>
  <c r="T143" i="7"/>
  <c r="N143" i="7"/>
  <c r="T131" i="7"/>
  <c r="N131" i="7"/>
  <c r="T119" i="7"/>
  <c r="N119" i="7"/>
  <c r="T107" i="7"/>
  <c r="N107" i="7"/>
  <c r="T95" i="7"/>
  <c r="N95" i="7"/>
  <c r="T83" i="7"/>
  <c r="N83" i="7"/>
  <c r="T71" i="7"/>
  <c r="N71" i="7"/>
  <c r="T59" i="7"/>
  <c r="N59" i="7"/>
  <c r="T47" i="7"/>
  <c r="N47" i="7"/>
  <c r="T35" i="7"/>
  <c r="N35" i="7"/>
  <c r="T23" i="7"/>
  <c r="N23" i="7"/>
  <c r="T1124" i="7"/>
  <c r="N1124" i="7"/>
  <c r="N1210" i="7"/>
  <c r="N1061" i="7"/>
  <c r="N899" i="7"/>
  <c r="CN1341" i="7"/>
  <c r="T10" i="7"/>
  <c r="U11" i="7" s="1"/>
  <c r="V11" i="7" s="1"/>
  <c r="T1223" i="7"/>
  <c r="N1223" i="7"/>
  <c r="T1211" i="7"/>
  <c r="N1211" i="7"/>
  <c r="T1199" i="7"/>
  <c r="N1199" i="7"/>
  <c r="T1187" i="7"/>
  <c r="N1187" i="7"/>
  <c r="T1175" i="7"/>
  <c r="N1175" i="7"/>
  <c r="T1163" i="7"/>
  <c r="N1163" i="7"/>
  <c r="T1151" i="7"/>
  <c r="N1151" i="7"/>
  <c r="T1139" i="7"/>
  <c r="N1139" i="7"/>
  <c r="T1127" i="7"/>
  <c r="N1127" i="7"/>
  <c r="T1114" i="7"/>
  <c r="U1113" i="7" s="1"/>
  <c r="V1113" i="7" s="1"/>
  <c r="N1114" i="7"/>
  <c r="T1102" i="7"/>
  <c r="U1101" i="7" s="1"/>
  <c r="V1101" i="7" s="1"/>
  <c r="N1102" i="7"/>
  <c r="T1090" i="7"/>
  <c r="N1090" i="7"/>
  <c r="T1078" i="7"/>
  <c r="N1078" i="7"/>
  <c r="T1066" i="7"/>
  <c r="U1065" i="7" s="1"/>
  <c r="V1065" i="7" s="1"/>
  <c r="N1066" i="7"/>
  <c r="T1054" i="7"/>
  <c r="N1054" i="7"/>
  <c r="T1042" i="7"/>
  <c r="N1042" i="7"/>
  <c r="T1030" i="7"/>
  <c r="U1029" i="7" s="1"/>
  <c r="V1029" i="7" s="1"/>
  <c r="N1030" i="7"/>
  <c r="T1018" i="7"/>
  <c r="N1018" i="7"/>
  <c r="T1006" i="7"/>
  <c r="N1006" i="7"/>
  <c r="T994" i="7"/>
  <c r="N994" i="7"/>
  <c r="T970" i="7"/>
  <c r="N970" i="7"/>
  <c r="T958" i="7"/>
  <c r="N958" i="7"/>
  <c r="T946" i="7"/>
  <c r="N946" i="7"/>
  <c r="T934" i="7"/>
  <c r="N934" i="7"/>
  <c r="T922" i="7"/>
  <c r="N922" i="7"/>
  <c r="T910" i="7"/>
  <c r="N910" i="7"/>
  <c r="T898" i="7"/>
  <c r="N898" i="7"/>
  <c r="T886" i="7"/>
  <c r="N886" i="7"/>
  <c r="T874" i="7"/>
  <c r="N874" i="7"/>
  <c r="T862" i="7"/>
  <c r="N862" i="7"/>
  <c r="T850" i="7"/>
  <c r="N850" i="7"/>
  <c r="T838" i="7"/>
  <c r="N838" i="7"/>
  <c r="T826" i="7"/>
  <c r="U825" i="7" s="1"/>
  <c r="V825" i="7" s="1"/>
  <c r="N826" i="7"/>
  <c r="T814" i="7"/>
  <c r="N814" i="7"/>
  <c r="T802" i="7"/>
  <c r="N802" i="7"/>
  <c r="T790" i="7"/>
  <c r="N790" i="7"/>
  <c r="T778" i="7"/>
  <c r="N778" i="7"/>
  <c r="T766" i="7"/>
  <c r="N766" i="7"/>
  <c r="T754" i="7"/>
  <c r="U753" i="7" s="1"/>
  <c r="V753" i="7" s="1"/>
  <c r="N754" i="7"/>
  <c r="T742" i="7"/>
  <c r="N742" i="7"/>
  <c r="T730" i="7"/>
  <c r="N730" i="7"/>
  <c r="T718" i="7"/>
  <c r="N718" i="7"/>
  <c r="T706" i="7"/>
  <c r="N706" i="7"/>
  <c r="T694" i="7"/>
  <c r="N694" i="7"/>
  <c r="T682" i="7"/>
  <c r="U681" i="7" s="1"/>
  <c r="V681" i="7" s="1"/>
  <c r="N682" i="7"/>
  <c r="T670" i="7"/>
  <c r="N670" i="7"/>
  <c r="T658" i="7"/>
  <c r="N658" i="7"/>
  <c r="T646" i="7"/>
  <c r="N646" i="7"/>
  <c r="T634" i="7"/>
  <c r="N634" i="7"/>
  <c r="T622" i="7"/>
  <c r="N622" i="7"/>
  <c r="T610" i="7"/>
  <c r="N610" i="7"/>
  <c r="T598" i="7"/>
  <c r="N598" i="7"/>
  <c r="T586" i="7"/>
  <c r="N586" i="7"/>
  <c r="T574" i="7"/>
  <c r="N574" i="7"/>
  <c r="T562" i="7"/>
  <c r="N562" i="7"/>
  <c r="T550" i="7"/>
  <c r="N550" i="7"/>
  <c r="T538" i="7"/>
  <c r="U537" i="7" s="1"/>
  <c r="V537" i="7" s="1"/>
  <c r="N538" i="7"/>
  <c r="T526" i="7"/>
  <c r="N526" i="7"/>
  <c r="T514" i="7"/>
  <c r="N514" i="7"/>
  <c r="T502" i="7"/>
  <c r="N502" i="7"/>
  <c r="T490" i="7"/>
  <c r="N490" i="7"/>
  <c r="T478" i="7"/>
  <c r="N478" i="7"/>
  <c r="T466" i="7"/>
  <c r="U465" i="7" s="1"/>
  <c r="V465" i="7" s="1"/>
  <c r="N466" i="7"/>
  <c r="T454" i="7"/>
  <c r="N454" i="7"/>
  <c r="T442" i="7"/>
  <c r="N442" i="7"/>
  <c r="T430" i="7"/>
  <c r="N430" i="7"/>
  <c r="T418" i="7"/>
  <c r="N418" i="7"/>
  <c r="T406" i="7"/>
  <c r="N406" i="7"/>
  <c r="T394" i="7"/>
  <c r="N394" i="7"/>
  <c r="T382" i="7"/>
  <c r="N382" i="7"/>
  <c r="T370" i="7"/>
  <c r="N370" i="7"/>
  <c r="T358" i="7"/>
  <c r="N358" i="7"/>
  <c r="T346" i="7"/>
  <c r="N346" i="7"/>
  <c r="T334" i="7"/>
  <c r="N334" i="7"/>
  <c r="T322" i="7"/>
  <c r="N322" i="7"/>
  <c r="T310" i="7"/>
  <c r="N310" i="7"/>
  <c r="T298" i="7"/>
  <c r="N298" i="7"/>
  <c r="T286" i="7"/>
  <c r="N286" i="7"/>
  <c r="T274" i="7"/>
  <c r="N274" i="7"/>
  <c r="T262" i="7"/>
  <c r="N262" i="7"/>
  <c r="T250" i="7"/>
  <c r="N250" i="7"/>
  <c r="T238" i="7"/>
  <c r="N238" i="7"/>
  <c r="T226" i="7"/>
  <c r="N226" i="7"/>
  <c r="T214" i="7"/>
  <c r="N214" i="7"/>
  <c r="T202" i="7"/>
  <c r="N202" i="7"/>
  <c r="T190" i="7"/>
  <c r="N190" i="7"/>
  <c r="T178" i="7"/>
  <c r="N178" i="7"/>
  <c r="T166" i="7"/>
  <c r="N166" i="7"/>
  <c r="T154" i="7"/>
  <c r="N154" i="7"/>
  <c r="T142" i="7"/>
  <c r="N142" i="7"/>
  <c r="T130" i="7"/>
  <c r="N130" i="7"/>
  <c r="T118" i="7"/>
  <c r="N118" i="7"/>
  <c r="T106" i="7"/>
  <c r="N106" i="7"/>
  <c r="T94" i="7"/>
  <c r="N94" i="7"/>
  <c r="T82" i="7"/>
  <c r="N82" i="7"/>
  <c r="T70" i="7"/>
  <c r="N70" i="7"/>
  <c r="T58" i="7"/>
  <c r="N58" i="7"/>
  <c r="T46" i="7"/>
  <c r="N46" i="7"/>
  <c r="T34" i="7"/>
  <c r="N34" i="7"/>
  <c r="T22" i="7"/>
  <c r="U21" i="7" s="1"/>
  <c r="V21" i="7" s="1"/>
  <c r="N22" i="7"/>
  <c r="N1198" i="7"/>
  <c r="N1048" i="7"/>
  <c r="N884" i="7"/>
  <c r="U14" i="7"/>
  <c r="V14" i="7" s="1"/>
  <c r="N573" i="7"/>
  <c r="N529" i="7"/>
  <c r="N465" i="7"/>
  <c r="N421" i="7"/>
  <c r="T204" i="7"/>
  <c r="N204" i="7"/>
  <c r="T192" i="7"/>
  <c r="N192" i="7"/>
  <c r="T180" i="7"/>
  <c r="N180" i="7"/>
  <c r="T168" i="7"/>
  <c r="N168" i="7"/>
  <c r="T156" i="7"/>
  <c r="N156" i="7"/>
  <c r="T144" i="7"/>
  <c r="N144" i="7"/>
  <c r="T132" i="7"/>
  <c r="N132" i="7"/>
  <c r="T120" i="7"/>
  <c r="N120" i="7"/>
  <c r="T108" i="7"/>
  <c r="N108" i="7"/>
  <c r="T96" i="7"/>
  <c r="N96" i="7"/>
  <c r="T84" i="7"/>
  <c r="N84" i="7"/>
  <c r="T72" i="7"/>
  <c r="N72" i="7"/>
  <c r="T60" i="7"/>
  <c r="N60" i="7"/>
  <c r="T48" i="7"/>
  <c r="N48" i="7"/>
  <c r="T36" i="7"/>
  <c r="N36" i="7"/>
  <c r="T24" i="7"/>
  <c r="N24" i="7"/>
  <c r="U13" i="7"/>
  <c r="V13" i="7" s="1"/>
  <c r="N549" i="7"/>
  <c r="N505" i="7"/>
  <c r="N441" i="7"/>
  <c r="N397" i="7"/>
  <c r="N373" i="7"/>
  <c r="N349" i="7"/>
  <c r="N325" i="7"/>
  <c r="N301" i="7"/>
  <c r="N277" i="7"/>
  <c r="N253" i="7"/>
  <c r="N229" i="7"/>
  <c r="N205" i="7"/>
  <c r="N181" i="7"/>
  <c r="N157" i="7"/>
  <c r="N133" i="7"/>
  <c r="N109" i="7"/>
  <c r="N85" i="7"/>
  <c r="N61" i="7"/>
  <c r="N37" i="7"/>
  <c r="N525" i="7"/>
  <c r="N417" i="7"/>
  <c r="N481" i="7"/>
  <c r="N393" i="7"/>
  <c r="N369" i="7"/>
  <c r="N345" i="7"/>
  <c r="N321" i="7"/>
  <c r="N297" i="7"/>
  <c r="N273" i="7"/>
  <c r="N249" i="7"/>
  <c r="N225" i="7"/>
  <c r="N201" i="7"/>
  <c r="N177" i="7"/>
  <c r="N153" i="7"/>
  <c r="N501" i="7"/>
  <c r="N457" i="7"/>
  <c r="N477" i="7"/>
  <c r="N433" i="7"/>
  <c r="N561" i="7"/>
  <c r="T726" i="7"/>
  <c r="N726" i="7"/>
  <c r="T714" i="7"/>
  <c r="N714" i="7"/>
  <c r="T702" i="7"/>
  <c r="N702" i="7"/>
  <c r="T690" i="7"/>
  <c r="N690" i="7"/>
  <c r="T678" i="7"/>
  <c r="N678" i="7"/>
  <c r="T666" i="7"/>
  <c r="N666" i="7"/>
  <c r="T654" i="7"/>
  <c r="N654" i="7"/>
  <c r="T642" i="7"/>
  <c r="N642" i="7"/>
  <c r="T630" i="7"/>
  <c r="N630" i="7"/>
  <c r="T618" i="7"/>
  <c r="N618" i="7"/>
  <c r="T606" i="7"/>
  <c r="N606" i="7"/>
  <c r="T594" i="7"/>
  <c r="N594" i="7"/>
  <c r="T582" i="7"/>
  <c r="N582" i="7"/>
  <c r="T570" i="7"/>
  <c r="N570" i="7"/>
  <c r="T558" i="7"/>
  <c r="N558" i="7"/>
  <c r="T546" i="7"/>
  <c r="N546" i="7"/>
  <c r="T534" i="7"/>
  <c r="N534" i="7"/>
  <c r="T522" i="7"/>
  <c r="N522" i="7"/>
  <c r="T510" i="7"/>
  <c r="N510" i="7"/>
  <c r="T498" i="7"/>
  <c r="N498" i="7"/>
  <c r="T486" i="7"/>
  <c r="N486" i="7"/>
  <c r="T474" i="7"/>
  <c r="N474" i="7"/>
  <c r="T462" i="7"/>
  <c r="N462" i="7"/>
  <c r="T450" i="7"/>
  <c r="N450" i="7"/>
  <c r="T438" i="7"/>
  <c r="N438" i="7"/>
  <c r="T426" i="7"/>
  <c r="N426" i="7"/>
  <c r="T414" i="7"/>
  <c r="N414" i="7"/>
  <c r="T402" i="7"/>
  <c r="N402" i="7"/>
  <c r="T390" i="7"/>
  <c r="N390" i="7"/>
  <c r="T378" i="7"/>
  <c r="N378" i="7"/>
  <c r="T366" i="7"/>
  <c r="N366" i="7"/>
  <c r="T354" i="7"/>
  <c r="N354" i="7"/>
  <c r="T342" i="7"/>
  <c r="N342" i="7"/>
  <c r="T330" i="7"/>
  <c r="N330" i="7"/>
  <c r="T318" i="7"/>
  <c r="N318" i="7"/>
  <c r="T306" i="7"/>
  <c r="N306" i="7"/>
  <c r="T294" i="7"/>
  <c r="N294" i="7"/>
  <c r="T282" i="7"/>
  <c r="N282" i="7"/>
  <c r="T270" i="7"/>
  <c r="N270" i="7"/>
  <c r="T258" i="7"/>
  <c r="N258" i="7"/>
  <c r="T246" i="7"/>
  <c r="N246" i="7"/>
  <c r="T234" i="7"/>
  <c r="N234" i="7"/>
  <c r="T222" i="7"/>
  <c r="N222" i="7"/>
  <c r="T210" i="7"/>
  <c r="N210" i="7"/>
  <c r="T198" i="7"/>
  <c r="N198" i="7"/>
  <c r="T186" i="7"/>
  <c r="N186" i="7"/>
  <c r="T174" i="7"/>
  <c r="N174" i="7"/>
  <c r="T162" i="7"/>
  <c r="N162" i="7"/>
  <c r="T150" i="7"/>
  <c r="N150" i="7"/>
  <c r="T138" i="7"/>
  <c r="U139" i="7" s="1"/>
  <c r="V139" i="7" s="1"/>
  <c r="N138" i="7"/>
  <c r="T126" i="7"/>
  <c r="N126" i="7"/>
  <c r="T114" i="7"/>
  <c r="N114" i="7"/>
  <c r="T102" i="7"/>
  <c r="N102" i="7"/>
  <c r="T90" i="7"/>
  <c r="N90" i="7"/>
  <c r="T78" i="7"/>
  <c r="N78" i="7"/>
  <c r="T66" i="7"/>
  <c r="U67" i="7" s="1"/>
  <c r="V67" i="7" s="1"/>
  <c r="N66" i="7"/>
  <c r="T54" i="7"/>
  <c r="N54" i="7"/>
  <c r="T42" i="7"/>
  <c r="N42" i="7"/>
  <c r="T30" i="7"/>
  <c r="N30" i="7"/>
  <c r="N517" i="7"/>
  <c r="N409" i="7"/>
  <c r="N385" i="7"/>
  <c r="N361" i="7"/>
  <c r="N337" i="7"/>
  <c r="N313" i="7"/>
  <c r="N289" i="7"/>
  <c r="N265" i="7"/>
  <c r="N241" i="7"/>
  <c r="N217" i="7"/>
  <c r="N193" i="7"/>
  <c r="N169" i="7"/>
  <c r="N145" i="7"/>
  <c r="N121" i="7"/>
  <c r="N97" i="7"/>
  <c r="N73" i="7"/>
  <c r="N49" i="7"/>
  <c r="N25" i="7"/>
  <c r="N537" i="7"/>
  <c r="N493" i="7"/>
  <c r="N429" i="7"/>
  <c r="N513" i="7"/>
  <c r="N469" i="7"/>
  <c r="N405" i="7"/>
  <c r="N381" i="7"/>
  <c r="N357" i="7"/>
  <c r="N333" i="7"/>
  <c r="N309" i="7"/>
  <c r="N285" i="7"/>
  <c r="N261" i="7"/>
  <c r="N237" i="7"/>
  <c r="N213" i="7"/>
  <c r="N189" i="7"/>
  <c r="N165" i="7"/>
  <c r="R141" i="7"/>
  <c r="N489" i="7"/>
  <c r="N738" i="7"/>
  <c r="N445" i="7"/>
  <c r="U12" i="7"/>
  <c r="V12" i="7" s="1"/>
  <c r="U20" i="7"/>
  <c r="V20" i="7" s="1"/>
  <c r="CN1336" i="7"/>
  <c r="CN1334" i="7"/>
  <c r="T9" i="7"/>
  <c r="T6" i="7"/>
  <c r="N4" i="7"/>
  <c r="N5" i="7"/>
  <c r="N12" i="7"/>
  <c r="N20" i="7"/>
  <c r="N10" i="7"/>
  <c r="N19" i="7"/>
  <c r="N9" i="7"/>
  <c r="N18" i="7"/>
  <c r="N8" i="7"/>
  <c r="N17" i="7"/>
  <c r="N7" i="7"/>
  <c r="N16" i="7"/>
  <c r="N6" i="7"/>
  <c r="N15" i="7"/>
  <c r="N14" i="7"/>
  <c r="N13" i="7"/>
  <c r="N3" i="7"/>
  <c r="N11" i="7"/>
  <c r="N21" i="7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K122" i="8"/>
  <c r="K123" i="8"/>
  <c r="K124" i="8"/>
  <c r="K125" i="8"/>
  <c r="K126" i="8"/>
  <c r="K127" i="8"/>
  <c r="K128" i="8"/>
  <c r="K129" i="8"/>
  <c r="K130" i="8"/>
  <c r="K131" i="8"/>
  <c r="K132" i="8"/>
  <c r="K133" i="8"/>
  <c r="K134" i="8"/>
  <c r="K135" i="8"/>
  <c r="K136" i="8"/>
  <c r="K137" i="8"/>
  <c r="K138" i="8"/>
  <c r="K139" i="8"/>
  <c r="K140" i="8"/>
  <c r="K141" i="8"/>
  <c r="K142" i="8"/>
  <c r="K143" i="8"/>
  <c r="K144" i="8"/>
  <c r="K145" i="8"/>
  <c r="K146" i="8"/>
  <c r="K147" i="8"/>
  <c r="K148" i="8"/>
  <c r="K149" i="8"/>
  <c r="K150" i="8"/>
  <c r="K151" i="8"/>
  <c r="K152" i="8"/>
  <c r="K153" i="8"/>
  <c r="K154" i="8"/>
  <c r="K155" i="8"/>
  <c r="K156" i="8"/>
  <c r="K157" i="8"/>
  <c r="K158" i="8"/>
  <c r="K159" i="8"/>
  <c r="K160" i="8"/>
  <c r="K161" i="8"/>
  <c r="K162" i="8"/>
  <c r="K163" i="8"/>
  <c r="K164" i="8"/>
  <c r="K165" i="8"/>
  <c r="K166" i="8"/>
  <c r="K167" i="8"/>
  <c r="K168" i="8"/>
  <c r="K169" i="8"/>
  <c r="K170" i="8"/>
  <c r="K171" i="8"/>
  <c r="K172" i="8"/>
  <c r="K173" i="8"/>
  <c r="K174" i="8"/>
  <c r="K175" i="8"/>
  <c r="K176" i="8"/>
  <c r="K177" i="8"/>
  <c r="K178" i="8"/>
  <c r="K179" i="8"/>
  <c r="K180" i="8"/>
  <c r="K181" i="8"/>
  <c r="K182" i="8"/>
  <c r="K183" i="8"/>
  <c r="K184" i="8"/>
  <c r="K185" i="8"/>
  <c r="K186" i="8"/>
  <c r="K187" i="8"/>
  <c r="K188" i="8"/>
  <c r="K189" i="8"/>
  <c r="K190" i="8"/>
  <c r="K191" i="8"/>
  <c r="K192" i="8"/>
  <c r="K193" i="8"/>
  <c r="K194" i="8"/>
  <c r="K195" i="8"/>
  <c r="K196" i="8"/>
  <c r="K197" i="8"/>
  <c r="K198" i="8"/>
  <c r="K199" i="8"/>
  <c r="K200" i="8"/>
  <c r="K201" i="8"/>
  <c r="K202" i="8"/>
  <c r="K203" i="8"/>
  <c r="K204" i="8"/>
  <c r="K205" i="8"/>
  <c r="K206" i="8"/>
  <c r="K207" i="8"/>
  <c r="K208" i="8"/>
  <c r="K209" i="8"/>
  <c r="K210" i="8"/>
  <c r="K211" i="8"/>
  <c r="K212" i="8"/>
  <c r="K213" i="8"/>
  <c r="K214" i="8"/>
  <c r="K215" i="8"/>
  <c r="K216" i="8"/>
  <c r="K217" i="8"/>
  <c r="K218" i="8"/>
  <c r="K219" i="8"/>
  <c r="K220" i="8"/>
  <c r="K221" i="8"/>
  <c r="K222" i="8"/>
  <c r="K223" i="8"/>
  <c r="K224" i="8"/>
  <c r="K225" i="8"/>
  <c r="K226" i="8"/>
  <c r="K227" i="8"/>
  <c r="K228" i="8"/>
  <c r="K229" i="8"/>
  <c r="K230" i="8"/>
  <c r="K231" i="8"/>
  <c r="K232" i="8"/>
  <c r="K233" i="8"/>
  <c r="K234" i="8"/>
  <c r="K235" i="8"/>
  <c r="K236" i="8"/>
  <c r="K237" i="8"/>
  <c r="K238" i="8"/>
  <c r="K239" i="8"/>
  <c r="K240" i="8"/>
  <c r="K241" i="8"/>
  <c r="K242" i="8"/>
  <c r="K243" i="8"/>
  <c r="K244" i="8"/>
  <c r="K245" i="8"/>
  <c r="K246" i="8"/>
  <c r="K247" i="8"/>
  <c r="K248" i="8"/>
  <c r="K249" i="8"/>
  <c r="K250" i="8"/>
  <c r="K251" i="8"/>
  <c r="K252" i="8"/>
  <c r="K253" i="8"/>
  <c r="K254" i="8"/>
  <c r="K255" i="8"/>
  <c r="K256" i="8"/>
  <c r="K257" i="8"/>
  <c r="K258" i="8"/>
  <c r="K259" i="8"/>
  <c r="K260" i="8"/>
  <c r="K261" i="8"/>
  <c r="K262" i="8"/>
  <c r="K263" i="8"/>
  <c r="K264" i="8"/>
  <c r="K265" i="8"/>
  <c r="K266" i="8"/>
  <c r="K267" i="8"/>
  <c r="K268" i="8"/>
  <c r="K269" i="8"/>
  <c r="K270" i="8"/>
  <c r="K271" i="8"/>
  <c r="K272" i="8"/>
  <c r="K273" i="8"/>
  <c r="K274" i="8"/>
  <c r="K275" i="8"/>
  <c r="K276" i="8"/>
  <c r="K277" i="8"/>
  <c r="K278" i="8"/>
  <c r="K279" i="8"/>
  <c r="K280" i="8"/>
  <c r="K281" i="8"/>
  <c r="K282" i="8"/>
  <c r="K283" i="8"/>
  <c r="K284" i="8"/>
  <c r="K285" i="8"/>
  <c r="K286" i="8"/>
  <c r="K287" i="8"/>
  <c r="K288" i="8"/>
  <c r="K289" i="8"/>
  <c r="K290" i="8"/>
  <c r="K291" i="8"/>
  <c r="K292" i="8"/>
  <c r="K293" i="8"/>
  <c r="K294" i="8"/>
  <c r="K295" i="8"/>
  <c r="K296" i="8"/>
  <c r="K297" i="8"/>
  <c r="K298" i="8"/>
  <c r="K299" i="8"/>
  <c r="K300" i="8"/>
  <c r="K301" i="8"/>
  <c r="K302" i="8"/>
  <c r="K303" i="8"/>
  <c r="K304" i="8"/>
  <c r="K305" i="8"/>
  <c r="K306" i="8"/>
  <c r="K307" i="8"/>
  <c r="K308" i="8"/>
  <c r="K309" i="8"/>
  <c r="K310" i="8"/>
  <c r="K311" i="8"/>
  <c r="K312" i="8"/>
  <c r="K313" i="8"/>
  <c r="K314" i="8"/>
  <c r="K315" i="8"/>
  <c r="K316" i="8"/>
  <c r="K317" i="8"/>
  <c r="K318" i="8"/>
  <c r="K319" i="8"/>
  <c r="K320" i="8"/>
  <c r="K321" i="8"/>
  <c r="K322" i="8"/>
  <c r="K323" i="8"/>
  <c r="K324" i="8"/>
  <c r="K325" i="8"/>
  <c r="K326" i="8"/>
  <c r="K327" i="8"/>
  <c r="K328" i="8"/>
  <c r="K329" i="8"/>
  <c r="K330" i="8"/>
  <c r="K331" i="8"/>
  <c r="K332" i="8"/>
  <c r="K333" i="8"/>
  <c r="K334" i="8"/>
  <c r="K335" i="8"/>
  <c r="K336" i="8"/>
  <c r="K337" i="8"/>
  <c r="K338" i="8"/>
  <c r="K339" i="8"/>
  <c r="K340" i="8"/>
  <c r="K341" i="8"/>
  <c r="K342" i="8"/>
  <c r="K343" i="8"/>
  <c r="K344" i="8"/>
  <c r="K345" i="8"/>
  <c r="K346" i="8"/>
  <c r="K347" i="8"/>
  <c r="K348" i="8"/>
  <c r="K349" i="8"/>
  <c r="K350" i="8"/>
  <c r="K351" i="8"/>
  <c r="K352" i="8"/>
  <c r="K353" i="8"/>
  <c r="K354" i="8"/>
  <c r="K355" i="8"/>
  <c r="K356" i="8"/>
  <c r="K357" i="8"/>
  <c r="K358" i="8"/>
  <c r="K359" i="8"/>
  <c r="K360" i="8"/>
  <c r="K361" i="8"/>
  <c r="K362" i="8"/>
  <c r="K363" i="8"/>
  <c r="K364" i="8"/>
  <c r="K365" i="8"/>
  <c r="K366" i="8"/>
  <c r="K367" i="8"/>
  <c r="K368" i="8"/>
  <c r="K369" i="8"/>
  <c r="K370" i="8"/>
  <c r="K371" i="8"/>
  <c r="K372" i="8"/>
  <c r="K373" i="8"/>
  <c r="K374" i="8"/>
  <c r="K375" i="8"/>
  <c r="K376" i="8"/>
  <c r="K377" i="8"/>
  <c r="K378" i="8"/>
  <c r="K379" i="8"/>
  <c r="K380" i="8"/>
  <c r="K381" i="8"/>
  <c r="K382" i="8"/>
  <c r="K383" i="8"/>
  <c r="K384" i="8"/>
  <c r="K385" i="8"/>
  <c r="K386" i="8"/>
  <c r="K387" i="8"/>
  <c r="K388" i="8"/>
  <c r="K389" i="8"/>
  <c r="K390" i="8"/>
  <c r="K391" i="8"/>
  <c r="K392" i="8"/>
  <c r="K393" i="8"/>
  <c r="K394" i="8"/>
  <c r="K395" i="8"/>
  <c r="K396" i="8"/>
  <c r="K397" i="8"/>
  <c r="K398" i="8"/>
  <c r="K399" i="8"/>
  <c r="K400" i="8"/>
  <c r="K401" i="8"/>
  <c r="K402" i="8"/>
  <c r="K403" i="8"/>
  <c r="K404" i="8"/>
  <c r="K405" i="8"/>
  <c r="K406" i="8"/>
  <c r="K407" i="8"/>
  <c r="K408" i="8"/>
  <c r="K409" i="8"/>
  <c r="K410" i="8"/>
  <c r="K411" i="8"/>
  <c r="K412" i="8"/>
  <c r="K413" i="8"/>
  <c r="K414" i="8"/>
  <c r="K415" i="8"/>
  <c r="K416" i="8"/>
  <c r="K417" i="8"/>
  <c r="K418" i="8"/>
  <c r="K419" i="8"/>
  <c r="K420" i="8"/>
  <c r="K421" i="8"/>
  <c r="K422" i="8"/>
  <c r="K423" i="8"/>
  <c r="K424" i="8"/>
  <c r="K425" i="8"/>
  <c r="K426" i="8"/>
  <c r="K427" i="8"/>
  <c r="K428" i="8"/>
  <c r="K429" i="8"/>
  <c r="K430" i="8"/>
  <c r="K431" i="8"/>
  <c r="K432" i="8"/>
  <c r="K433" i="8"/>
  <c r="K434" i="8"/>
  <c r="K435" i="8"/>
  <c r="K436" i="8"/>
  <c r="K437" i="8"/>
  <c r="K438" i="8"/>
  <c r="K439" i="8"/>
  <c r="K440" i="8"/>
  <c r="K441" i="8"/>
  <c r="K442" i="8"/>
  <c r="K443" i="8"/>
  <c r="K444" i="8"/>
  <c r="K445" i="8"/>
  <c r="K446" i="8"/>
  <c r="K447" i="8"/>
  <c r="K448" i="8"/>
  <c r="K449" i="8"/>
  <c r="K450" i="8"/>
  <c r="K451" i="8"/>
  <c r="K452" i="8"/>
  <c r="K453" i="8"/>
  <c r="K454" i="8"/>
  <c r="K455" i="8"/>
  <c r="K456" i="8"/>
  <c r="K457" i="8"/>
  <c r="K458" i="8"/>
  <c r="K459" i="8"/>
  <c r="K460" i="8"/>
  <c r="K461" i="8"/>
  <c r="K462" i="8"/>
  <c r="K463" i="8"/>
  <c r="K464" i="8"/>
  <c r="K465" i="8"/>
  <c r="K466" i="8"/>
  <c r="K467" i="8"/>
  <c r="K468" i="8"/>
  <c r="K469" i="8"/>
  <c r="K470" i="8"/>
  <c r="K471" i="8"/>
  <c r="K472" i="8"/>
  <c r="K473" i="8"/>
  <c r="K474" i="8"/>
  <c r="K475" i="8"/>
  <c r="K476" i="8"/>
  <c r="K477" i="8"/>
  <c r="K478" i="8"/>
  <c r="K479" i="8"/>
  <c r="K480" i="8"/>
  <c r="K481" i="8"/>
  <c r="K482" i="8"/>
  <c r="K483" i="8"/>
  <c r="K484" i="8"/>
  <c r="K485" i="8"/>
  <c r="K486" i="8"/>
  <c r="K487" i="8"/>
  <c r="K488" i="8"/>
  <c r="K489" i="8"/>
  <c r="K490" i="8"/>
  <c r="K491" i="8"/>
  <c r="K492" i="8"/>
  <c r="K493" i="8"/>
  <c r="K494" i="8"/>
  <c r="K495" i="8"/>
  <c r="K496" i="8"/>
  <c r="K497" i="8"/>
  <c r="K498" i="8"/>
  <c r="K499" i="8"/>
  <c r="K500" i="8"/>
  <c r="K501" i="8"/>
  <c r="K502" i="8"/>
  <c r="K503" i="8"/>
  <c r="K504" i="8"/>
  <c r="K505" i="8"/>
  <c r="K506" i="8"/>
  <c r="K507" i="8"/>
  <c r="K508" i="8"/>
  <c r="K509" i="8"/>
  <c r="K510" i="8"/>
  <c r="K511" i="8"/>
  <c r="K512" i="8"/>
  <c r="K513" i="8"/>
  <c r="K514" i="8"/>
  <c r="K515" i="8"/>
  <c r="K516" i="8"/>
  <c r="K517" i="8"/>
  <c r="K518" i="8"/>
  <c r="K519" i="8"/>
  <c r="K520" i="8"/>
  <c r="K521" i="8"/>
  <c r="K522" i="8"/>
  <c r="K523" i="8"/>
  <c r="K524" i="8"/>
  <c r="K525" i="8"/>
  <c r="K526" i="8"/>
  <c r="K527" i="8"/>
  <c r="K528" i="8"/>
  <c r="K529" i="8"/>
  <c r="K530" i="8"/>
  <c r="K531" i="8"/>
  <c r="K532" i="8"/>
  <c r="K533" i="8"/>
  <c r="K534" i="8"/>
  <c r="K535" i="8"/>
  <c r="K536" i="8"/>
  <c r="K537" i="8"/>
  <c r="K538" i="8"/>
  <c r="K539" i="8"/>
  <c r="K540" i="8"/>
  <c r="K541" i="8"/>
  <c r="K542" i="8"/>
  <c r="K543" i="8"/>
  <c r="K544" i="8"/>
  <c r="K545" i="8"/>
  <c r="K546" i="8"/>
  <c r="K547" i="8"/>
  <c r="K548" i="8"/>
  <c r="K549" i="8"/>
  <c r="K550" i="8"/>
  <c r="K551" i="8"/>
  <c r="K552" i="8"/>
  <c r="K553" i="8"/>
  <c r="K554" i="8"/>
  <c r="K555" i="8"/>
  <c r="K556" i="8"/>
  <c r="K557" i="8"/>
  <c r="K558" i="8"/>
  <c r="K559" i="8"/>
  <c r="K560" i="8"/>
  <c r="K561" i="8"/>
  <c r="K562" i="8"/>
  <c r="K563" i="8"/>
  <c r="K564" i="8"/>
  <c r="K565" i="8"/>
  <c r="K566" i="8"/>
  <c r="K567" i="8"/>
  <c r="K568" i="8"/>
  <c r="K569" i="8"/>
  <c r="K570" i="8"/>
  <c r="K571" i="8"/>
  <c r="K572" i="8"/>
  <c r="K573" i="8"/>
  <c r="K574" i="8"/>
  <c r="K575" i="8"/>
  <c r="K576" i="8"/>
  <c r="K577" i="8"/>
  <c r="K578" i="8"/>
  <c r="K579" i="8"/>
  <c r="K580" i="8"/>
  <c r="K581" i="8"/>
  <c r="K582" i="8"/>
  <c r="K583" i="8"/>
  <c r="K584" i="8"/>
  <c r="K585" i="8"/>
  <c r="K586" i="8"/>
  <c r="K587" i="8"/>
  <c r="K588" i="8"/>
  <c r="K589" i="8"/>
  <c r="K590" i="8"/>
  <c r="K591" i="8"/>
  <c r="K592" i="8"/>
  <c r="K593" i="8"/>
  <c r="K594" i="8"/>
  <c r="K595" i="8"/>
  <c r="K596" i="8"/>
  <c r="K597" i="8"/>
  <c r="K598" i="8"/>
  <c r="K599" i="8"/>
  <c r="K600" i="8"/>
  <c r="K601" i="8"/>
  <c r="K602" i="8"/>
  <c r="K603" i="8"/>
  <c r="K604" i="8"/>
  <c r="K605" i="8"/>
  <c r="K606" i="8"/>
  <c r="K607" i="8"/>
  <c r="K608" i="8"/>
  <c r="K609" i="8"/>
  <c r="K610" i="8"/>
  <c r="K611" i="8"/>
  <c r="K612" i="8"/>
  <c r="K613" i="8"/>
  <c r="K614" i="8"/>
  <c r="K615" i="8"/>
  <c r="K616" i="8"/>
  <c r="K617" i="8"/>
  <c r="K618" i="8"/>
  <c r="K619" i="8"/>
  <c r="K620" i="8"/>
  <c r="K621" i="8"/>
  <c r="K622" i="8"/>
  <c r="K623" i="8"/>
  <c r="K624" i="8"/>
  <c r="K625" i="8"/>
  <c r="K626" i="8"/>
  <c r="K627" i="8"/>
  <c r="K628" i="8"/>
  <c r="K629" i="8"/>
  <c r="K630" i="8"/>
  <c r="K631" i="8"/>
  <c r="K632" i="8"/>
  <c r="K633" i="8"/>
  <c r="K634" i="8"/>
  <c r="K635" i="8"/>
  <c r="K636" i="8"/>
  <c r="K637" i="8"/>
  <c r="K638" i="8"/>
  <c r="K639" i="8"/>
  <c r="K640" i="8"/>
  <c r="K641" i="8"/>
  <c r="K642" i="8"/>
  <c r="K643" i="8"/>
  <c r="K644" i="8"/>
  <c r="K645" i="8"/>
  <c r="K646" i="8"/>
  <c r="K647" i="8"/>
  <c r="K648" i="8"/>
  <c r="K649" i="8"/>
  <c r="K650" i="8"/>
  <c r="K651" i="8"/>
  <c r="K652" i="8"/>
  <c r="K653" i="8"/>
  <c r="K654" i="8"/>
  <c r="K655" i="8"/>
  <c r="K656" i="8"/>
  <c r="K657" i="8"/>
  <c r="K658" i="8"/>
  <c r="K659" i="8"/>
  <c r="K660" i="8"/>
  <c r="K661" i="8"/>
  <c r="K662" i="8"/>
  <c r="K663" i="8"/>
  <c r="K664" i="8"/>
  <c r="K665" i="8"/>
  <c r="K666" i="8"/>
  <c r="K667" i="8"/>
  <c r="K668" i="8"/>
  <c r="K669" i="8"/>
  <c r="K670" i="8"/>
  <c r="K671" i="8"/>
  <c r="K672" i="8"/>
  <c r="K673" i="8"/>
  <c r="K674" i="8"/>
  <c r="K675" i="8"/>
  <c r="K676" i="8"/>
  <c r="K677" i="8"/>
  <c r="K678" i="8"/>
  <c r="K679" i="8"/>
  <c r="K680" i="8"/>
  <c r="K681" i="8"/>
  <c r="K682" i="8"/>
  <c r="K683" i="8"/>
  <c r="K684" i="8"/>
  <c r="K685" i="8"/>
  <c r="K686" i="8"/>
  <c r="K687" i="8"/>
  <c r="K688" i="8"/>
  <c r="K689" i="8"/>
  <c r="K690" i="8"/>
  <c r="K691" i="8"/>
  <c r="K692" i="8"/>
  <c r="K693" i="8"/>
  <c r="K694" i="8"/>
  <c r="K695" i="8"/>
  <c r="K696" i="8"/>
  <c r="K697" i="8"/>
  <c r="K698" i="8"/>
  <c r="K699" i="8"/>
  <c r="K700" i="8"/>
  <c r="K701" i="8"/>
  <c r="K702" i="8"/>
  <c r="K703" i="8"/>
  <c r="K704" i="8"/>
  <c r="K705" i="8"/>
  <c r="K706" i="8"/>
  <c r="K707" i="8"/>
  <c r="K708" i="8"/>
  <c r="K709" i="8"/>
  <c r="K710" i="8"/>
  <c r="K711" i="8"/>
  <c r="K712" i="8"/>
  <c r="K713" i="8"/>
  <c r="K714" i="8"/>
  <c r="K715" i="8"/>
  <c r="K716" i="8"/>
  <c r="K717" i="8"/>
  <c r="K718" i="8"/>
  <c r="K719" i="8"/>
  <c r="K720" i="8"/>
  <c r="K721" i="8"/>
  <c r="K722" i="8"/>
  <c r="K723" i="8"/>
  <c r="K724" i="8"/>
  <c r="K725" i="8"/>
  <c r="K726" i="8"/>
  <c r="K727" i="8"/>
  <c r="K728" i="8"/>
  <c r="K729" i="8"/>
  <c r="K730" i="8"/>
  <c r="K731" i="8"/>
  <c r="K732" i="8"/>
  <c r="K733" i="8"/>
  <c r="K734" i="8"/>
  <c r="K735" i="8"/>
  <c r="K736" i="8"/>
  <c r="K737" i="8"/>
  <c r="K738" i="8"/>
  <c r="K739" i="8"/>
  <c r="K740" i="8"/>
  <c r="K741" i="8"/>
  <c r="K742" i="8"/>
  <c r="K743" i="8"/>
  <c r="K744" i="8"/>
  <c r="K745" i="8"/>
  <c r="K746" i="8"/>
  <c r="K747" i="8"/>
  <c r="K748" i="8"/>
  <c r="K749" i="8"/>
  <c r="K750" i="8"/>
  <c r="K751" i="8"/>
  <c r="K752" i="8"/>
  <c r="K753" i="8"/>
  <c r="K754" i="8"/>
  <c r="K755" i="8"/>
  <c r="K756" i="8"/>
  <c r="K757" i="8"/>
  <c r="K758" i="8"/>
  <c r="K759" i="8"/>
  <c r="K760" i="8"/>
  <c r="K761" i="8"/>
  <c r="K762" i="8"/>
  <c r="K763" i="8"/>
  <c r="K764" i="8"/>
  <c r="K765" i="8"/>
  <c r="K766" i="8"/>
  <c r="K767" i="8"/>
  <c r="K768" i="8"/>
  <c r="K769" i="8"/>
  <c r="K770" i="8"/>
  <c r="K771" i="8"/>
  <c r="K772" i="8"/>
  <c r="K773" i="8"/>
  <c r="K774" i="8"/>
  <c r="K775" i="8"/>
  <c r="K776" i="8"/>
  <c r="K777" i="8"/>
  <c r="K778" i="8"/>
  <c r="K4" i="8"/>
  <c r="O4" i="8"/>
  <c r="Q778" i="8"/>
  <c r="O778" i="8"/>
  <c r="I778" i="8"/>
  <c r="F778" i="8"/>
  <c r="Q777" i="8"/>
  <c r="O777" i="8"/>
  <c r="I777" i="8"/>
  <c r="F777" i="8"/>
  <c r="Q776" i="8"/>
  <c r="O776" i="8"/>
  <c r="I776" i="8"/>
  <c r="F776" i="8"/>
  <c r="Q775" i="8"/>
  <c r="O775" i="8"/>
  <c r="I775" i="8"/>
  <c r="F775" i="8"/>
  <c r="Q774" i="8"/>
  <c r="O774" i="8"/>
  <c r="I774" i="8"/>
  <c r="F774" i="8"/>
  <c r="Q773" i="8"/>
  <c r="O773" i="8"/>
  <c r="I773" i="8"/>
  <c r="F773" i="8"/>
  <c r="Q772" i="8"/>
  <c r="O772" i="8"/>
  <c r="I772" i="8"/>
  <c r="F772" i="8"/>
  <c r="Q771" i="8"/>
  <c r="O771" i="8"/>
  <c r="I771" i="8"/>
  <c r="F771" i="8"/>
  <c r="Q770" i="8"/>
  <c r="O770" i="8"/>
  <c r="I770" i="8"/>
  <c r="F770" i="8"/>
  <c r="Q769" i="8"/>
  <c r="O769" i="8"/>
  <c r="I769" i="8"/>
  <c r="F769" i="8"/>
  <c r="Q768" i="8"/>
  <c r="O768" i="8"/>
  <c r="I768" i="8"/>
  <c r="F768" i="8"/>
  <c r="Q767" i="8"/>
  <c r="O767" i="8"/>
  <c r="I767" i="8"/>
  <c r="F767" i="8"/>
  <c r="Q766" i="8"/>
  <c r="O766" i="8"/>
  <c r="I766" i="8"/>
  <c r="F766" i="8"/>
  <c r="Q765" i="8"/>
  <c r="O765" i="8"/>
  <c r="I765" i="8"/>
  <c r="F765" i="8"/>
  <c r="Q764" i="8"/>
  <c r="O764" i="8"/>
  <c r="I764" i="8"/>
  <c r="F764" i="8"/>
  <c r="Q763" i="8"/>
  <c r="O763" i="8"/>
  <c r="I763" i="8"/>
  <c r="F763" i="8"/>
  <c r="Q762" i="8"/>
  <c r="O762" i="8"/>
  <c r="I762" i="8"/>
  <c r="F762" i="8"/>
  <c r="Q761" i="8"/>
  <c r="O761" i="8"/>
  <c r="I761" i="8"/>
  <c r="F761" i="8"/>
  <c r="Q760" i="8"/>
  <c r="O760" i="8"/>
  <c r="I760" i="8"/>
  <c r="F760" i="8"/>
  <c r="Q759" i="8"/>
  <c r="O759" i="8"/>
  <c r="I759" i="8"/>
  <c r="F759" i="8"/>
  <c r="Q758" i="8"/>
  <c r="O758" i="8"/>
  <c r="I758" i="8"/>
  <c r="F758" i="8"/>
  <c r="Q757" i="8"/>
  <c r="O757" i="8"/>
  <c r="I757" i="8"/>
  <c r="F757" i="8"/>
  <c r="Q756" i="8"/>
  <c r="O756" i="8"/>
  <c r="I756" i="8"/>
  <c r="F756" i="8"/>
  <c r="Q755" i="8"/>
  <c r="O755" i="8"/>
  <c r="I755" i="8"/>
  <c r="F755" i="8"/>
  <c r="Q754" i="8"/>
  <c r="O754" i="8"/>
  <c r="I754" i="8"/>
  <c r="F754" i="8"/>
  <c r="Q753" i="8"/>
  <c r="O753" i="8"/>
  <c r="I753" i="8"/>
  <c r="F753" i="8"/>
  <c r="Q752" i="8"/>
  <c r="O752" i="8"/>
  <c r="I752" i="8"/>
  <c r="F752" i="8"/>
  <c r="Q751" i="8"/>
  <c r="O751" i="8"/>
  <c r="I751" i="8"/>
  <c r="F751" i="8"/>
  <c r="Q750" i="8"/>
  <c r="O750" i="8"/>
  <c r="I750" i="8"/>
  <c r="F750" i="8"/>
  <c r="Q749" i="8"/>
  <c r="O749" i="8"/>
  <c r="I749" i="8"/>
  <c r="F749" i="8"/>
  <c r="Q748" i="8"/>
  <c r="O748" i="8"/>
  <c r="I748" i="8"/>
  <c r="F748" i="8"/>
  <c r="Q747" i="8"/>
  <c r="O747" i="8"/>
  <c r="I747" i="8"/>
  <c r="F747" i="8"/>
  <c r="Q746" i="8"/>
  <c r="O746" i="8"/>
  <c r="I746" i="8"/>
  <c r="F746" i="8"/>
  <c r="Q745" i="8"/>
  <c r="O745" i="8"/>
  <c r="I745" i="8"/>
  <c r="F745" i="8"/>
  <c r="Q744" i="8"/>
  <c r="O744" i="8"/>
  <c r="I744" i="8"/>
  <c r="F744" i="8"/>
  <c r="Q743" i="8"/>
  <c r="O743" i="8"/>
  <c r="I743" i="8"/>
  <c r="F743" i="8"/>
  <c r="Q742" i="8"/>
  <c r="O742" i="8"/>
  <c r="I742" i="8"/>
  <c r="F742" i="8"/>
  <c r="Q741" i="8"/>
  <c r="O741" i="8"/>
  <c r="I741" i="8"/>
  <c r="F741" i="8"/>
  <c r="Q740" i="8"/>
  <c r="O740" i="8"/>
  <c r="I740" i="8"/>
  <c r="F740" i="8"/>
  <c r="Q739" i="8"/>
  <c r="O739" i="8"/>
  <c r="I739" i="8"/>
  <c r="F739" i="8"/>
  <c r="Q738" i="8"/>
  <c r="O738" i="8"/>
  <c r="I738" i="8"/>
  <c r="F738" i="8"/>
  <c r="Q737" i="8"/>
  <c r="O737" i="8"/>
  <c r="I737" i="8"/>
  <c r="F737" i="8"/>
  <c r="Q736" i="8"/>
  <c r="O736" i="8"/>
  <c r="I736" i="8"/>
  <c r="F736" i="8"/>
  <c r="Q735" i="8"/>
  <c r="O735" i="8"/>
  <c r="I735" i="8"/>
  <c r="F735" i="8"/>
  <c r="Q734" i="8"/>
  <c r="O734" i="8"/>
  <c r="I734" i="8"/>
  <c r="F734" i="8"/>
  <c r="Q733" i="8"/>
  <c r="O733" i="8"/>
  <c r="I733" i="8"/>
  <c r="F733" i="8"/>
  <c r="Q732" i="8"/>
  <c r="O732" i="8"/>
  <c r="I732" i="8"/>
  <c r="F732" i="8"/>
  <c r="Q731" i="8"/>
  <c r="O731" i="8"/>
  <c r="I731" i="8"/>
  <c r="F731" i="8"/>
  <c r="Q730" i="8"/>
  <c r="O730" i="8"/>
  <c r="I730" i="8"/>
  <c r="F730" i="8"/>
  <c r="Q729" i="8"/>
  <c r="O729" i="8"/>
  <c r="I729" i="8"/>
  <c r="F729" i="8"/>
  <c r="Q728" i="8"/>
  <c r="O728" i="8"/>
  <c r="I728" i="8"/>
  <c r="F728" i="8"/>
  <c r="Q727" i="8"/>
  <c r="O727" i="8"/>
  <c r="I727" i="8"/>
  <c r="F727" i="8"/>
  <c r="Q726" i="8"/>
  <c r="O726" i="8"/>
  <c r="I726" i="8"/>
  <c r="F726" i="8"/>
  <c r="Q725" i="8"/>
  <c r="O725" i="8"/>
  <c r="I725" i="8"/>
  <c r="F725" i="8"/>
  <c r="Q724" i="8"/>
  <c r="O724" i="8"/>
  <c r="I724" i="8"/>
  <c r="F724" i="8"/>
  <c r="Q723" i="8"/>
  <c r="O723" i="8"/>
  <c r="I723" i="8"/>
  <c r="F723" i="8"/>
  <c r="Q722" i="8"/>
  <c r="O722" i="8"/>
  <c r="I722" i="8"/>
  <c r="F722" i="8"/>
  <c r="Q721" i="8"/>
  <c r="O721" i="8"/>
  <c r="I721" i="8"/>
  <c r="F721" i="8"/>
  <c r="Q720" i="8"/>
  <c r="O720" i="8"/>
  <c r="I720" i="8"/>
  <c r="F720" i="8"/>
  <c r="Q719" i="8"/>
  <c r="O719" i="8"/>
  <c r="I719" i="8"/>
  <c r="F719" i="8"/>
  <c r="Q718" i="8"/>
  <c r="O718" i="8"/>
  <c r="I718" i="8"/>
  <c r="F718" i="8"/>
  <c r="Q717" i="8"/>
  <c r="O717" i="8"/>
  <c r="I717" i="8"/>
  <c r="F717" i="8"/>
  <c r="Q716" i="8"/>
  <c r="O716" i="8"/>
  <c r="I716" i="8"/>
  <c r="F716" i="8"/>
  <c r="Q715" i="8"/>
  <c r="O715" i="8"/>
  <c r="I715" i="8"/>
  <c r="F715" i="8"/>
  <c r="Q714" i="8"/>
  <c r="O714" i="8"/>
  <c r="I714" i="8"/>
  <c r="F714" i="8"/>
  <c r="Q713" i="8"/>
  <c r="O713" i="8"/>
  <c r="I713" i="8"/>
  <c r="F713" i="8"/>
  <c r="Q712" i="8"/>
  <c r="O712" i="8"/>
  <c r="I712" i="8"/>
  <c r="F712" i="8"/>
  <c r="Q711" i="8"/>
  <c r="O711" i="8"/>
  <c r="I711" i="8"/>
  <c r="F711" i="8"/>
  <c r="Q710" i="8"/>
  <c r="O710" i="8"/>
  <c r="I710" i="8"/>
  <c r="F710" i="8"/>
  <c r="Q709" i="8"/>
  <c r="O709" i="8"/>
  <c r="I709" i="8"/>
  <c r="F709" i="8"/>
  <c r="Q708" i="8"/>
  <c r="O708" i="8"/>
  <c r="I708" i="8"/>
  <c r="F708" i="8"/>
  <c r="Q707" i="8"/>
  <c r="O707" i="8"/>
  <c r="I707" i="8"/>
  <c r="F707" i="8"/>
  <c r="Q706" i="8"/>
  <c r="O706" i="8"/>
  <c r="I706" i="8"/>
  <c r="F706" i="8"/>
  <c r="Q705" i="8"/>
  <c r="O705" i="8"/>
  <c r="I705" i="8"/>
  <c r="F705" i="8"/>
  <c r="Q704" i="8"/>
  <c r="O704" i="8"/>
  <c r="I704" i="8"/>
  <c r="F704" i="8"/>
  <c r="Q703" i="8"/>
  <c r="O703" i="8"/>
  <c r="I703" i="8"/>
  <c r="F703" i="8"/>
  <c r="Q702" i="8"/>
  <c r="O702" i="8"/>
  <c r="I702" i="8"/>
  <c r="F702" i="8"/>
  <c r="Q701" i="8"/>
  <c r="O701" i="8"/>
  <c r="I701" i="8"/>
  <c r="F701" i="8"/>
  <c r="Q700" i="8"/>
  <c r="O700" i="8"/>
  <c r="I700" i="8"/>
  <c r="F700" i="8"/>
  <c r="Q699" i="8"/>
  <c r="O699" i="8"/>
  <c r="I699" i="8"/>
  <c r="F699" i="8"/>
  <c r="Q698" i="8"/>
  <c r="O698" i="8"/>
  <c r="I698" i="8"/>
  <c r="F698" i="8"/>
  <c r="Q697" i="8"/>
  <c r="O697" i="8"/>
  <c r="I697" i="8"/>
  <c r="F697" i="8"/>
  <c r="Q696" i="8"/>
  <c r="O696" i="8"/>
  <c r="I696" i="8"/>
  <c r="F696" i="8"/>
  <c r="Q695" i="8"/>
  <c r="O695" i="8"/>
  <c r="I695" i="8"/>
  <c r="F695" i="8"/>
  <c r="Q694" i="8"/>
  <c r="O694" i="8"/>
  <c r="I694" i="8"/>
  <c r="F694" i="8"/>
  <c r="Q693" i="8"/>
  <c r="O693" i="8"/>
  <c r="I693" i="8"/>
  <c r="F693" i="8"/>
  <c r="Q692" i="8"/>
  <c r="O692" i="8"/>
  <c r="I692" i="8"/>
  <c r="F692" i="8"/>
  <c r="Q691" i="8"/>
  <c r="O691" i="8"/>
  <c r="I691" i="8"/>
  <c r="F691" i="8"/>
  <c r="Q690" i="8"/>
  <c r="O690" i="8"/>
  <c r="I690" i="8"/>
  <c r="F690" i="8"/>
  <c r="Q689" i="8"/>
  <c r="O689" i="8"/>
  <c r="I689" i="8"/>
  <c r="F689" i="8"/>
  <c r="Q688" i="8"/>
  <c r="O688" i="8"/>
  <c r="I688" i="8"/>
  <c r="F688" i="8"/>
  <c r="Q687" i="8"/>
  <c r="O687" i="8"/>
  <c r="I687" i="8"/>
  <c r="F687" i="8"/>
  <c r="Q686" i="8"/>
  <c r="O686" i="8"/>
  <c r="I686" i="8"/>
  <c r="F686" i="8"/>
  <c r="Q685" i="8"/>
  <c r="O685" i="8"/>
  <c r="I685" i="8"/>
  <c r="F685" i="8"/>
  <c r="Q684" i="8"/>
  <c r="O684" i="8"/>
  <c r="I684" i="8"/>
  <c r="F684" i="8"/>
  <c r="Q683" i="8"/>
  <c r="O683" i="8"/>
  <c r="I683" i="8"/>
  <c r="F683" i="8"/>
  <c r="Q682" i="8"/>
  <c r="O682" i="8"/>
  <c r="I682" i="8"/>
  <c r="F682" i="8"/>
  <c r="Q681" i="8"/>
  <c r="O681" i="8"/>
  <c r="I681" i="8"/>
  <c r="F681" i="8"/>
  <c r="Q680" i="8"/>
  <c r="O680" i="8"/>
  <c r="I680" i="8"/>
  <c r="F680" i="8"/>
  <c r="Q679" i="8"/>
  <c r="O679" i="8"/>
  <c r="I679" i="8"/>
  <c r="F679" i="8"/>
  <c r="Q678" i="8"/>
  <c r="O678" i="8"/>
  <c r="I678" i="8"/>
  <c r="F678" i="8"/>
  <c r="Q677" i="8"/>
  <c r="O677" i="8"/>
  <c r="I677" i="8"/>
  <c r="F677" i="8"/>
  <c r="Q676" i="8"/>
  <c r="O676" i="8"/>
  <c r="I676" i="8"/>
  <c r="F676" i="8"/>
  <c r="Q675" i="8"/>
  <c r="O675" i="8"/>
  <c r="I675" i="8"/>
  <c r="F675" i="8"/>
  <c r="Q674" i="8"/>
  <c r="O674" i="8"/>
  <c r="I674" i="8"/>
  <c r="F674" i="8"/>
  <c r="Q673" i="8"/>
  <c r="O673" i="8"/>
  <c r="I673" i="8"/>
  <c r="F673" i="8"/>
  <c r="Q672" i="8"/>
  <c r="O672" i="8"/>
  <c r="I672" i="8"/>
  <c r="F672" i="8"/>
  <c r="Q671" i="8"/>
  <c r="O671" i="8"/>
  <c r="I671" i="8"/>
  <c r="F671" i="8"/>
  <c r="Q670" i="8"/>
  <c r="O670" i="8"/>
  <c r="I670" i="8"/>
  <c r="F670" i="8"/>
  <c r="Q669" i="8"/>
  <c r="O669" i="8"/>
  <c r="I669" i="8"/>
  <c r="F669" i="8"/>
  <c r="Q668" i="8"/>
  <c r="O668" i="8"/>
  <c r="I668" i="8"/>
  <c r="F668" i="8"/>
  <c r="Q667" i="8"/>
  <c r="O667" i="8"/>
  <c r="I667" i="8"/>
  <c r="F667" i="8"/>
  <c r="Q666" i="8"/>
  <c r="O666" i="8"/>
  <c r="I666" i="8"/>
  <c r="F666" i="8"/>
  <c r="Q665" i="8"/>
  <c r="O665" i="8"/>
  <c r="I665" i="8"/>
  <c r="F665" i="8"/>
  <c r="Q664" i="8"/>
  <c r="O664" i="8"/>
  <c r="I664" i="8"/>
  <c r="F664" i="8"/>
  <c r="Q663" i="8"/>
  <c r="O663" i="8"/>
  <c r="I663" i="8"/>
  <c r="F663" i="8"/>
  <c r="Q662" i="8"/>
  <c r="O662" i="8"/>
  <c r="I662" i="8"/>
  <c r="F662" i="8"/>
  <c r="Q661" i="8"/>
  <c r="O661" i="8"/>
  <c r="I661" i="8"/>
  <c r="F661" i="8"/>
  <c r="Q660" i="8"/>
  <c r="O660" i="8"/>
  <c r="I660" i="8"/>
  <c r="F660" i="8"/>
  <c r="Q659" i="8"/>
  <c r="O659" i="8"/>
  <c r="I659" i="8"/>
  <c r="F659" i="8"/>
  <c r="Q658" i="8"/>
  <c r="O658" i="8"/>
  <c r="I658" i="8"/>
  <c r="F658" i="8"/>
  <c r="Q657" i="8"/>
  <c r="O657" i="8"/>
  <c r="I657" i="8"/>
  <c r="F657" i="8"/>
  <c r="Q656" i="8"/>
  <c r="O656" i="8"/>
  <c r="I656" i="8"/>
  <c r="F656" i="8"/>
  <c r="Q655" i="8"/>
  <c r="O655" i="8"/>
  <c r="I655" i="8"/>
  <c r="F655" i="8"/>
  <c r="Q654" i="8"/>
  <c r="O654" i="8"/>
  <c r="I654" i="8"/>
  <c r="F654" i="8"/>
  <c r="Q653" i="8"/>
  <c r="O653" i="8"/>
  <c r="I653" i="8"/>
  <c r="F653" i="8"/>
  <c r="Q652" i="8"/>
  <c r="O652" i="8"/>
  <c r="I652" i="8"/>
  <c r="F652" i="8"/>
  <c r="Q651" i="8"/>
  <c r="O651" i="8"/>
  <c r="I651" i="8"/>
  <c r="F651" i="8"/>
  <c r="Q650" i="8"/>
  <c r="O650" i="8"/>
  <c r="I650" i="8"/>
  <c r="F650" i="8"/>
  <c r="Q649" i="8"/>
  <c r="O649" i="8"/>
  <c r="I649" i="8"/>
  <c r="F649" i="8"/>
  <c r="Q648" i="8"/>
  <c r="O648" i="8"/>
  <c r="I648" i="8"/>
  <c r="F648" i="8"/>
  <c r="Q647" i="8"/>
  <c r="O647" i="8"/>
  <c r="I647" i="8"/>
  <c r="F647" i="8"/>
  <c r="Q646" i="8"/>
  <c r="O646" i="8"/>
  <c r="I646" i="8"/>
  <c r="F646" i="8"/>
  <c r="Q645" i="8"/>
  <c r="O645" i="8"/>
  <c r="I645" i="8"/>
  <c r="F645" i="8"/>
  <c r="Q644" i="8"/>
  <c r="O644" i="8"/>
  <c r="I644" i="8"/>
  <c r="F644" i="8"/>
  <c r="Q643" i="8"/>
  <c r="O643" i="8"/>
  <c r="I643" i="8"/>
  <c r="F643" i="8"/>
  <c r="Q642" i="8"/>
  <c r="O642" i="8"/>
  <c r="I642" i="8"/>
  <c r="F642" i="8"/>
  <c r="Q641" i="8"/>
  <c r="O641" i="8"/>
  <c r="I641" i="8"/>
  <c r="F641" i="8"/>
  <c r="Q640" i="8"/>
  <c r="O640" i="8"/>
  <c r="I640" i="8"/>
  <c r="F640" i="8"/>
  <c r="Q639" i="8"/>
  <c r="O639" i="8"/>
  <c r="I639" i="8"/>
  <c r="F639" i="8"/>
  <c r="Q638" i="8"/>
  <c r="O638" i="8"/>
  <c r="I638" i="8"/>
  <c r="F638" i="8"/>
  <c r="Q637" i="8"/>
  <c r="O637" i="8"/>
  <c r="I637" i="8"/>
  <c r="F637" i="8"/>
  <c r="Q636" i="8"/>
  <c r="O636" i="8"/>
  <c r="I636" i="8"/>
  <c r="F636" i="8"/>
  <c r="Q635" i="8"/>
  <c r="O635" i="8"/>
  <c r="I635" i="8"/>
  <c r="F635" i="8"/>
  <c r="Q634" i="8"/>
  <c r="O634" i="8"/>
  <c r="I634" i="8"/>
  <c r="F634" i="8"/>
  <c r="Q633" i="8"/>
  <c r="O633" i="8"/>
  <c r="I633" i="8"/>
  <c r="F633" i="8"/>
  <c r="Q632" i="8"/>
  <c r="O632" i="8"/>
  <c r="I632" i="8"/>
  <c r="F632" i="8"/>
  <c r="Q631" i="8"/>
  <c r="O631" i="8"/>
  <c r="I631" i="8"/>
  <c r="F631" i="8"/>
  <c r="Q630" i="8"/>
  <c r="O630" i="8"/>
  <c r="I630" i="8"/>
  <c r="F630" i="8"/>
  <c r="Q629" i="8"/>
  <c r="O629" i="8"/>
  <c r="I629" i="8"/>
  <c r="F629" i="8"/>
  <c r="Q628" i="8"/>
  <c r="O628" i="8"/>
  <c r="I628" i="8"/>
  <c r="F628" i="8"/>
  <c r="Q627" i="8"/>
  <c r="O627" i="8"/>
  <c r="I627" i="8"/>
  <c r="F627" i="8"/>
  <c r="Q626" i="8"/>
  <c r="O626" i="8"/>
  <c r="I626" i="8"/>
  <c r="F626" i="8"/>
  <c r="Q625" i="8"/>
  <c r="O625" i="8"/>
  <c r="I625" i="8"/>
  <c r="F625" i="8"/>
  <c r="Q624" i="8"/>
  <c r="O624" i="8"/>
  <c r="I624" i="8"/>
  <c r="F624" i="8"/>
  <c r="Q623" i="8"/>
  <c r="O623" i="8"/>
  <c r="I623" i="8"/>
  <c r="F623" i="8"/>
  <c r="Q622" i="8"/>
  <c r="O622" i="8"/>
  <c r="I622" i="8"/>
  <c r="F622" i="8"/>
  <c r="Q621" i="8"/>
  <c r="O621" i="8"/>
  <c r="I621" i="8"/>
  <c r="F621" i="8"/>
  <c r="Q620" i="8"/>
  <c r="O620" i="8"/>
  <c r="I620" i="8"/>
  <c r="F620" i="8"/>
  <c r="Q619" i="8"/>
  <c r="O619" i="8"/>
  <c r="I619" i="8"/>
  <c r="F619" i="8"/>
  <c r="Q618" i="8"/>
  <c r="O618" i="8"/>
  <c r="I618" i="8"/>
  <c r="F618" i="8"/>
  <c r="Q617" i="8"/>
  <c r="O617" i="8"/>
  <c r="I617" i="8"/>
  <c r="F617" i="8"/>
  <c r="Q616" i="8"/>
  <c r="O616" i="8"/>
  <c r="I616" i="8"/>
  <c r="F616" i="8"/>
  <c r="Q615" i="8"/>
  <c r="O615" i="8"/>
  <c r="I615" i="8"/>
  <c r="F615" i="8"/>
  <c r="Q614" i="8"/>
  <c r="O614" i="8"/>
  <c r="I614" i="8"/>
  <c r="F614" i="8"/>
  <c r="Q613" i="8"/>
  <c r="O613" i="8"/>
  <c r="I613" i="8"/>
  <c r="F613" i="8"/>
  <c r="Q612" i="8"/>
  <c r="O612" i="8"/>
  <c r="I612" i="8"/>
  <c r="F612" i="8"/>
  <c r="Q611" i="8"/>
  <c r="O611" i="8"/>
  <c r="I611" i="8"/>
  <c r="F611" i="8"/>
  <c r="Q610" i="8"/>
  <c r="O610" i="8"/>
  <c r="I610" i="8"/>
  <c r="F610" i="8"/>
  <c r="Q609" i="8"/>
  <c r="O609" i="8"/>
  <c r="I609" i="8"/>
  <c r="F609" i="8"/>
  <c r="Q608" i="8"/>
  <c r="O608" i="8"/>
  <c r="I608" i="8"/>
  <c r="F608" i="8"/>
  <c r="Q607" i="8"/>
  <c r="O607" i="8"/>
  <c r="I607" i="8"/>
  <c r="F607" i="8"/>
  <c r="Q606" i="8"/>
  <c r="O606" i="8"/>
  <c r="I606" i="8"/>
  <c r="F606" i="8"/>
  <c r="Q605" i="8"/>
  <c r="O605" i="8"/>
  <c r="I605" i="8"/>
  <c r="F605" i="8"/>
  <c r="Q604" i="8"/>
  <c r="O604" i="8"/>
  <c r="I604" i="8"/>
  <c r="F604" i="8"/>
  <c r="Q603" i="8"/>
  <c r="O603" i="8"/>
  <c r="I603" i="8"/>
  <c r="F603" i="8"/>
  <c r="Q602" i="8"/>
  <c r="O602" i="8"/>
  <c r="I602" i="8"/>
  <c r="F602" i="8"/>
  <c r="Q601" i="8"/>
  <c r="O601" i="8"/>
  <c r="I601" i="8"/>
  <c r="F601" i="8"/>
  <c r="Q600" i="8"/>
  <c r="O600" i="8"/>
  <c r="I600" i="8"/>
  <c r="F600" i="8"/>
  <c r="Q599" i="8"/>
  <c r="O599" i="8"/>
  <c r="I599" i="8"/>
  <c r="F599" i="8"/>
  <c r="Q598" i="8"/>
  <c r="O598" i="8"/>
  <c r="I598" i="8"/>
  <c r="F598" i="8"/>
  <c r="Q597" i="8"/>
  <c r="O597" i="8"/>
  <c r="I597" i="8"/>
  <c r="F597" i="8"/>
  <c r="Q596" i="8"/>
  <c r="O596" i="8"/>
  <c r="I596" i="8"/>
  <c r="F596" i="8"/>
  <c r="Q595" i="8"/>
  <c r="O595" i="8"/>
  <c r="I595" i="8"/>
  <c r="F595" i="8"/>
  <c r="Q594" i="8"/>
  <c r="O594" i="8"/>
  <c r="I594" i="8"/>
  <c r="F594" i="8"/>
  <c r="Q593" i="8"/>
  <c r="O593" i="8"/>
  <c r="I593" i="8"/>
  <c r="F593" i="8"/>
  <c r="Q592" i="8"/>
  <c r="O592" i="8"/>
  <c r="I592" i="8"/>
  <c r="F592" i="8"/>
  <c r="Q591" i="8"/>
  <c r="O591" i="8"/>
  <c r="I591" i="8"/>
  <c r="F591" i="8"/>
  <c r="Q590" i="8"/>
  <c r="O590" i="8"/>
  <c r="I590" i="8"/>
  <c r="F590" i="8"/>
  <c r="Q589" i="8"/>
  <c r="O589" i="8"/>
  <c r="I589" i="8"/>
  <c r="F589" i="8"/>
  <c r="Q588" i="8"/>
  <c r="O588" i="8"/>
  <c r="I588" i="8"/>
  <c r="F588" i="8"/>
  <c r="Q587" i="8"/>
  <c r="O587" i="8"/>
  <c r="I587" i="8"/>
  <c r="F587" i="8"/>
  <c r="Q586" i="8"/>
  <c r="O586" i="8"/>
  <c r="I586" i="8"/>
  <c r="F586" i="8"/>
  <c r="Q585" i="8"/>
  <c r="O585" i="8"/>
  <c r="I585" i="8"/>
  <c r="F585" i="8"/>
  <c r="Q584" i="8"/>
  <c r="O584" i="8"/>
  <c r="I584" i="8"/>
  <c r="F584" i="8"/>
  <c r="Q583" i="8"/>
  <c r="O583" i="8"/>
  <c r="I583" i="8"/>
  <c r="F583" i="8"/>
  <c r="Q582" i="8"/>
  <c r="O582" i="8"/>
  <c r="I582" i="8"/>
  <c r="F582" i="8"/>
  <c r="Q581" i="8"/>
  <c r="O581" i="8"/>
  <c r="I581" i="8"/>
  <c r="F581" i="8"/>
  <c r="Q580" i="8"/>
  <c r="O580" i="8"/>
  <c r="I580" i="8"/>
  <c r="F580" i="8"/>
  <c r="Q579" i="8"/>
  <c r="O579" i="8"/>
  <c r="I579" i="8"/>
  <c r="F579" i="8"/>
  <c r="Q578" i="8"/>
  <c r="O578" i="8"/>
  <c r="I578" i="8"/>
  <c r="F578" i="8"/>
  <c r="Q577" i="8"/>
  <c r="O577" i="8"/>
  <c r="I577" i="8"/>
  <c r="F577" i="8"/>
  <c r="Q576" i="8"/>
  <c r="O576" i="8"/>
  <c r="I576" i="8"/>
  <c r="F576" i="8"/>
  <c r="Q575" i="8"/>
  <c r="O575" i="8"/>
  <c r="I575" i="8"/>
  <c r="F575" i="8"/>
  <c r="Q574" i="8"/>
  <c r="O574" i="8"/>
  <c r="I574" i="8"/>
  <c r="F574" i="8"/>
  <c r="Q573" i="8"/>
  <c r="O573" i="8"/>
  <c r="I573" i="8"/>
  <c r="F573" i="8"/>
  <c r="Q572" i="8"/>
  <c r="O572" i="8"/>
  <c r="I572" i="8"/>
  <c r="F572" i="8"/>
  <c r="Q571" i="8"/>
  <c r="O571" i="8"/>
  <c r="I571" i="8"/>
  <c r="F571" i="8"/>
  <c r="Q570" i="8"/>
  <c r="O570" i="8"/>
  <c r="I570" i="8"/>
  <c r="F570" i="8"/>
  <c r="Q569" i="8"/>
  <c r="O569" i="8"/>
  <c r="I569" i="8"/>
  <c r="F569" i="8"/>
  <c r="Q568" i="8"/>
  <c r="O568" i="8"/>
  <c r="I568" i="8"/>
  <c r="F568" i="8"/>
  <c r="Q567" i="8"/>
  <c r="O567" i="8"/>
  <c r="I567" i="8"/>
  <c r="F567" i="8"/>
  <c r="Q566" i="8"/>
  <c r="O566" i="8"/>
  <c r="I566" i="8"/>
  <c r="F566" i="8"/>
  <c r="Q565" i="8"/>
  <c r="O565" i="8"/>
  <c r="I565" i="8"/>
  <c r="F565" i="8"/>
  <c r="Q564" i="8"/>
  <c r="O564" i="8"/>
  <c r="I564" i="8"/>
  <c r="F564" i="8"/>
  <c r="Q563" i="8"/>
  <c r="O563" i="8"/>
  <c r="I563" i="8"/>
  <c r="F563" i="8"/>
  <c r="Q562" i="8"/>
  <c r="O562" i="8"/>
  <c r="I562" i="8"/>
  <c r="F562" i="8"/>
  <c r="Q561" i="8"/>
  <c r="O561" i="8"/>
  <c r="I561" i="8"/>
  <c r="F561" i="8"/>
  <c r="Q560" i="8"/>
  <c r="O560" i="8"/>
  <c r="I560" i="8"/>
  <c r="F560" i="8"/>
  <c r="Q559" i="8"/>
  <c r="O559" i="8"/>
  <c r="I559" i="8"/>
  <c r="F559" i="8"/>
  <c r="Q558" i="8"/>
  <c r="O558" i="8"/>
  <c r="I558" i="8"/>
  <c r="F558" i="8"/>
  <c r="Q557" i="8"/>
  <c r="O557" i="8"/>
  <c r="I557" i="8"/>
  <c r="F557" i="8"/>
  <c r="Q556" i="8"/>
  <c r="O556" i="8"/>
  <c r="I556" i="8"/>
  <c r="F556" i="8"/>
  <c r="Q555" i="8"/>
  <c r="O555" i="8"/>
  <c r="I555" i="8"/>
  <c r="F555" i="8"/>
  <c r="Q554" i="8"/>
  <c r="O554" i="8"/>
  <c r="I554" i="8"/>
  <c r="F554" i="8"/>
  <c r="Q553" i="8"/>
  <c r="O553" i="8"/>
  <c r="I553" i="8"/>
  <c r="F553" i="8"/>
  <c r="Q552" i="8"/>
  <c r="O552" i="8"/>
  <c r="I552" i="8"/>
  <c r="F552" i="8"/>
  <c r="Q551" i="8"/>
  <c r="O551" i="8"/>
  <c r="I551" i="8"/>
  <c r="F551" i="8"/>
  <c r="Q550" i="8"/>
  <c r="O550" i="8"/>
  <c r="I550" i="8"/>
  <c r="F550" i="8"/>
  <c r="Q549" i="8"/>
  <c r="O549" i="8"/>
  <c r="I549" i="8"/>
  <c r="F549" i="8"/>
  <c r="Q548" i="8"/>
  <c r="O548" i="8"/>
  <c r="I548" i="8"/>
  <c r="F548" i="8"/>
  <c r="Q547" i="8"/>
  <c r="O547" i="8"/>
  <c r="I547" i="8"/>
  <c r="F547" i="8"/>
  <c r="Q546" i="8"/>
  <c r="O546" i="8"/>
  <c r="I546" i="8"/>
  <c r="F546" i="8"/>
  <c r="Q545" i="8"/>
  <c r="O545" i="8"/>
  <c r="I545" i="8"/>
  <c r="F545" i="8"/>
  <c r="Q544" i="8"/>
  <c r="O544" i="8"/>
  <c r="I544" i="8"/>
  <c r="F544" i="8"/>
  <c r="Q543" i="8"/>
  <c r="O543" i="8"/>
  <c r="I543" i="8"/>
  <c r="F543" i="8"/>
  <c r="Q542" i="8"/>
  <c r="O542" i="8"/>
  <c r="I542" i="8"/>
  <c r="F542" i="8"/>
  <c r="Q541" i="8"/>
  <c r="O541" i="8"/>
  <c r="I541" i="8"/>
  <c r="F541" i="8"/>
  <c r="Q540" i="8"/>
  <c r="O540" i="8"/>
  <c r="I540" i="8"/>
  <c r="F540" i="8"/>
  <c r="Q539" i="8"/>
  <c r="O539" i="8"/>
  <c r="I539" i="8"/>
  <c r="F539" i="8"/>
  <c r="Q538" i="8"/>
  <c r="O538" i="8"/>
  <c r="I538" i="8"/>
  <c r="F538" i="8"/>
  <c r="Q537" i="8"/>
  <c r="O537" i="8"/>
  <c r="I537" i="8"/>
  <c r="F537" i="8"/>
  <c r="Q536" i="8"/>
  <c r="O536" i="8"/>
  <c r="I536" i="8"/>
  <c r="F536" i="8"/>
  <c r="Q535" i="8"/>
  <c r="O535" i="8"/>
  <c r="I535" i="8"/>
  <c r="F535" i="8"/>
  <c r="Q534" i="8"/>
  <c r="O534" i="8"/>
  <c r="I534" i="8"/>
  <c r="F534" i="8"/>
  <c r="Q533" i="8"/>
  <c r="O533" i="8"/>
  <c r="I533" i="8"/>
  <c r="F533" i="8"/>
  <c r="Q532" i="8"/>
  <c r="O532" i="8"/>
  <c r="I532" i="8"/>
  <c r="F532" i="8"/>
  <c r="Q531" i="8"/>
  <c r="O531" i="8"/>
  <c r="I531" i="8"/>
  <c r="F531" i="8"/>
  <c r="Q530" i="8"/>
  <c r="O530" i="8"/>
  <c r="I530" i="8"/>
  <c r="F530" i="8"/>
  <c r="Q529" i="8"/>
  <c r="O529" i="8"/>
  <c r="I529" i="8"/>
  <c r="F529" i="8"/>
  <c r="Q528" i="8"/>
  <c r="O528" i="8"/>
  <c r="I528" i="8"/>
  <c r="F528" i="8"/>
  <c r="Q527" i="8"/>
  <c r="O527" i="8"/>
  <c r="I527" i="8"/>
  <c r="F527" i="8"/>
  <c r="Q526" i="8"/>
  <c r="O526" i="8"/>
  <c r="I526" i="8"/>
  <c r="F526" i="8"/>
  <c r="Q525" i="8"/>
  <c r="O525" i="8"/>
  <c r="I525" i="8"/>
  <c r="F525" i="8"/>
  <c r="Q524" i="8"/>
  <c r="O524" i="8"/>
  <c r="I524" i="8"/>
  <c r="F524" i="8"/>
  <c r="Q523" i="8"/>
  <c r="O523" i="8"/>
  <c r="I523" i="8"/>
  <c r="F523" i="8"/>
  <c r="Q522" i="8"/>
  <c r="O522" i="8"/>
  <c r="I522" i="8"/>
  <c r="F522" i="8"/>
  <c r="Q521" i="8"/>
  <c r="O521" i="8"/>
  <c r="I521" i="8"/>
  <c r="F521" i="8"/>
  <c r="Q520" i="8"/>
  <c r="O520" i="8"/>
  <c r="I520" i="8"/>
  <c r="F520" i="8"/>
  <c r="Q519" i="8"/>
  <c r="O519" i="8"/>
  <c r="I519" i="8"/>
  <c r="F519" i="8"/>
  <c r="Q518" i="8"/>
  <c r="O518" i="8"/>
  <c r="I518" i="8"/>
  <c r="F518" i="8"/>
  <c r="Q517" i="8"/>
  <c r="O517" i="8"/>
  <c r="I517" i="8"/>
  <c r="F517" i="8"/>
  <c r="Q516" i="8"/>
  <c r="O516" i="8"/>
  <c r="I516" i="8"/>
  <c r="F516" i="8"/>
  <c r="Q515" i="8"/>
  <c r="O515" i="8"/>
  <c r="I515" i="8"/>
  <c r="F515" i="8"/>
  <c r="Q514" i="8"/>
  <c r="O514" i="8"/>
  <c r="I514" i="8"/>
  <c r="F514" i="8"/>
  <c r="Q513" i="8"/>
  <c r="O513" i="8"/>
  <c r="I513" i="8"/>
  <c r="F513" i="8"/>
  <c r="Q512" i="8"/>
  <c r="O512" i="8"/>
  <c r="I512" i="8"/>
  <c r="F512" i="8"/>
  <c r="Q511" i="8"/>
  <c r="O511" i="8"/>
  <c r="I511" i="8"/>
  <c r="F511" i="8"/>
  <c r="Q510" i="8"/>
  <c r="O510" i="8"/>
  <c r="I510" i="8"/>
  <c r="F510" i="8"/>
  <c r="Q509" i="8"/>
  <c r="O509" i="8"/>
  <c r="I509" i="8"/>
  <c r="F509" i="8"/>
  <c r="Q508" i="8"/>
  <c r="O508" i="8"/>
  <c r="I508" i="8"/>
  <c r="F508" i="8"/>
  <c r="Q507" i="8"/>
  <c r="O507" i="8"/>
  <c r="I507" i="8"/>
  <c r="F507" i="8"/>
  <c r="Q506" i="8"/>
  <c r="O506" i="8"/>
  <c r="I506" i="8"/>
  <c r="F506" i="8"/>
  <c r="Q505" i="8"/>
  <c r="O505" i="8"/>
  <c r="I505" i="8"/>
  <c r="F505" i="8"/>
  <c r="Q504" i="8"/>
  <c r="O504" i="8"/>
  <c r="I504" i="8"/>
  <c r="F504" i="8"/>
  <c r="Q503" i="8"/>
  <c r="O503" i="8"/>
  <c r="I503" i="8"/>
  <c r="F503" i="8"/>
  <c r="Q502" i="8"/>
  <c r="O502" i="8"/>
  <c r="I502" i="8"/>
  <c r="F502" i="8"/>
  <c r="Q501" i="8"/>
  <c r="O501" i="8"/>
  <c r="I501" i="8"/>
  <c r="F501" i="8"/>
  <c r="Q500" i="8"/>
  <c r="O500" i="8"/>
  <c r="I500" i="8"/>
  <c r="F500" i="8"/>
  <c r="Q499" i="8"/>
  <c r="O499" i="8"/>
  <c r="I499" i="8"/>
  <c r="F499" i="8"/>
  <c r="Q498" i="8"/>
  <c r="O498" i="8"/>
  <c r="I498" i="8"/>
  <c r="F498" i="8"/>
  <c r="Q497" i="8"/>
  <c r="O497" i="8"/>
  <c r="I497" i="8"/>
  <c r="F497" i="8"/>
  <c r="Q496" i="8"/>
  <c r="O496" i="8"/>
  <c r="I496" i="8"/>
  <c r="F496" i="8"/>
  <c r="Q495" i="8"/>
  <c r="O495" i="8"/>
  <c r="I495" i="8"/>
  <c r="F495" i="8"/>
  <c r="Q494" i="8"/>
  <c r="O494" i="8"/>
  <c r="I494" i="8"/>
  <c r="F494" i="8"/>
  <c r="Q493" i="8"/>
  <c r="O493" i="8"/>
  <c r="I493" i="8"/>
  <c r="F493" i="8"/>
  <c r="Q492" i="8"/>
  <c r="O492" i="8"/>
  <c r="I492" i="8"/>
  <c r="F492" i="8"/>
  <c r="Q491" i="8"/>
  <c r="O491" i="8"/>
  <c r="I491" i="8"/>
  <c r="F491" i="8"/>
  <c r="Q490" i="8"/>
  <c r="O490" i="8"/>
  <c r="I490" i="8"/>
  <c r="F490" i="8"/>
  <c r="Q489" i="8"/>
  <c r="O489" i="8"/>
  <c r="I489" i="8"/>
  <c r="F489" i="8"/>
  <c r="Q488" i="8"/>
  <c r="O488" i="8"/>
  <c r="I488" i="8"/>
  <c r="F488" i="8"/>
  <c r="Q487" i="8"/>
  <c r="O487" i="8"/>
  <c r="I487" i="8"/>
  <c r="F487" i="8"/>
  <c r="Q486" i="8"/>
  <c r="O486" i="8"/>
  <c r="I486" i="8"/>
  <c r="F486" i="8"/>
  <c r="Q485" i="8"/>
  <c r="O485" i="8"/>
  <c r="I485" i="8"/>
  <c r="F485" i="8"/>
  <c r="Q484" i="8"/>
  <c r="O484" i="8"/>
  <c r="I484" i="8"/>
  <c r="F484" i="8"/>
  <c r="Q483" i="8"/>
  <c r="O483" i="8"/>
  <c r="I483" i="8"/>
  <c r="F483" i="8"/>
  <c r="Q482" i="8"/>
  <c r="O482" i="8"/>
  <c r="I482" i="8"/>
  <c r="F482" i="8"/>
  <c r="Q481" i="8"/>
  <c r="O481" i="8"/>
  <c r="I481" i="8"/>
  <c r="F481" i="8"/>
  <c r="Q480" i="8"/>
  <c r="O480" i="8"/>
  <c r="I480" i="8"/>
  <c r="F480" i="8"/>
  <c r="Q479" i="8"/>
  <c r="O479" i="8"/>
  <c r="I479" i="8"/>
  <c r="F479" i="8"/>
  <c r="Q478" i="8"/>
  <c r="O478" i="8"/>
  <c r="I478" i="8"/>
  <c r="F478" i="8"/>
  <c r="Q477" i="8"/>
  <c r="O477" i="8"/>
  <c r="I477" i="8"/>
  <c r="F477" i="8"/>
  <c r="Q476" i="8"/>
  <c r="O476" i="8"/>
  <c r="I476" i="8"/>
  <c r="F476" i="8"/>
  <c r="Q475" i="8"/>
  <c r="O475" i="8"/>
  <c r="I475" i="8"/>
  <c r="F475" i="8"/>
  <c r="Q474" i="8"/>
  <c r="O474" i="8"/>
  <c r="I474" i="8"/>
  <c r="F474" i="8"/>
  <c r="Q473" i="8"/>
  <c r="O473" i="8"/>
  <c r="I473" i="8"/>
  <c r="F473" i="8"/>
  <c r="Q472" i="8"/>
  <c r="O472" i="8"/>
  <c r="I472" i="8"/>
  <c r="F472" i="8"/>
  <c r="Q471" i="8"/>
  <c r="O471" i="8"/>
  <c r="I471" i="8"/>
  <c r="F471" i="8"/>
  <c r="Q470" i="8"/>
  <c r="O470" i="8"/>
  <c r="I470" i="8"/>
  <c r="F470" i="8"/>
  <c r="Q469" i="8"/>
  <c r="O469" i="8"/>
  <c r="I469" i="8"/>
  <c r="F469" i="8"/>
  <c r="Q468" i="8"/>
  <c r="O468" i="8"/>
  <c r="I468" i="8"/>
  <c r="F468" i="8"/>
  <c r="Q467" i="8"/>
  <c r="O467" i="8"/>
  <c r="I467" i="8"/>
  <c r="F467" i="8"/>
  <c r="Q466" i="8"/>
  <c r="O466" i="8"/>
  <c r="I466" i="8"/>
  <c r="F466" i="8"/>
  <c r="Q465" i="8"/>
  <c r="O465" i="8"/>
  <c r="I465" i="8"/>
  <c r="F465" i="8"/>
  <c r="Q464" i="8"/>
  <c r="O464" i="8"/>
  <c r="I464" i="8"/>
  <c r="F464" i="8"/>
  <c r="Q463" i="8"/>
  <c r="O463" i="8"/>
  <c r="I463" i="8"/>
  <c r="F463" i="8"/>
  <c r="Q462" i="8"/>
  <c r="O462" i="8"/>
  <c r="I462" i="8"/>
  <c r="F462" i="8"/>
  <c r="Q461" i="8"/>
  <c r="O461" i="8"/>
  <c r="I461" i="8"/>
  <c r="F461" i="8"/>
  <c r="Q460" i="8"/>
  <c r="O460" i="8"/>
  <c r="I460" i="8"/>
  <c r="F460" i="8"/>
  <c r="Q459" i="8"/>
  <c r="O459" i="8"/>
  <c r="I459" i="8"/>
  <c r="F459" i="8"/>
  <c r="Q458" i="8"/>
  <c r="O458" i="8"/>
  <c r="I458" i="8"/>
  <c r="F458" i="8"/>
  <c r="Q457" i="8"/>
  <c r="O457" i="8"/>
  <c r="I457" i="8"/>
  <c r="F457" i="8"/>
  <c r="Q456" i="8"/>
  <c r="O456" i="8"/>
  <c r="I456" i="8"/>
  <c r="F456" i="8"/>
  <c r="Q455" i="8"/>
  <c r="O455" i="8"/>
  <c r="I455" i="8"/>
  <c r="F455" i="8"/>
  <c r="Q454" i="8"/>
  <c r="O454" i="8"/>
  <c r="I454" i="8"/>
  <c r="F454" i="8"/>
  <c r="Q453" i="8"/>
  <c r="O453" i="8"/>
  <c r="I453" i="8"/>
  <c r="F453" i="8"/>
  <c r="Q452" i="8"/>
  <c r="O452" i="8"/>
  <c r="I452" i="8"/>
  <c r="F452" i="8"/>
  <c r="Q451" i="8"/>
  <c r="O451" i="8"/>
  <c r="I451" i="8"/>
  <c r="F451" i="8"/>
  <c r="Q450" i="8"/>
  <c r="O450" i="8"/>
  <c r="I450" i="8"/>
  <c r="F450" i="8"/>
  <c r="Q449" i="8"/>
  <c r="O449" i="8"/>
  <c r="I449" i="8"/>
  <c r="F449" i="8"/>
  <c r="Q448" i="8"/>
  <c r="O448" i="8"/>
  <c r="I448" i="8"/>
  <c r="F448" i="8"/>
  <c r="Q447" i="8"/>
  <c r="O447" i="8"/>
  <c r="I447" i="8"/>
  <c r="F447" i="8"/>
  <c r="Q446" i="8"/>
  <c r="O446" i="8"/>
  <c r="I446" i="8"/>
  <c r="F446" i="8"/>
  <c r="Q445" i="8"/>
  <c r="O445" i="8"/>
  <c r="I445" i="8"/>
  <c r="F445" i="8"/>
  <c r="Q444" i="8"/>
  <c r="O444" i="8"/>
  <c r="I444" i="8"/>
  <c r="F444" i="8"/>
  <c r="Q443" i="8"/>
  <c r="O443" i="8"/>
  <c r="I443" i="8"/>
  <c r="F443" i="8"/>
  <c r="Q442" i="8"/>
  <c r="O442" i="8"/>
  <c r="I442" i="8"/>
  <c r="F442" i="8"/>
  <c r="Q441" i="8"/>
  <c r="O441" i="8"/>
  <c r="I441" i="8"/>
  <c r="F441" i="8"/>
  <c r="Q440" i="8"/>
  <c r="O440" i="8"/>
  <c r="I440" i="8"/>
  <c r="F440" i="8"/>
  <c r="Q439" i="8"/>
  <c r="O439" i="8"/>
  <c r="I439" i="8"/>
  <c r="F439" i="8"/>
  <c r="Q438" i="8"/>
  <c r="O438" i="8"/>
  <c r="I438" i="8"/>
  <c r="F438" i="8"/>
  <c r="Q437" i="8"/>
  <c r="O437" i="8"/>
  <c r="I437" i="8"/>
  <c r="F437" i="8"/>
  <c r="Q436" i="8"/>
  <c r="O436" i="8"/>
  <c r="I436" i="8"/>
  <c r="F436" i="8"/>
  <c r="Q435" i="8"/>
  <c r="O435" i="8"/>
  <c r="I435" i="8"/>
  <c r="F435" i="8"/>
  <c r="Q434" i="8"/>
  <c r="O434" i="8"/>
  <c r="I434" i="8"/>
  <c r="F434" i="8"/>
  <c r="Q433" i="8"/>
  <c r="O433" i="8"/>
  <c r="I433" i="8"/>
  <c r="F433" i="8"/>
  <c r="Q432" i="8"/>
  <c r="O432" i="8"/>
  <c r="I432" i="8"/>
  <c r="F432" i="8"/>
  <c r="Q431" i="8"/>
  <c r="O431" i="8"/>
  <c r="I431" i="8"/>
  <c r="F431" i="8"/>
  <c r="Q430" i="8"/>
  <c r="O430" i="8"/>
  <c r="I430" i="8"/>
  <c r="F430" i="8"/>
  <c r="Q429" i="8"/>
  <c r="O429" i="8"/>
  <c r="I429" i="8"/>
  <c r="F429" i="8"/>
  <c r="Q428" i="8"/>
  <c r="O428" i="8"/>
  <c r="I428" i="8"/>
  <c r="F428" i="8"/>
  <c r="Q427" i="8"/>
  <c r="O427" i="8"/>
  <c r="I427" i="8"/>
  <c r="F427" i="8"/>
  <c r="Q426" i="8"/>
  <c r="O426" i="8"/>
  <c r="I426" i="8"/>
  <c r="F426" i="8"/>
  <c r="Q425" i="8"/>
  <c r="O425" i="8"/>
  <c r="I425" i="8"/>
  <c r="F425" i="8"/>
  <c r="Q424" i="8"/>
  <c r="O424" i="8"/>
  <c r="I424" i="8"/>
  <c r="F424" i="8"/>
  <c r="Q423" i="8"/>
  <c r="O423" i="8"/>
  <c r="I423" i="8"/>
  <c r="F423" i="8"/>
  <c r="Q422" i="8"/>
  <c r="O422" i="8"/>
  <c r="I422" i="8"/>
  <c r="F422" i="8"/>
  <c r="Q421" i="8"/>
  <c r="O421" i="8"/>
  <c r="I421" i="8"/>
  <c r="F421" i="8"/>
  <c r="Q420" i="8"/>
  <c r="O420" i="8"/>
  <c r="I420" i="8"/>
  <c r="F420" i="8"/>
  <c r="Q419" i="8"/>
  <c r="O419" i="8"/>
  <c r="I419" i="8"/>
  <c r="F419" i="8"/>
  <c r="Q418" i="8"/>
  <c r="O418" i="8"/>
  <c r="I418" i="8"/>
  <c r="F418" i="8"/>
  <c r="Q417" i="8"/>
  <c r="O417" i="8"/>
  <c r="I417" i="8"/>
  <c r="F417" i="8"/>
  <c r="Q416" i="8"/>
  <c r="O416" i="8"/>
  <c r="I416" i="8"/>
  <c r="F416" i="8"/>
  <c r="Q415" i="8"/>
  <c r="O415" i="8"/>
  <c r="I415" i="8"/>
  <c r="F415" i="8"/>
  <c r="Q414" i="8"/>
  <c r="O414" i="8"/>
  <c r="I414" i="8"/>
  <c r="F414" i="8"/>
  <c r="Q413" i="8"/>
  <c r="O413" i="8"/>
  <c r="I413" i="8"/>
  <c r="F413" i="8"/>
  <c r="Q412" i="8"/>
  <c r="O412" i="8"/>
  <c r="I412" i="8"/>
  <c r="F412" i="8"/>
  <c r="Q411" i="8"/>
  <c r="O411" i="8"/>
  <c r="I411" i="8"/>
  <c r="F411" i="8"/>
  <c r="Q410" i="8"/>
  <c r="O410" i="8"/>
  <c r="I410" i="8"/>
  <c r="F410" i="8"/>
  <c r="Q409" i="8"/>
  <c r="O409" i="8"/>
  <c r="I409" i="8"/>
  <c r="F409" i="8"/>
  <c r="Q408" i="8"/>
  <c r="O408" i="8"/>
  <c r="I408" i="8"/>
  <c r="F408" i="8"/>
  <c r="Q407" i="8"/>
  <c r="O407" i="8"/>
  <c r="I407" i="8"/>
  <c r="F407" i="8"/>
  <c r="Q406" i="8"/>
  <c r="O406" i="8"/>
  <c r="I406" i="8"/>
  <c r="F406" i="8"/>
  <c r="Q405" i="8"/>
  <c r="O405" i="8"/>
  <c r="I405" i="8"/>
  <c r="F405" i="8"/>
  <c r="Q404" i="8"/>
  <c r="O404" i="8"/>
  <c r="I404" i="8"/>
  <c r="F404" i="8"/>
  <c r="Q403" i="8"/>
  <c r="O403" i="8"/>
  <c r="I403" i="8"/>
  <c r="F403" i="8"/>
  <c r="Q402" i="8"/>
  <c r="O402" i="8"/>
  <c r="I402" i="8"/>
  <c r="F402" i="8"/>
  <c r="Q401" i="8"/>
  <c r="O401" i="8"/>
  <c r="I401" i="8"/>
  <c r="F401" i="8"/>
  <c r="Q400" i="8"/>
  <c r="O400" i="8"/>
  <c r="I400" i="8"/>
  <c r="F400" i="8"/>
  <c r="Q399" i="8"/>
  <c r="O399" i="8"/>
  <c r="I399" i="8"/>
  <c r="F399" i="8"/>
  <c r="Q398" i="8"/>
  <c r="O398" i="8"/>
  <c r="I398" i="8"/>
  <c r="F398" i="8"/>
  <c r="Q397" i="8"/>
  <c r="O397" i="8"/>
  <c r="I397" i="8"/>
  <c r="F397" i="8"/>
  <c r="Q396" i="8"/>
  <c r="O396" i="8"/>
  <c r="I396" i="8"/>
  <c r="F396" i="8"/>
  <c r="Q395" i="8"/>
  <c r="O395" i="8"/>
  <c r="I395" i="8"/>
  <c r="F395" i="8"/>
  <c r="Q394" i="8"/>
  <c r="O394" i="8"/>
  <c r="I394" i="8"/>
  <c r="F394" i="8"/>
  <c r="Q393" i="8"/>
  <c r="O393" i="8"/>
  <c r="I393" i="8"/>
  <c r="F393" i="8"/>
  <c r="Q392" i="8"/>
  <c r="O392" i="8"/>
  <c r="I392" i="8"/>
  <c r="F392" i="8"/>
  <c r="Q391" i="8"/>
  <c r="O391" i="8"/>
  <c r="I391" i="8"/>
  <c r="F391" i="8"/>
  <c r="Q390" i="8"/>
  <c r="O390" i="8"/>
  <c r="I390" i="8"/>
  <c r="F390" i="8"/>
  <c r="Q389" i="8"/>
  <c r="O389" i="8"/>
  <c r="I389" i="8"/>
  <c r="F389" i="8"/>
  <c r="Q388" i="8"/>
  <c r="O388" i="8"/>
  <c r="I388" i="8"/>
  <c r="F388" i="8"/>
  <c r="Q387" i="8"/>
  <c r="O387" i="8"/>
  <c r="I387" i="8"/>
  <c r="F387" i="8"/>
  <c r="Q386" i="8"/>
  <c r="O386" i="8"/>
  <c r="I386" i="8"/>
  <c r="F386" i="8"/>
  <c r="Q385" i="8"/>
  <c r="O385" i="8"/>
  <c r="I385" i="8"/>
  <c r="F385" i="8"/>
  <c r="Q384" i="8"/>
  <c r="O384" i="8"/>
  <c r="I384" i="8"/>
  <c r="F384" i="8"/>
  <c r="Q383" i="8"/>
  <c r="O383" i="8"/>
  <c r="I383" i="8"/>
  <c r="F383" i="8"/>
  <c r="Q382" i="8"/>
  <c r="O382" i="8"/>
  <c r="I382" i="8"/>
  <c r="F382" i="8"/>
  <c r="Q381" i="8"/>
  <c r="O381" i="8"/>
  <c r="I381" i="8"/>
  <c r="F381" i="8"/>
  <c r="Q380" i="8"/>
  <c r="O380" i="8"/>
  <c r="I380" i="8"/>
  <c r="F380" i="8"/>
  <c r="Q379" i="8"/>
  <c r="O379" i="8"/>
  <c r="I379" i="8"/>
  <c r="F379" i="8"/>
  <c r="Q378" i="8"/>
  <c r="O378" i="8"/>
  <c r="I378" i="8"/>
  <c r="F378" i="8"/>
  <c r="Q377" i="8"/>
  <c r="O377" i="8"/>
  <c r="I377" i="8"/>
  <c r="F377" i="8"/>
  <c r="Q376" i="8"/>
  <c r="O376" i="8"/>
  <c r="I376" i="8"/>
  <c r="F376" i="8"/>
  <c r="Q375" i="8"/>
  <c r="O375" i="8"/>
  <c r="I375" i="8"/>
  <c r="F375" i="8"/>
  <c r="Q374" i="8"/>
  <c r="O374" i="8"/>
  <c r="I374" i="8"/>
  <c r="F374" i="8"/>
  <c r="Q373" i="8"/>
  <c r="O373" i="8"/>
  <c r="I373" i="8"/>
  <c r="F373" i="8"/>
  <c r="Q372" i="8"/>
  <c r="O372" i="8"/>
  <c r="I372" i="8"/>
  <c r="F372" i="8"/>
  <c r="Q371" i="8"/>
  <c r="O371" i="8"/>
  <c r="I371" i="8"/>
  <c r="F371" i="8"/>
  <c r="Q370" i="8"/>
  <c r="O370" i="8"/>
  <c r="I370" i="8"/>
  <c r="F370" i="8"/>
  <c r="Q369" i="8"/>
  <c r="O369" i="8"/>
  <c r="I369" i="8"/>
  <c r="F369" i="8"/>
  <c r="Q368" i="8"/>
  <c r="O368" i="8"/>
  <c r="I368" i="8"/>
  <c r="F368" i="8"/>
  <c r="Q367" i="8"/>
  <c r="O367" i="8"/>
  <c r="I367" i="8"/>
  <c r="F367" i="8"/>
  <c r="Q366" i="8"/>
  <c r="O366" i="8"/>
  <c r="I366" i="8"/>
  <c r="F366" i="8"/>
  <c r="Q365" i="8"/>
  <c r="O365" i="8"/>
  <c r="I365" i="8"/>
  <c r="F365" i="8"/>
  <c r="Q364" i="8"/>
  <c r="O364" i="8"/>
  <c r="I364" i="8"/>
  <c r="F364" i="8"/>
  <c r="Q363" i="8"/>
  <c r="O363" i="8"/>
  <c r="I363" i="8"/>
  <c r="F363" i="8"/>
  <c r="Q362" i="8"/>
  <c r="O362" i="8"/>
  <c r="I362" i="8"/>
  <c r="F362" i="8"/>
  <c r="Q361" i="8"/>
  <c r="O361" i="8"/>
  <c r="I361" i="8"/>
  <c r="F361" i="8"/>
  <c r="Q360" i="8"/>
  <c r="O360" i="8"/>
  <c r="I360" i="8"/>
  <c r="F360" i="8"/>
  <c r="Q359" i="8"/>
  <c r="O359" i="8"/>
  <c r="I359" i="8"/>
  <c r="F359" i="8"/>
  <c r="Q358" i="8"/>
  <c r="O358" i="8"/>
  <c r="I358" i="8"/>
  <c r="F358" i="8"/>
  <c r="Q357" i="8"/>
  <c r="O357" i="8"/>
  <c r="I357" i="8"/>
  <c r="F357" i="8"/>
  <c r="Q356" i="8"/>
  <c r="O356" i="8"/>
  <c r="I356" i="8"/>
  <c r="F356" i="8"/>
  <c r="Q355" i="8"/>
  <c r="O355" i="8"/>
  <c r="I355" i="8"/>
  <c r="F355" i="8"/>
  <c r="Q354" i="8"/>
  <c r="O354" i="8"/>
  <c r="I354" i="8"/>
  <c r="F354" i="8"/>
  <c r="Q353" i="8"/>
  <c r="O353" i="8"/>
  <c r="I353" i="8"/>
  <c r="F353" i="8"/>
  <c r="Q352" i="8"/>
  <c r="O352" i="8"/>
  <c r="I352" i="8"/>
  <c r="F352" i="8"/>
  <c r="Q351" i="8"/>
  <c r="O351" i="8"/>
  <c r="I351" i="8"/>
  <c r="F351" i="8"/>
  <c r="Q350" i="8"/>
  <c r="O350" i="8"/>
  <c r="I350" i="8"/>
  <c r="F350" i="8"/>
  <c r="Q349" i="8"/>
  <c r="O349" i="8"/>
  <c r="I349" i="8"/>
  <c r="F349" i="8"/>
  <c r="Q348" i="8"/>
  <c r="O348" i="8"/>
  <c r="I348" i="8"/>
  <c r="F348" i="8"/>
  <c r="Q347" i="8"/>
  <c r="O347" i="8"/>
  <c r="I347" i="8"/>
  <c r="F347" i="8"/>
  <c r="Q346" i="8"/>
  <c r="O346" i="8"/>
  <c r="I346" i="8"/>
  <c r="F346" i="8"/>
  <c r="Q345" i="8"/>
  <c r="O345" i="8"/>
  <c r="I345" i="8"/>
  <c r="F345" i="8"/>
  <c r="Q344" i="8"/>
  <c r="O344" i="8"/>
  <c r="I344" i="8"/>
  <c r="F344" i="8"/>
  <c r="Q343" i="8"/>
  <c r="O343" i="8"/>
  <c r="I343" i="8"/>
  <c r="F343" i="8"/>
  <c r="Q342" i="8"/>
  <c r="O342" i="8"/>
  <c r="I342" i="8"/>
  <c r="F342" i="8"/>
  <c r="Q341" i="8"/>
  <c r="O341" i="8"/>
  <c r="I341" i="8"/>
  <c r="F341" i="8"/>
  <c r="Q340" i="8"/>
  <c r="O340" i="8"/>
  <c r="I340" i="8"/>
  <c r="F340" i="8"/>
  <c r="Q339" i="8"/>
  <c r="O339" i="8"/>
  <c r="I339" i="8"/>
  <c r="F339" i="8"/>
  <c r="Q338" i="8"/>
  <c r="O338" i="8"/>
  <c r="I338" i="8"/>
  <c r="F338" i="8"/>
  <c r="Q337" i="8"/>
  <c r="O337" i="8"/>
  <c r="I337" i="8"/>
  <c r="F337" i="8"/>
  <c r="Q336" i="8"/>
  <c r="O336" i="8"/>
  <c r="I336" i="8"/>
  <c r="F336" i="8"/>
  <c r="Q335" i="8"/>
  <c r="O335" i="8"/>
  <c r="I335" i="8"/>
  <c r="F335" i="8"/>
  <c r="Q334" i="8"/>
  <c r="O334" i="8"/>
  <c r="I334" i="8"/>
  <c r="F334" i="8"/>
  <c r="Q333" i="8"/>
  <c r="O333" i="8"/>
  <c r="I333" i="8"/>
  <c r="F333" i="8"/>
  <c r="Q332" i="8"/>
  <c r="O332" i="8"/>
  <c r="I332" i="8"/>
  <c r="F332" i="8"/>
  <c r="Q331" i="8"/>
  <c r="O331" i="8"/>
  <c r="I331" i="8"/>
  <c r="F331" i="8"/>
  <c r="Q330" i="8"/>
  <c r="O330" i="8"/>
  <c r="I330" i="8"/>
  <c r="F330" i="8"/>
  <c r="Q329" i="8"/>
  <c r="O329" i="8"/>
  <c r="I329" i="8"/>
  <c r="F329" i="8"/>
  <c r="Q328" i="8"/>
  <c r="O328" i="8"/>
  <c r="I328" i="8"/>
  <c r="F328" i="8"/>
  <c r="Q327" i="8"/>
  <c r="O327" i="8"/>
  <c r="I327" i="8"/>
  <c r="F327" i="8"/>
  <c r="Q326" i="8"/>
  <c r="O326" i="8"/>
  <c r="I326" i="8"/>
  <c r="F326" i="8"/>
  <c r="Q325" i="8"/>
  <c r="O325" i="8"/>
  <c r="I325" i="8"/>
  <c r="F325" i="8"/>
  <c r="Q324" i="8"/>
  <c r="O324" i="8"/>
  <c r="I324" i="8"/>
  <c r="F324" i="8"/>
  <c r="Q323" i="8"/>
  <c r="O323" i="8"/>
  <c r="I323" i="8"/>
  <c r="F323" i="8"/>
  <c r="Q322" i="8"/>
  <c r="O322" i="8"/>
  <c r="I322" i="8"/>
  <c r="F322" i="8"/>
  <c r="Q321" i="8"/>
  <c r="O321" i="8"/>
  <c r="I321" i="8"/>
  <c r="F321" i="8"/>
  <c r="Q320" i="8"/>
  <c r="O320" i="8"/>
  <c r="I320" i="8"/>
  <c r="F320" i="8"/>
  <c r="Q319" i="8"/>
  <c r="O319" i="8"/>
  <c r="I319" i="8"/>
  <c r="F319" i="8"/>
  <c r="Q318" i="8"/>
  <c r="O318" i="8"/>
  <c r="I318" i="8"/>
  <c r="F318" i="8"/>
  <c r="Q317" i="8"/>
  <c r="O317" i="8"/>
  <c r="I317" i="8"/>
  <c r="F317" i="8"/>
  <c r="Q316" i="8"/>
  <c r="O316" i="8"/>
  <c r="I316" i="8"/>
  <c r="F316" i="8"/>
  <c r="Q315" i="8"/>
  <c r="O315" i="8"/>
  <c r="I315" i="8"/>
  <c r="F315" i="8"/>
  <c r="Q314" i="8"/>
  <c r="O314" i="8"/>
  <c r="I314" i="8"/>
  <c r="F314" i="8"/>
  <c r="Q313" i="8"/>
  <c r="O313" i="8"/>
  <c r="I313" i="8"/>
  <c r="F313" i="8"/>
  <c r="Q312" i="8"/>
  <c r="O312" i="8"/>
  <c r="I312" i="8"/>
  <c r="F312" i="8"/>
  <c r="Q311" i="8"/>
  <c r="O311" i="8"/>
  <c r="I311" i="8"/>
  <c r="F311" i="8"/>
  <c r="Q310" i="8"/>
  <c r="O310" i="8"/>
  <c r="I310" i="8"/>
  <c r="F310" i="8"/>
  <c r="Q309" i="8"/>
  <c r="O309" i="8"/>
  <c r="I309" i="8"/>
  <c r="F309" i="8"/>
  <c r="Q308" i="8"/>
  <c r="O308" i="8"/>
  <c r="I308" i="8"/>
  <c r="F308" i="8"/>
  <c r="Q307" i="8"/>
  <c r="O307" i="8"/>
  <c r="I307" i="8"/>
  <c r="F307" i="8"/>
  <c r="Q306" i="8"/>
  <c r="O306" i="8"/>
  <c r="I306" i="8"/>
  <c r="F306" i="8"/>
  <c r="Q305" i="8"/>
  <c r="O305" i="8"/>
  <c r="I305" i="8"/>
  <c r="F305" i="8"/>
  <c r="Q304" i="8"/>
  <c r="O304" i="8"/>
  <c r="I304" i="8"/>
  <c r="F304" i="8"/>
  <c r="Q303" i="8"/>
  <c r="O303" i="8"/>
  <c r="I303" i="8"/>
  <c r="F303" i="8"/>
  <c r="Q302" i="8"/>
  <c r="O302" i="8"/>
  <c r="I302" i="8"/>
  <c r="F302" i="8"/>
  <c r="Q301" i="8"/>
  <c r="O301" i="8"/>
  <c r="I301" i="8"/>
  <c r="F301" i="8"/>
  <c r="Q300" i="8"/>
  <c r="O300" i="8"/>
  <c r="I300" i="8"/>
  <c r="F300" i="8"/>
  <c r="Q299" i="8"/>
  <c r="O299" i="8"/>
  <c r="I299" i="8"/>
  <c r="F299" i="8"/>
  <c r="Q298" i="8"/>
  <c r="O298" i="8"/>
  <c r="I298" i="8"/>
  <c r="F298" i="8"/>
  <c r="Q297" i="8"/>
  <c r="O297" i="8"/>
  <c r="I297" i="8"/>
  <c r="F297" i="8"/>
  <c r="Q296" i="8"/>
  <c r="O296" i="8"/>
  <c r="I296" i="8"/>
  <c r="F296" i="8"/>
  <c r="Q295" i="8"/>
  <c r="O295" i="8"/>
  <c r="I295" i="8"/>
  <c r="F295" i="8"/>
  <c r="Q294" i="8"/>
  <c r="O294" i="8"/>
  <c r="I294" i="8"/>
  <c r="F294" i="8"/>
  <c r="Q293" i="8"/>
  <c r="O293" i="8"/>
  <c r="I293" i="8"/>
  <c r="F293" i="8"/>
  <c r="Q292" i="8"/>
  <c r="O292" i="8"/>
  <c r="I292" i="8"/>
  <c r="F292" i="8"/>
  <c r="Q291" i="8"/>
  <c r="O291" i="8"/>
  <c r="I291" i="8"/>
  <c r="F291" i="8"/>
  <c r="Q290" i="8"/>
  <c r="O290" i="8"/>
  <c r="I290" i="8"/>
  <c r="F290" i="8"/>
  <c r="Q289" i="8"/>
  <c r="O289" i="8"/>
  <c r="I289" i="8"/>
  <c r="F289" i="8"/>
  <c r="Q288" i="8"/>
  <c r="O288" i="8"/>
  <c r="I288" i="8"/>
  <c r="F288" i="8"/>
  <c r="Q287" i="8"/>
  <c r="O287" i="8"/>
  <c r="I287" i="8"/>
  <c r="F287" i="8"/>
  <c r="Q286" i="8"/>
  <c r="O286" i="8"/>
  <c r="I286" i="8"/>
  <c r="F286" i="8"/>
  <c r="Q285" i="8"/>
  <c r="O285" i="8"/>
  <c r="I285" i="8"/>
  <c r="F285" i="8"/>
  <c r="Q284" i="8"/>
  <c r="O284" i="8"/>
  <c r="I284" i="8"/>
  <c r="F284" i="8"/>
  <c r="Q283" i="8"/>
  <c r="O283" i="8"/>
  <c r="I283" i="8"/>
  <c r="F283" i="8"/>
  <c r="Q282" i="8"/>
  <c r="O282" i="8"/>
  <c r="I282" i="8"/>
  <c r="F282" i="8"/>
  <c r="Q281" i="8"/>
  <c r="O281" i="8"/>
  <c r="I281" i="8"/>
  <c r="F281" i="8"/>
  <c r="Q280" i="8"/>
  <c r="O280" i="8"/>
  <c r="I280" i="8"/>
  <c r="F280" i="8"/>
  <c r="Q279" i="8"/>
  <c r="O279" i="8"/>
  <c r="I279" i="8"/>
  <c r="F279" i="8"/>
  <c r="Q278" i="8"/>
  <c r="O278" i="8"/>
  <c r="I278" i="8"/>
  <c r="F278" i="8"/>
  <c r="Q277" i="8"/>
  <c r="O277" i="8"/>
  <c r="I277" i="8"/>
  <c r="F277" i="8"/>
  <c r="Q276" i="8"/>
  <c r="O276" i="8"/>
  <c r="I276" i="8"/>
  <c r="F276" i="8"/>
  <c r="Q275" i="8"/>
  <c r="O275" i="8"/>
  <c r="I275" i="8"/>
  <c r="F275" i="8"/>
  <c r="Q274" i="8"/>
  <c r="O274" i="8"/>
  <c r="I274" i="8"/>
  <c r="F274" i="8"/>
  <c r="Q273" i="8"/>
  <c r="O273" i="8"/>
  <c r="I273" i="8"/>
  <c r="F273" i="8"/>
  <c r="Q272" i="8"/>
  <c r="O272" i="8"/>
  <c r="I272" i="8"/>
  <c r="F272" i="8"/>
  <c r="Q271" i="8"/>
  <c r="O271" i="8"/>
  <c r="I271" i="8"/>
  <c r="F271" i="8"/>
  <c r="Q270" i="8"/>
  <c r="O270" i="8"/>
  <c r="I270" i="8"/>
  <c r="F270" i="8"/>
  <c r="Q269" i="8"/>
  <c r="O269" i="8"/>
  <c r="I269" i="8"/>
  <c r="F269" i="8"/>
  <c r="Q268" i="8"/>
  <c r="O268" i="8"/>
  <c r="I268" i="8"/>
  <c r="F268" i="8"/>
  <c r="Q267" i="8"/>
  <c r="O267" i="8"/>
  <c r="I267" i="8"/>
  <c r="F267" i="8"/>
  <c r="Q266" i="8"/>
  <c r="O266" i="8"/>
  <c r="I266" i="8"/>
  <c r="F266" i="8"/>
  <c r="Q265" i="8"/>
  <c r="O265" i="8"/>
  <c r="I265" i="8"/>
  <c r="F265" i="8"/>
  <c r="Q264" i="8"/>
  <c r="O264" i="8"/>
  <c r="I264" i="8"/>
  <c r="F264" i="8"/>
  <c r="Q263" i="8"/>
  <c r="O263" i="8"/>
  <c r="I263" i="8"/>
  <c r="F263" i="8"/>
  <c r="Q262" i="8"/>
  <c r="O262" i="8"/>
  <c r="I262" i="8"/>
  <c r="F262" i="8"/>
  <c r="Q261" i="8"/>
  <c r="O261" i="8"/>
  <c r="I261" i="8"/>
  <c r="F261" i="8"/>
  <c r="Q260" i="8"/>
  <c r="O260" i="8"/>
  <c r="I260" i="8"/>
  <c r="F260" i="8"/>
  <c r="Q259" i="8"/>
  <c r="O259" i="8"/>
  <c r="I259" i="8"/>
  <c r="F259" i="8"/>
  <c r="Q258" i="8"/>
  <c r="O258" i="8"/>
  <c r="I258" i="8"/>
  <c r="F258" i="8"/>
  <c r="Q257" i="8"/>
  <c r="O257" i="8"/>
  <c r="I257" i="8"/>
  <c r="F257" i="8"/>
  <c r="Q256" i="8"/>
  <c r="O256" i="8"/>
  <c r="I256" i="8"/>
  <c r="F256" i="8"/>
  <c r="Q255" i="8"/>
  <c r="O255" i="8"/>
  <c r="I255" i="8"/>
  <c r="F255" i="8"/>
  <c r="Q254" i="8"/>
  <c r="O254" i="8"/>
  <c r="I254" i="8"/>
  <c r="F254" i="8"/>
  <c r="Q253" i="8"/>
  <c r="O253" i="8"/>
  <c r="I253" i="8"/>
  <c r="F253" i="8"/>
  <c r="Q252" i="8"/>
  <c r="O252" i="8"/>
  <c r="I252" i="8"/>
  <c r="F252" i="8"/>
  <c r="Q251" i="8"/>
  <c r="O251" i="8"/>
  <c r="I251" i="8"/>
  <c r="F251" i="8"/>
  <c r="Q250" i="8"/>
  <c r="O250" i="8"/>
  <c r="I250" i="8"/>
  <c r="F250" i="8"/>
  <c r="Q249" i="8"/>
  <c r="O249" i="8"/>
  <c r="I249" i="8"/>
  <c r="F249" i="8"/>
  <c r="Q248" i="8"/>
  <c r="O248" i="8"/>
  <c r="I248" i="8"/>
  <c r="F248" i="8"/>
  <c r="Q247" i="8"/>
  <c r="O247" i="8"/>
  <c r="I247" i="8"/>
  <c r="F247" i="8"/>
  <c r="Q246" i="8"/>
  <c r="O246" i="8"/>
  <c r="I246" i="8"/>
  <c r="F246" i="8"/>
  <c r="Q245" i="8"/>
  <c r="O245" i="8"/>
  <c r="I245" i="8"/>
  <c r="F245" i="8"/>
  <c r="Q244" i="8"/>
  <c r="O244" i="8"/>
  <c r="I244" i="8"/>
  <c r="F244" i="8"/>
  <c r="Q243" i="8"/>
  <c r="O243" i="8"/>
  <c r="I243" i="8"/>
  <c r="F243" i="8"/>
  <c r="Q242" i="8"/>
  <c r="O242" i="8"/>
  <c r="I242" i="8"/>
  <c r="F242" i="8"/>
  <c r="Q241" i="8"/>
  <c r="O241" i="8"/>
  <c r="I241" i="8"/>
  <c r="F241" i="8"/>
  <c r="Q240" i="8"/>
  <c r="O240" i="8"/>
  <c r="I240" i="8"/>
  <c r="F240" i="8"/>
  <c r="Q239" i="8"/>
  <c r="O239" i="8"/>
  <c r="I239" i="8"/>
  <c r="F239" i="8"/>
  <c r="Q238" i="8"/>
  <c r="O238" i="8"/>
  <c r="I238" i="8"/>
  <c r="F238" i="8"/>
  <c r="Q237" i="8"/>
  <c r="O237" i="8"/>
  <c r="I237" i="8"/>
  <c r="F237" i="8"/>
  <c r="Q236" i="8"/>
  <c r="O236" i="8"/>
  <c r="I236" i="8"/>
  <c r="F236" i="8"/>
  <c r="Q235" i="8"/>
  <c r="O235" i="8"/>
  <c r="I235" i="8"/>
  <c r="F235" i="8"/>
  <c r="Q234" i="8"/>
  <c r="O234" i="8"/>
  <c r="I234" i="8"/>
  <c r="F234" i="8"/>
  <c r="Q233" i="8"/>
  <c r="O233" i="8"/>
  <c r="I233" i="8"/>
  <c r="F233" i="8"/>
  <c r="Q232" i="8"/>
  <c r="O232" i="8"/>
  <c r="I232" i="8"/>
  <c r="F232" i="8"/>
  <c r="Q231" i="8"/>
  <c r="O231" i="8"/>
  <c r="I231" i="8"/>
  <c r="F231" i="8"/>
  <c r="Q230" i="8"/>
  <c r="O230" i="8"/>
  <c r="I230" i="8"/>
  <c r="F230" i="8"/>
  <c r="Q229" i="8"/>
  <c r="O229" i="8"/>
  <c r="I229" i="8"/>
  <c r="F229" i="8"/>
  <c r="Q228" i="8"/>
  <c r="O228" i="8"/>
  <c r="I228" i="8"/>
  <c r="F228" i="8"/>
  <c r="Q227" i="8"/>
  <c r="O227" i="8"/>
  <c r="I227" i="8"/>
  <c r="F227" i="8"/>
  <c r="Q226" i="8"/>
  <c r="O226" i="8"/>
  <c r="I226" i="8"/>
  <c r="F226" i="8"/>
  <c r="Q225" i="8"/>
  <c r="O225" i="8"/>
  <c r="I225" i="8"/>
  <c r="F225" i="8"/>
  <c r="Q224" i="8"/>
  <c r="O224" i="8"/>
  <c r="I224" i="8"/>
  <c r="F224" i="8"/>
  <c r="Q223" i="8"/>
  <c r="O223" i="8"/>
  <c r="I223" i="8"/>
  <c r="F223" i="8"/>
  <c r="Q222" i="8"/>
  <c r="O222" i="8"/>
  <c r="I222" i="8"/>
  <c r="F222" i="8"/>
  <c r="Q221" i="8"/>
  <c r="O221" i="8"/>
  <c r="I221" i="8"/>
  <c r="F221" i="8"/>
  <c r="Q220" i="8"/>
  <c r="O220" i="8"/>
  <c r="I220" i="8"/>
  <c r="F220" i="8"/>
  <c r="Q219" i="8"/>
  <c r="O219" i="8"/>
  <c r="I219" i="8"/>
  <c r="F219" i="8"/>
  <c r="Q218" i="8"/>
  <c r="O218" i="8"/>
  <c r="I218" i="8"/>
  <c r="F218" i="8"/>
  <c r="Q217" i="8"/>
  <c r="O217" i="8"/>
  <c r="I217" i="8"/>
  <c r="F217" i="8"/>
  <c r="Q216" i="8"/>
  <c r="O216" i="8"/>
  <c r="I216" i="8"/>
  <c r="F216" i="8"/>
  <c r="Q215" i="8"/>
  <c r="O215" i="8"/>
  <c r="I215" i="8"/>
  <c r="F215" i="8"/>
  <c r="Q214" i="8"/>
  <c r="O214" i="8"/>
  <c r="I214" i="8"/>
  <c r="F214" i="8"/>
  <c r="Q213" i="8"/>
  <c r="O213" i="8"/>
  <c r="I213" i="8"/>
  <c r="F213" i="8"/>
  <c r="Q212" i="8"/>
  <c r="O212" i="8"/>
  <c r="I212" i="8"/>
  <c r="F212" i="8"/>
  <c r="Q211" i="8"/>
  <c r="O211" i="8"/>
  <c r="I211" i="8"/>
  <c r="F211" i="8"/>
  <c r="Q210" i="8"/>
  <c r="O210" i="8"/>
  <c r="I210" i="8"/>
  <c r="F210" i="8"/>
  <c r="Q209" i="8"/>
  <c r="O209" i="8"/>
  <c r="I209" i="8"/>
  <c r="F209" i="8"/>
  <c r="Q208" i="8"/>
  <c r="O208" i="8"/>
  <c r="I208" i="8"/>
  <c r="F208" i="8"/>
  <c r="Q207" i="8"/>
  <c r="O207" i="8"/>
  <c r="I207" i="8"/>
  <c r="F207" i="8"/>
  <c r="Q206" i="8"/>
  <c r="O206" i="8"/>
  <c r="I206" i="8"/>
  <c r="F206" i="8"/>
  <c r="Q205" i="8"/>
  <c r="O205" i="8"/>
  <c r="I205" i="8"/>
  <c r="F205" i="8"/>
  <c r="Q204" i="8"/>
  <c r="O204" i="8"/>
  <c r="I204" i="8"/>
  <c r="F204" i="8"/>
  <c r="Q203" i="8"/>
  <c r="O203" i="8"/>
  <c r="I203" i="8"/>
  <c r="F203" i="8"/>
  <c r="Q202" i="8"/>
  <c r="O202" i="8"/>
  <c r="I202" i="8"/>
  <c r="F202" i="8"/>
  <c r="Q201" i="8"/>
  <c r="O201" i="8"/>
  <c r="I201" i="8"/>
  <c r="F201" i="8"/>
  <c r="Q200" i="8"/>
  <c r="O200" i="8"/>
  <c r="I200" i="8"/>
  <c r="F200" i="8"/>
  <c r="Q199" i="8"/>
  <c r="O199" i="8"/>
  <c r="I199" i="8"/>
  <c r="F199" i="8"/>
  <c r="Q198" i="8"/>
  <c r="O198" i="8"/>
  <c r="I198" i="8"/>
  <c r="F198" i="8"/>
  <c r="Q197" i="8"/>
  <c r="O197" i="8"/>
  <c r="I197" i="8"/>
  <c r="F197" i="8"/>
  <c r="Q196" i="8"/>
  <c r="O196" i="8"/>
  <c r="I196" i="8"/>
  <c r="F196" i="8"/>
  <c r="Q195" i="8"/>
  <c r="O195" i="8"/>
  <c r="I195" i="8"/>
  <c r="F195" i="8"/>
  <c r="Q194" i="8"/>
  <c r="O194" i="8"/>
  <c r="I194" i="8"/>
  <c r="F194" i="8"/>
  <c r="Q193" i="8"/>
  <c r="O193" i="8"/>
  <c r="I193" i="8"/>
  <c r="F193" i="8"/>
  <c r="Q192" i="8"/>
  <c r="O192" i="8"/>
  <c r="I192" i="8"/>
  <c r="F192" i="8"/>
  <c r="Q191" i="8"/>
  <c r="O191" i="8"/>
  <c r="I191" i="8"/>
  <c r="F191" i="8"/>
  <c r="Q190" i="8"/>
  <c r="O190" i="8"/>
  <c r="I190" i="8"/>
  <c r="F190" i="8"/>
  <c r="Q189" i="8"/>
  <c r="O189" i="8"/>
  <c r="I189" i="8"/>
  <c r="F189" i="8"/>
  <c r="Q188" i="8"/>
  <c r="O188" i="8"/>
  <c r="I188" i="8"/>
  <c r="F188" i="8"/>
  <c r="Q187" i="8"/>
  <c r="O187" i="8"/>
  <c r="I187" i="8"/>
  <c r="F187" i="8"/>
  <c r="Q186" i="8"/>
  <c r="O186" i="8"/>
  <c r="I186" i="8"/>
  <c r="F186" i="8"/>
  <c r="Q185" i="8"/>
  <c r="O185" i="8"/>
  <c r="I185" i="8"/>
  <c r="F185" i="8"/>
  <c r="Q184" i="8"/>
  <c r="O184" i="8"/>
  <c r="I184" i="8"/>
  <c r="F184" i="8"/>
  <c r="Q183" i="8"/>
  <c r="O183" i="8"/>
  <c r="I183" i="8"/>
  <c r="F183" i="8"/>
  <c r="Q182" i="8"/>
  <c r="O182" i="8"/>
  <c r="I182" i="8"/>
  <c r="F182" i="8"/>
  <c r="Q181" i="8"/>
  <c r="O181" i="8"/>
  <c r="I181" i="8"/>
  <c r="F181" i="8"/>
  <c r="Q180" i="8"/>
  <c r="O180" i="8"/>
  <c r="I180" i="8"/>
  <c r="F180" i="8"/>
  <c r="Q179" i="8"/>
  <c r="O179" i="8"/>
  <c r="I179" i="8"/>
  <c r="F179" i="8"/>
  <c r="Q178" i="8"/>
  <c r="O178" i="8"/>
  <c r="I178" i="8"/>
  <c r="F178" i="8"/>
  <c r="Q177" i="8"/>
  <c r="O177" i="8"/>
  <c r="I177" i="8"/>
  <c r="F177" i="8"/>
  <c r="Q176" i="8"/>
  <c r="O176" i="8"/>
  <c r="I176" i="8"/>
  <c r="F176" i="8"/>
  <c r="Q175" i="8"/>
  <c r="O175" i="8"/>
  <c r="I175" i="8"/>
  <c r="F175" i="8"/>
  <c r="Q174" i="8"/>
  <c r="O174" i="8"/>
  <c r="I174" i="8"/>
  <c r="F174" i="8"/>
  <c r="Q173" i="8"/>
  <c r="O173" i="8"/>
  <c r="I173" i="8"/>
  <c r="F173" i="8"/>
  <c r="Q172" i="8"/>
  <c r="O172" i="8"/>
  <c r="I172" i="8"/>
  <c r="F172" i="8"/>
  <c r="Q171" i="8"/>
  <c r="O171" i="8"/>
  <c r="I171" i="8"/>
  <c r="F171" i="8"/>
  <c r="Q170" i="8"/>
  <c r="O170" i="8"/>
  <c r="I170" i="8"/>
  <c r="F170" i="8"/>
  <c r="Q169" i="8"/>
  <c r="O169" i="8"/>
  <c r="I169" i="8"/>
  <c r="F169" i="8"/>
  <c r="Q168" i="8"/>
  <c r="O168" i="8"/>
  <c r="I168" i="8"/>
  <c r="F168" i="8"/>
  <c r="Q167" i="8"/>
  <c r="O167" i="8"/>
  <c r="I167" i="8"/>
  <c r="F167" i="8"/>
  <c r="Q166" i="8"/>
  <c r="O166" i="8"/>
  <c r="I166" i="8"/>
  <c r="F166" i="8"/>
  <c r="Q165" i="8"/>
  <c r="O165" i="8"/>
  <c r="I165" i="8"/>
  <c r="F165" i="8"/>
  <c r="Q164" i="8"/>
  <c r="O164" i="8"/>
  <c r="I164" i="8"/>
  <c r="F164" i="8"/>
  <c r="Q163" i="8"/>
  <c r="O163" i="8"/>
  <c r="I163" i="8"/>
  <c r="F163" i="8"/>
  <c r="Q162" i="8"/>
  <c r="O162" i="8"/>
  <c r="I162" i="8"/>
  <c r="F162" i="8"/>
  <c r="Q161" i="8"/>
  <c r="O161" i="8"/>
  <c r="I161" i="8"/>
  <c r="F161" i="8"/>
  <c r="Q160" i="8"/>
  <c r="O160" i="8"/>
  <c r="I160" i="8"/>
  <c r="F160" i="8"/>
  <c r="Q159" i="8"/>
  <c r="O159" i="8"/>
  <c r="I159" i="8"/>
  <c r="F159" i="8"/>
  <c r="Q158" i="8"/>
  <c r="O158" i="8"/>
  <c r="I158" i="8"/>
  <c r="F158" i="8"/>
  <c r="Q157" i="8"/>
  <c r="O157" i="8"/>
  <c r="I157" i="8"/>
  <c r="F157" i="8"/>
  <c r="Q156" i="8"/>
  <c r="O156" i="8"/>
  <c r="I156" i="8"/>
  <c r="F156" i="8"/>
  <c r="Q155" i="8"/>
  <c r="O155" i="8"/>
  <c r="I155" i="8"/>
  <c r="F155" i="8"/>
  <c r="Q154" i="8"/>
  <c r="O154" i="8"/>
  <c r="I154" i="8"/>
  <c r="F154" i="8"/>
  <c r="Q153" i="8"/>
  <c r="O153" i="8"/>
  <c r="I153" i="8"/>
  <c r="F153" i="8"/>
  <c r="Q152" i="8"/>
  <c r="O152" i="8"/>
  <c r="I152" i="8"/>
  <c r="F152" i="8"/>
  <c r="Q151" i="8"/>
  <c r="O151" i="8"/>
  <c r="I151" i="8"/>
  <c r="F151" i="8"/>
  <c r="Q150" i="8"/>
  <c r="O150" i="8"/>
  <c r="I150" i="8"/>
  <c r="F150" i="8"/>
  <c r="Q149" i="8"/>
  <c r="O149" i="8"/>
  <c r="I149" i="8"/>
  <c r="F149" i="8"/>
  <c r="Q148" i="8"/>
  <c r="O148" i="8"/>
  <c r="I148" i="8"/>
  <c r="F148" i="8"/>
  <c r="Q147" i="8"/>
  <c r="O147" i="8"/>
  <c r="I147" i="8"/>
  <c r="F147" i="8"/>
  <c r="Q146" i="8"/>
  <c r="O146" i="8"/>
  <c r="I146" i="8"/>
  <c r="F146" i="8"/>
  <c r="Q145" i="8"/>
  <c r="O145" i="8"/>
  <c r="I145" i="8"/>
  <c r="F145" i="8"/>
  <c r="Q144" i="8"/>
  <c r="O144" i="8"/>
  <c r="I144" i="8"/>
  <c r="F144" i="8"/>
  <c r="Q143" i="8"/>
  <c r="O143" i="8"/>
  <c r="I143" i="8"/>
  <c r="F143" i="8"/>
  <c r="Q142" i="8"/>
  <c r="O142" i="8"/>
  <c r="I142" i="8"/>
  <c r="F142" i="8"/>
  <c r="Q141" i="8"/>
  <c r="O141" i="8"/>
  <c r="I141" i="8"/>
  <c r="F141" i="8"/>
  <c r="Q140" i="8"/>
  <c r="O140" i="8"/>
  <c r="I140" i="8"/>
  <c r="F140" i="8"/>
  <c r="Q139" i="8"/>
  <c r="O139" i="8"/>
  <c r="I139" i="8"/>
  <c r="F139" i="8"/>
  <c r="Q138" i="8"/>
  <c r="O138" i="8"/>
  <c r="I138" i="8"/>
  <c r="F138" i="8"/>
  <c r="Q137" i="8"/>
  <c r="O137" i="8"/>
  <c r="I137" i="8"/>
  <c r="F137" i="8"/>
  <c r="Q136" i="8"/>
  <c r="O136" i="8"/>
  <c r="I136" i="8"/>
  <c r="F136" i="8"/>
  <c r="Q135" i="8"/>
  <c r="O135" i="8"/>
  <c r="I135" i="8"/>
  <c r="F135" i="8"/>
  <c r="Q134" i="8"/>
  <c r="O134" i="8"/>
  <c r="I134" i="8"/>
  <c r="F134" i="8"/>
  <c r="Q133" i="8"/>
  <c r="O133" i="8"/>
  <c r="I133" i="8"/>
  <c r="F133" i="8"/>
  <c r="Q132" i="8"/>
  <c r="O132" i="8"/>
  <c r="I132" i="8"/>
  <c r="F132" i="8"/>
  <c r="Q131" i="8"/>
  <c r="O131" i="8"/>
  <c r="I131" i="8"/>
  <c r="F131" i="8"/>
  <c r="Q130" i="8"/>
  <c r="O130" i="8"/>
  <c r="I130" i="8"/>
  <c r="F130" i="8"/>
  <c r="Q129" i="8"/>
  <c r="O129" i="8"/>
  <c r="I129" i="8"/>
  <c r="F129" i="8"/>
  <c r="Q128" i="8"/>
  <c r="O128" i="8"/>
  <c r="I128" i="8"/>
  <c r="F128" i="8"/>
  <c r="Q127" i="8"/>
  <c r="O127" i="8"/>
  <c r="I127" i="8"/>
  <c r="F127" i="8"/>
  <c r="Q126" i="8"/>
  <c r="O126" i="8"/>
  <c r="I126" i="8"/>
  <c r="F126" i="8"/>
  <c r="Q125" i="8"/>
  <c r="O125" i="8"/>
  <c r="I125" i="8"/>
  <c r="F125" i="8"/>
  <c r="Q124" i="8"/>
  <c r="O124" i="8"/>
  <c r="I124" i="8"/>
  <c r="F124" i="8"/>
  <c r="Q123" i="8"/>
  <c r="O123" i="8"/>
  <c r="I123" i="8"/>
  <c r="F123" i="8"/>
  <c r="Q122" i="8"/>
  <c r="O122" i="8"/>
  <c r="I122" i="8"/>
  <c r="F122" i="8"/>
  <c r="Q121" i="8"/>
  <c r="O121" i="8"/>
  <c r="I121" i="8"/>
  <c r="F121" i="8"/>
  <c r="Q120" i="8"/>
  <c r="O120" i="8"/>
  <c r="I120" i="8"/>
  <c r="F120" i="8"/>
  <c r="Q119" i="8"/>
  <c r="O119" i="8"/>
  <c r="I119" i="8"/>
  <c r="F119" i="8"/>
  <c r="Q118" i="8"/>
  <c r="O118" i="8"/>
  <c r="I118" i="8"/>
  <c r="F118" i="8"/>
  <c r="Q117" i="8"/>
  <c r="O117" i="8"/>
  <c r="I117" i="8"/>
  <c r="F117" i="8"/>
  <c r="Q116" i="8"/>
  <c r="O116" i="8"/>
  <c r="I116" i="8"/>
  <c r="F116" i="8"/>
  <c r="Q115" i="8"/>
  <c r="O115" i="8"/>
  <c r="I115" i="8"/>
  <c r="F115" i="8"/>
  <c r="Q114" i="8"/>
  <c r="O114" i="8"/>
  <c r="I114" i="8"/>
  <c r="F114" i="8"/>
  <c r="Q113" i="8"/>
  <c r="O113" i="8"/>
  <c r="I113" i="8"/>
  <c r="F113" i="8"/>
  <c r="Q112" i="8"/>
  <c r="O112" i="8"/>
  <c r="I112" i="8"/>
  <c r="F112" i="8"/>
  <c r="Q111" i="8"/>
  <c r="O111" i="8"/>
  <c r="I111" i="8"/>
  <c r="F111" i="8"/>
  <c r="Q110" i="8"/>
  <c r="O110" i="8"/>
  <c r="I110" i="8"/>
  <c r="F110" i="8"/>
  <c r="Q109" i="8"/>
  <c r="O109" i="8"/>
  <c r="I109" i="8"/>
  <c r="F109" i="8"/>
  <c r="Q108" i="8"/>
  <c r="O108" i="8"/>
  <c r="I108" i="8"/>
  <c r="F108" i="8"/>
  <c r="Q107" i="8"/>
  <c r="O107" i="8"/>
  <c r="I107" i="8"/>
  <c r="F107" i="8"/>
  <c r="Q106" i="8"/>
  <c r="O106" i="8"/>
  <c r="I106" i="8"/>
  <c r="F106" i="8"/>
  <c r="Q105" i="8"/>
  <c r="O105" i="8"/>
  <c r="I105" i="8"/>
  <c r="F105" i="8"/>
  <c r="Q104" i="8"/>
  <c r="O104" i="8"/>
  <c r="I104" i="8"/>
  <c r="F104" i="8"/>
  <c r="Q103" i="8"/>
  <c r="O103" i="8"/>
  <c r="I103" i="8"/>
  <c r="F103" i="8"/>
  <c r="Q102" i="8"/>
  <c r="O102" i="8"/>
  <c r="I102" i="8"/>
  <c r="F102" i="8"/>
  <c r="Q101" i="8"/>
  <c r="O101" i="8"/>
  <c r="I101" i="8"/>
  <c r="F101" i="8"/>
  <c r="Q100" i="8"/>
  <c r="O100" i="8"/>
  <c r="I100" i="8"/>
  <c r="F100" i="8"/>
  <c r="Q99" i="8"/>
  <c r="O99" i="8"/>
  <c r="I99" i="8"/>
  <c r="F99" i="8"/>
  <c r="Q98" i="8"/>
  <c r="O98" i="8"/>
  <c r="I98" i="8"/>
  <c r="F98" i="8"/>
  <c r="Q97" i="8"/>
  <c r="O97" i="8"/>
  <c r="I97" i="8"/>
  <c r="F97" i="8"/>
  <c r="Q96" i="8"/>
  <c r="O96" i="8"/>
  <c r="I96" i="8"/>
  <c r="F96" i="8"/>
  <c r="Q95" i="8"/>
  <c r="O95" i="8"/>
  <c r="I95" i="8"/>
  <c r="F95" i="8"/>
  <c r="Q94" i="8"/>
  <c r="O94" i="8"/>
  <c r="I94" i="8"/>
  <c r="F94" i="8"/>
  <c r="Q93" i="8"/>
  <c r="O93" i="8"/>
  <c r="I93" i="8"/>
  <c r="F93" i="8"/>
  <c r="Q92" i="8"/>
  <c r="O92" i="8"/>
  <c r="I92" i="8"/>
  <c r="F92" i="8"/>
  <c r="Q91" i="8"/>
  <c r="O91" i="8"/>
  <c r="I91" i="8"/>
  <c r="F91" i="8"/>
  <c r="Q90" i="8"/>
  <c r="O90" i="8"/>
  <c r="I90" i="8"/>
  <c r="F90" i="8"/>
  <c r="Q89" i="8"/>
  <c r="O89" i="8"/>
  <c r="I89" i="8"/>
  <c r="F89" i="8"/>
  <c r="Q88" i="8"/>
  <c r="O88" i="8"/>
  <c r="I88" i="8"/>
  <c r="F88" i="8"/>
  <c r="Q87" i="8"/>
  <c r="O87" i="8"/>
  <c r="I87" i="8"/>
  <c r="F87" i="8"/>
  <c r="Q86" i="8"/>
  <c r="O86" i="8"/>
  <c r="I86" i="8"/>
  <c r="F86" i="8"/>
  <c r="Q85" i="8"/>
  <c r="O85" i="8"/>
  <c r="I85" i="8"/>
  <c r="F85" i="8"/>
  <c r="Q84" i="8"/>
  <c r="O84" i="8"/>
  <c r="I84" i="8"/>
  <c r="F84" i="8"/>
  <c r="Q83" i="8"/>
  <c r="O83" i="8"/>
  <c r="I83" i="8"/>
  <c r="F83" i="8"/>
  <c r="Q82" i="8"/>
  <c r="O82" i="8"/>
  <c r="I82" i="8"/>
  <c r="F82" i="8"/>
  <c r="Q81" i="8"/>
  <c r="O81" i="8"/>
  <c r="I81" i="8"/>
  <c r="F81" i="8"/>
  <c r="Q80" i="8"/>
  <c r="O80" i="8"/>
  <c r="I80" i="8"/>
  <c r="F80" i="8"/>
  <c r="Q79" i="8"/>
  <c r="O79" i="8"/>
  <c r="I79" i="8"/>
  <c r="F79" i="8"/>
  <c r="Q78" i="8"/>
  <c r="O78" i="8"/>
  <c r="I78" i="8"/>
  <c r="F78" i="8"/>
  <c r="Q77" i="8"/>
  <c r="O77" i="8"/>
  <c r="I77" i="8"/>
  <c r="F77" i="8"/>
  <c r="Q76" i="8"/>
  <c r="O76" i="8"/>
  <c r="I76" i="8"/>
  <c r="F76" i="8"/>
  <c r="Q75" i="8"/>
  <c r="O75" i="8"/>
  <c r="I75" i="8"/>
  <c r="F75" i="8"/>
  <c r="Q74" i="8"/>
  <c r="O74" i="8"/>
  <c r="I74" i="8"/>
  <c r="F74" i="8"/>
  <c r="Q73" i="8"/>
  <c r="O73" i="8"/>
  <c r="I73" i="8"/>
  <c r="F73" i="8"/>
  <c r="Q72" i="8"/>
  <c r="O72" i="8"/>
  <c r="I72" i="8"/>
  <c r="F72" i="8"/>
  <c r="Q71" i="8"/>
  <c r="O71" i="8"/>
  <c r="I71" i="8"/>
  <c r="F71" i="8"/>
  <c r="Q70" i="8"/>
  <c r="O70" i="8"/>
  <c r="I70" i="8"/>
  <c r="F70" i="8"/>
  <c r="Q69" i="8"/>
  <c r="O69" i="8"/>
  <c r="I69" i="8"/>
  <c r="F69" i="8"/>
  <c r="Q68" i="8"/>
  <c r="O68" i="8"/>
  <c r="I68" i="8"/>
  <c r="F68" i="8"/>
  <c r="Q67" i="8"/>
  <c r="O67" i="8"/>
  <c r="I67" i="8"/>
  <c r="F67" i="8"/>
  <c r="Q66" i="8"/>
  <c r="O66" i="8"/>
  <c r="I66" i="8"/>
  <c r="F66" i="8"/>
  <c r="Q65" i="8"/>
  <c r="O65" i="8"/>
  <c r="I65" i="8"/>
  <c r="F65" i="8"/>
  <c r="Q64" i="8"/>
  <c r="O64" i="8"/>
  <c r="I64" i="8"/>
  <c r="F64" i="8"/>
  <c r="Q63" i="8"/>
  <c r="O63" i="8"/>
  <c r="I63" i="8"/>
  <c r="F63" i="8"/>
  <c r="Q62" i="8"/>
  <c r="O62" i="8"/>
  <c r="I62" i="8"/>
  <c r="F62" i="8"/>
  <c r="Q61" i="8"/>
  <c r="O61" i="8"/>
  <c r="I61" i="8"/>
  <c r="F61" i="8"/>
  <c r="Q60" i="8"/>
  <c r="O60" i="8"/>
  <c r="I60" i="8"/>
  <c r="F60" i="8"/>
  <c r="Q59" i="8"/>
  <c r="O59" i="8"/>
  <c r="I59" i="8"/>
  <c r="F59" i="8"/>
  <c r="Q58" i="8"/>
  <c r="O58" i="8"/>
  <c r="I58" i="8"/>
  <c r="F58" i="8"/>
  <c r="Q57" i="8"/>
  <c r="O57" i="8"/>
  <c r="I57" i="8"/>
  <c r="F57" i="8"/>
  <c r="Q56" i="8"/>
  <c r="O56" i="8"/>
  <c r="I56" i="8"/>
  <c r="F56" i="8"/>
  <c r="Q55" i="8"/>
  <c r="O55" i="8"/>
  <c r="I55" i="8"/>
  <c r="F55" i="8"/>
  <c r="Q54" i="8"/>
  <c r="O54" i="8"/>
  <c r="I54" i="8"/>
  <c r="F54" i="8"/>
  <c r="Q53" i="8"/>
  <c r="O53" i="8"/>
  <c r="I53" i="8"/>
  <c r="F53" i="8"/>
  <c r="Q52" i="8"/>
  <c r="O52" i="8"/>
  <c r="I52" i="8"/>
  <c r="F52" i="8"/>
  <c r="Q51" i="8"/>
  <c r="O51" i="8"/>
  <c r="I51" i="8"/>
  <c r="F51" i="8"/>
  <c r="Q50" i="8"/>
  <c r="O50" i="8"/>
  <c r="I50" i="8"/>
  <c r="F50" i="8"/>
  <c r="Q49" i="8"/>
  <c r="O49" i="8"/>
  <c r="I49" i="8"/>
  <c r="F49" i="8"/>
  <c r="Q48" i="8"/>
  <c r="O48" i="8"/>
  <c r="I48" i="8"/>
  <c r="F48" i="8"/>
  <c r="Q47" i="8"/>
  <c r="O47" i="8"/>
  <c r="I47" i="8"/>
  <c r="F47" i="8"/>
  <c r="Q46" i="8"/>
  <c r="O46" i="8"/>
  <c r="I46" i="8"/>
  <c r="F46" i="8"/>
  <c r="Q45" i="8"/>
  <c r="O45" i="8"/>
  <c r="I45" i="8"/>
  <c r="F45" i="8"/>
  <c r="Q44" i="8"/>
  <c r="O44" i="8"/>
  <c r="I44" i="8"/>
  <c r="F44" i="8"/>
  <c r="Q43" i="8"/>
  <c r="O43" i="8"/>
  <c r="I43" i="8"/>
  <c r="F43" i="8"/>
  <c r="Q42" i="8"/>
  <c r="O42" i="8"/>
  <c r="I42" i="8"/>
  <c r="F42" i="8"/>
  <c r="Q41" i="8"/>
  <c r="O41" i="8"/>
  <c r="I41" i="8"/>
  <c r="F41" i="8"/>
  <c r="Q40" i="8"/>
  <c r="O40" i="8"/>
  <c r="I40" i="8"/>
  <c r="F40" i="8"/>
  <c r="Q39" i="8"/>
  <c r="O39" i="8"/>
  <c r="I39" i="8"/>
  <c r="F39" i="8"/>
  <c r="Q38" i="8"/>
  <c r="O38" i="8"/>
  <c r="I38" i="8"/>
  <c r="F38" i="8"/>
  <c r="Q37" i="8"/>
  <c r="O37" i="8"/>
  <c r="I37" i="8"/>
  <c r="F37" i="8"/>
  <c r="Q36" i="8"/>
  <c r="O36" i="8"/>
  <c r="I36" i="8"/>
  <c r="F36" i="8"/>
  <c r="Q35" i="8"/>
  <c r="O35" i="8"/>
  <c r="I35" i="8"/>
  <c r="F35" i="8"/>
  <c r="Q34" i="8"/>
  <c r="O34" i="8"/>
  <c r="I34" i="8"/>
  <c r="F34" i="8"/>
  <c r="Q33" i="8"/>
  <c r="O33" i="8"/>
  <c r="I33" i="8"/>
  <c r="F33" i="8"/>
  <c r="Q32" i="8"/>
  <c r="O32" i="8"/>
  <c r="I32" i="8"/>
  <c r="F32" i="8"/>
  <c r="Q31" i="8"/>
  <c r="O31" i="8"/>
  <c r="I31" i="8"/>
  <c r="F31" i="8"/>
  <c r="Q30" i="8"/>
  <c r="O30" i="8"/>
  <c r="I30" i="8"/>
  <c r="F30" i="8"/>
  <c r="Q29" i="8"/>
  <c r="O29" i="8"/>
  <c r="I29" i="8"/>
  <c r="F29" i="8"/>
  <c r="Q28" i="8"/>
  <c r="O28" i="8"/>
  <c r="I28" i="8"/>
  <c r="F28" i="8"/>
  <c r="Q27" i="8"/>
  <c r="O27" i="8"/>
  <c r="I27" i="8"/>
  <c r="F27" i="8"/>
  <c r="Q26" i="8"/>
  <c r="O26" i="8"/>
  <c r="I26" i="8"/>
  <c r="F26" i="8"/>
  <c r="Q25" i="8"/>
  <c r="O25" i="8"/>
  <c r="I25" i="8"/>
  <c r="F25" i="8"/>
  <c r="Q24" i="8"/>
  <c r="O24" i="8"/>
  <c r="I24" i="8"/>
  <c r="F24" i="8"/>
  <c r="Q23" i="8"/>
  <c r="O23" i="8"/>
  <c r="I23" i="8"/>
  <c r="F23" i="8"/>
  <c r="Q22" i="8"/>
  <c r="O22" i="8"/>
  <c r="I22" i="8"/>
  <c r="F22" i="8"/>
  <c r="Q21" i="8"/>
  <c r="O21" i="8"/>
  <c r="I21" i="8"/>
  <c r="F21" i="8"/>
  <c r="Q20" i="8"/>
  <c r="O20" i="8"/>
  <c r="I20" i="8"/>
  <c r="F20" i="8"/>
  <c r="Q19" i="8"/>
  <c r="O19" i="8"/>
  <c r="I19" i="8"/>
  <c r="F19" i="8"/>
  <c r="Q18" i="8"/>
  <c r="O18" i="8"/>
  <c r="I18" i="8"/>
  <c r="F18" i="8"/>
  <c r="Q17" i="8"/>
  <c r="O17" i="8"/>
  <c r="I17" i="8"/>
  <c r="F17" i="8"/>
  <c r="Q16" i="8"/>
  <c r="O16" i="8"/>
  <c r="I16" i="8"/>
  <c r="F16" i="8"/>
  <c r="Q15" i="8"/>
  <c r="O15" i="8"/>
  <c r="I15" i="8"/>
  <c r="F15" i="8"/>
  <c r="Q14" i="8"/>
  <c r="O14" i="8"/>
  <c r="I14" i="8"/>
  <c r="F14" i="8"/>
  <c r="Q13" i="8"/>
  <c r="O13" i="8"/>
  <c r="I13" i="8"/>
  <c r="F13" i="8"/>
  <c r="Q12" i="8"/>
  <c r="O12" i="8"/>
  <c r="I12" i="8"/>
  <c r="F12" i="8"/>
  <c r="Q11" i="8"/>
  <c r="O11" i="8"/>
  <c r="I11" i="8"/>
  <c r="F11" i="8"/>
  <c r="Q10" i="8"/>
  <c r="O10" i="8"/>
  <c r="I10" i="8"/>
  <c r="F10" i="8"/>
  <c r="Q9" i="8"/>
  <c r="O9" i="8"/>
  <c r="I9" i="8"/>
  <c r="F9" i="8"/>
  <c r="Q8" i="8"/>
  <c r="O8" i="8"/>
  <c r="I8" i="8"/>
  <c r="F8" i="8"/>
  <c r="Q7" i="8"/>
  <c r="O7" i="8"/>
  <c r="I7" i="8"/>
  <c r="F7" i="8"/>
  <c r="Q6" i="8"/>
  <c r="O6" i="8"/>
  <c r="I6" i="8"/>
  <c r="F6" i="8"/>
  <c r="Q5" i="8"/>
  <c r="O5" i="8"/>
  <c r="I5" i="8"/>
  <c r="F5" i="8"/>
  <c r="Q4" i="8"/>
  <c r="I4" i="8"/>
  <c r="F4" i="8"/>
  <c r="H1236" i="7"/>
  <c r="J1236" i="7" s="1"/>
  <c r="H1235" i="7"/>
  <c r="J1235" i="7" s="1"/>
  <c r="H1234" i="7"/>
  <c r="J1234" i="7" s="1"/>
  <c r="H1233" i="7"/>
  <c r="J1233" i="7" s="1"/>
  <c r="H1232" i="7"/>
  <c r="J1232" i="7" s="1"/>
  <c r="H1231" i="7"/>
  <c r="J1231" i="7" s="1"/>
  <c r="H1230" i="7"/>
  <c r="J1230" i="7" s="1"/>
  <c r="H1229" i="7"/>
  <c r="J1229" i="7" s="1"/>
  <c r="H1228" i="7"/>
  <c r="J1228" i="7" s="1"/>
  <c r="H1227" i="7"/>
  <c r="J1227" i="7" s="1"/>
  <c r="H1226" i="7"/>
  <c r="J1226" i="7" s="1"/>
  <c r="H1225" i="7"/>
  <c r="J1225" i="7" s="1"/>
  <c r="H1224" i="7"/>
  <c r="J1224" i="7" s="1"/>
  <c r="H1223" i="7"/>
  <c r="J1223" i="7" s="1"/>
  <c r="H1222" i="7"/>
  <c r="J1222" i="7" s="1"/>
  <c r="H1221" i="7"/>
  <c r="J1221" i="7" s="1"/>
  <c r="H1220" i="7"/>
  <c r="J1220" i="7" s="1"/>
  <c r="H1219" i="7"/>
  <c r="J1219" i="7" s="1"/>
  <c r="H1218" i="7"/>
  <c r="J1218" i="7" s="1"/>
  <c r="H1209" i="7"/>
  <c r="J1209" i="7" s="1"/>
  <c r="H1208" i="7"/>
  <c r="J1208" i="7" s="1"/>
  <c r="H1207" i="7"/>
  <c r="J1207" i="7" s="1"/>
  <c r="H1206" i="7"/>
  <c r="J1206" i="7" s="1"/>
  <c r="H1205" i="7"/>
  <c r="J1205" i="7" s="1"/>
  <c r="H1204" i="7"/>
  <c r="J1204" i="7" s="1"/>
  <c r="H1203" i="7"/>
  <c r="J1203" i="7" s="1"/>
  <c r="H1202" i="7"/>
  <c r="J1202" i="7" s="1"/>
  <c r="H1201" i="7"/>
  <c r="J1201" i="7" s="1"/>
  <c r="H1200" i="7"/>
  <c r="J1200" i="7" s="1"/>
  <c r="H1199" i="7"/>
  <c r="J1199" i="7" s="1"/>
  <c r="H1198" i="7"/>
  <c r="J1198" i="7" s="1"/>
  <c r="H1197" i="7"/>
  <c r="J1197" i="7" s="1"/>
  <c r="H1196" i="7"/>
  <c r="J1196" i="7" s="1"/>
  <c r="H1195" i="7"/>
  <c r="J1195" i="7" s="1"/>
  <c r="H1194" i="7"/>
  <c r="J1194" i="7" s="1"/>
  <c r="H1193" i="7"/>
  <c r="J1193" i="7" s="1"/>
  <c r="H1192" i="7"/>
  <c r="J1192" i="7" s="1"/>
  <c r="H1191" i="7"/>
  <c r="J1191" i="7" s="1"/>
  <c r="H1190" i="7"/>
  <c r="J1190" i="7" s="1"/>
  <c r="H1189" i="7"/>
  <c r="J1189" i="7" s="1"/>
  <c r="H1188" i="7"/>
  <c r="J1188" i="7" s="1"/>
  <c r="H1187" i="7"/>
  <c r="J1187" i="7" s="1"/>
  <c r="H1186" i="7"/>
  <c r="J1186" i="7" s="1"/>
  <c r="H1185" i="7"/>
  <c r="J1185" i="7" s="1"/>
  <c r="H1184" i="7"/>
  <c r="J1184" i="7" s="1"/>
  <c r="H1183" i="7"/>
  <c r="J1183" i="7" s="1"/>
  <c r="H1182" i="7"/>
  <c r="J1182" i="7" s="1"/>
  <c r="H1181" i="7"/>
  <c r="J1181" i="7" s="1"/>
  <c r="H1180" i="7"/>
  <c r="J1180" i="7" s="1"/>
  <c r="H1179" i="7"/>
  <c r="J1179" i="7" s="1"/>
  <c r="H1178" i="7"/>
  <c r="J1178" i="7" s="1"/>
  <c r="H1177" i="7"/>
  <c r="J1177" i="7" s="1"/>
  <c r="H1176" i="7"/>
  <c r="J1176" i="7" s="1"/>
  <c r="H1175" i="7"/>
  <c r="J1175" i="7" s="1"/>
  <c r="H1174" i="7"/>
  <c r="J1174" i="7" s="1"/>
  <c r="H1173" i="7"/>
  <c r="J1173" i="7" s="1"/>
  <c r="H1172" i="7"/>
  <c r="J1172" i="7" s="1"/>
  <c r="H1171" i="7"/>
  <c r="J1171" i="7" s="1"/>
  <c r="H1170" i="7"/>
  <c r="J1170" i="7" s="1"/>
  <c r="H1169" i="7"/>
  <c r="J1169" i="7" s="1"/>
  <c r="H1168" i="7"/>
  <c r="J1168" i="7" s="1"/>
  <c r="H1167" i="7"/>
  <c r="J1167" i="7" s="1"/>
  <c r="H1166" i="7"/>
  <c r="J1166" i="7" s="1"/>
  <c r="H1165" i="7"/>
  <c r="J1165" i="7" s="1"/>
  <c r="H1164" i="7"/>
  <c r="J1164" i="7" s="1"/>
  <c r="H1163" i="7"/>
  <c r="J1163" i="7" s="1"/>
  <c r="H1162" i="7"/>
  <c r="J1162" i="7" s="1"/>
  <c r="H1161" i="7"/>
  <c r="J1161" i="7" s="1"/>
  <c r="H1160" i="7"/>
  <c r="J1160" i="7" s="1"/>
  <c r="H1159" i="7"/>
  <c r="J1159" i="7" s="1"/>
  <c r="H1158" i="7"/>
  <c r="J1158" i="7" s="1"/>
  <c r="H1157" i="7"/>
  <c r="J1157" i="7" s="1"/>
  <c r="H1156" i="7"/>
  <c r="J1156" i="7" s="1"/>
  <c r="H1155" i="7"/>
  <c r="J1155" i="7" s="1"/>
  <c r="H1154" i="7"/>
  <c r="J1154" i="7" s="1"/>
  <c r="H1153" i="7"/>
  <c r="J1153" i="7" s="1"/>
  <c r="H1152" i="7"/>
  <c r="J1152" i="7" s="1"/>
  <c r="H1151" i="7"/>
  <c r="J1151" i="7" s="1"/>
  <c r="H1150" i="7"/>
  <c r="J1150" i="7" s="1"/>
  <c r="H1149" i="7"/>
  <c r="J1149" i="7" s="1"/>
  <c r="H1148" i="7"/>
  <c r="J1148" i="7" s="1"/>
  <c r="H1147" i="7"/>
  <c r="J1147" i="7" s="1"/>
  <c r="H1146" i="7"/>
  <c r="J1146" i="7" s="1"/>
  <c r="H1145" i="7"/>
  <c r="J1145" i="7" s="1"/>
  <c r="H1144" i="7"/>
  <c r="J1144" i="7" s="1"/>
  <c r="H1143" i="7"/>
  <c r="J1143" i="7" s="1"/>
  <c r="H1142" i="7"/>
  <c r="J1142" i="7" s="1"/>
  <c r="H1141" i="7"/>
  <c r="J1141" i="7" s="1"/>
  <c r="H1140" i="7"/>
  <c r="J1140" i="7" s="1"/>
  <c r="H1139" i="7"/>
  <c r="J1139" i="7" s="1"/>
  <c r="H1138" i="7"/>
  <c r="J1138" i="7" s="1"/>
  <c r="H1137" i="7"/>
  <c r="J1137" i="7" s="1"/>
  <c r="H1136" i="7"/>
  <c r="J1136" i="7" s="1"/>
  <c r="H1131" i="7"/>
  <c r="J1131" i="7" s="1"/>
  <c r="H1130" i="7"/>
  <c r="J1130" i="7" s="1"/>
  <c r="H1129" i="7"/>
  <c r="J1129" i="7" s="1"/>
  <c r="H1128" i="7"/>
  <c r="J1128" i="7" s="1"/>
  <c r="H1127" i="7"/>
  <c r="J1127" i="7" s="1"/>
  <c r="H1126" i="7"/>
  <c r="J1126" i="7" s="1"/>
  <c r="H1125" i="7"/>
  <c r="J1125" i="7" s="1"/>
  <c r="H1124" i="7"/>
  <c r="J1124" i="7" s="1"/>
  <c r="H1123" i="7"/>
  <c r="J1123" i="7" s="1"/>
  <c r="H1122" i="7"/>
  <c r="J1122" i="7" s="1"/>
  <c r="H1117" i="7"/>
  <c r="J1117" i="7" s="1"/>
  <c r="H1114" i="7"/>
  <c r="J1114" i="7" s="1"/>
  <c r="H1113" i="7"/>
  <c r="J1113" i="7" s="1"/>
  <c r="H1112" i="7"/>
  <c r="J1112" i="7" s="1"/>
  <c r="H1111" i="7"/>
  <c r="J1111" i="7" s="1"/>
  <c r="H1110" i="7"/>
  <c r="J1110" i="7" s="1"/>
  <c r="H1109" i="7"/>
  <c r="J1109" i="7" s="1"/>
  <c r="H1108" i="7"/>
  <c r="J1108" i="7" s="1"/>
  <c r="H1107" i="7"/>
  <c r="J1107" i="7" s="1"/>
  <c r="H1106" i="7"/>
  <c r="J1106" i="7" s="1"/>
  <c r="H1105" i="7"/>
  <c r="J1105" i="7" s="1"/>
  <c r="H1104" i="7"/>
  <c r="J1104" i="7" s="1"/>
  <c r="H1103" i="7"/>
  <c r="J1103" i="7" s="1"/>
  <c r="H1102" i="7"/>
  <c r="J1102" i="7" s="1"/>
  <c r="H1101" i="7"/>
  <c r="J1101" i="7" s="1"/>
  <c r="H1100" i="7"/>
  <c r="J1100" i="7" s="1"/>
  <c r="H1099" i="7"/>
  <c r="J1099" i="7" s="1"/>
  <c r="H1098" i="7"/>
  <c r="J1098" i="7" s="1"/>
  <c r="H1097" i="7"/>
  <c r="J1097" i="7" s="1"/>
  <c r="H1096" i="7"/>
  <c r="J1096" i="7" s="1"/>
  <c r="H1095" i="7"/>
  <c r="J1095" i="7" s="1"/>
  <c r="H1094" i="7"/>
  <c r="J1094" i="7" s="1"/>
  <c r="H1093" i="7"/>
  <c r="J1093" i="7" s="1"/>
  <c r="H1092" i="7"/>
  <c r="J1092" i="7" s="1"/>
  <c r="H1091" i="7"/>
  <c r="J1091" i="7" s="1"/>
  <c r="H1090" i="7"/>
  <c r="J1090" i="7" s="1"/>
  <c r="H1089" i="7"/>
  <c r="J1089" i="7" s="1"/>
  <c r="H1088" i="7"/>
  <c r="J1088" i="7" s="1"/>
  <c r="H1087" i="7"/>
  <c r="J1087" i="7" s="1"/>
  <c r="H1086" i="7"/>
  <c r="J1086" i="7" s="1"/>
  <c r="H1085" i="7"/>
  <c r="J1085" i="7" s="1"/>
  <c r="H1084" i="7"/>
  <c r="J1084" i="7" s="1"/>
  <c r="H1083" i="7"/>
  <c r="J1083" i="7" s="1"/>
  <c r="H1082" i="7"/>
  <c r="J1082" i="7" s="1"/>
  <c r="H1081" i="7"/>
  <c r="J1081" i="7" s="1"/>
  <c r="H1080" i="7"/>
  <c r="J1080" i="7" s="1"/>
  <c r="H1079" i="7"/>
  <c r="J1079" i="7" s="1"/>
  <c r="H1078" i="7"/>
  <c r="J1078" i="7" s="1"/>
  <c r="H1077" i="7"/>
  <c r="J1077" i="7" s="1"/>
  <c r="H1076" i="7"/>
  <c r="J1076" i="7" s="1"/>
  <c r="H1075" i="7"/>
  <c r="J1075" i="7" s="1"/>
  <c r="H1074" i="7"/>
  <c r="J1074" i="7" s="1"/>
  <c r="H1073" i="7"/>
  <c r="J1073" i="7" s="1"/>
  <c r="H1072" i="7"/>
  <c r="J1072" i="7" s="1"/>
  <c r="H1071" i="7"/>
  <c r="J1071" i="7" s="1"/>
  <c r="H1070" i="7"/>
  <c r="J1070" i="7" s="1"/>
  <c r="H1069" i="7"/>
  <c r="J1069" i="7" s="1"/>
  <c r="H1068" i="7"/>
  <c r="J1068" i="7" s="1"/>
  <c r="H1067" i="7"/>
  <c r="J1067" i="7" s="1"/>
  <c r="H1066" i="7"/>
  <c r="J1066" i="7" s="1"/>
  <c r="H1065" i="7"/>
  <c r="J1065" i="7" s="1"/>
  <c r="H1064" i="7"/>
  <c r="J1064" i="7" s="1"/>
  <c r="H1063" i="7"/>
  <c r="J1063" i="7" s="1"/>
  <c r="H1062" i="7"/>
  <c r="J1062" i="7" s="1"/>
  <c r="H1061" i="7"/>
  <c r="J1061" i="7" s="1"/>
  <c r="H1060" i="7"/>
  <c r="J1060" i="7" s="1"/>
  <c r="H1059" i="7"/>
  <c r="J1059" i="7" s="1"/>
  <c r="H1058" i="7"/>
  <c r="J1058" i="7" s="1"/>
  <c r="H1057" i="7"/>
  <c r="J1057" i="7" s="1"/>
  <c r="H1056" i="7"/>
  <c r="J1056" i="7" s="1"/>
  <c r="H1055" i="7"/>
  <c r="J1055" i="7" s="1"/>
  <c r="H1054" i="7"/>
  <c r="J1054" i="7" s="1"/>
  <c r="H1053" i="7"/>
  <c r="J1053" i="7" s="1"/>
  <c r="H1052" i="7"/>
  <c r="J1052" i="7" s="1"/>
  <c r="H1051" i="7"/>
  <c r="J1051" i="7" s="1"/>
  <c r="H1050" i="7"/>
  <c r="J1050" i="7" s="1"/>
  <c r="H1049" i="7"/>
  <c r="J1049" i="7" s="1"/>
  <c r="H1048" i="7"/>
  <c r="J1048" i="7" s="1"/>
  <c r="H1047" i="7"/>
  <c r="J1047" i="7" s="1"/>
  <c r="H1046" i="7"/>
  <c r="J1046" i="7" s="1"/>
  <c r="H1045" i="7"/>
  <c r="J1045" i="7" s="1"/>
  <c r="H1044" i="7"/>
  <c r="J1044" i="7" s="1"/>
  <c r="H1043" i="7"/>
  <c r="J1043" i="7" s="1"/>
  <c r="H1042" i="7"/>
  <c r="J1042" i="7" s="1"/>
  <c r="H1041" i="7"/>
  <c r="J1041" i="7" s="1"/>
  <c r="H1040" i="7"/>
  <c r="J1040" i="7" s="1"/>
  <c r="H1039" i="7"/>
  <c r="J1039" i="7" s="1"/>
  <c r="H1038" i="7"/>
  <c r="J1038" i="7" s="1"/>
  <c r="H1037" i="7"/>
  <c r="J1037" i="7" s="1"/>
  <c r="H1036" i="7"/>
  <c r="J1036" i="7" s="1"/>
  <c r="H1035" i="7"/>
  <c r="J1035" i="7" s="1"/>
  <c r="H1034" i="7"/>
  <c r="J1034" i="7" s="1"/>
  <c r="H1033" i="7"/>
  <c r="J1033" i="7" s="1"/>
  <c r="H1032" i="7"/>
  <c r="J1032" i="7" s="1"/>
  <c r="H1031" i="7"/>
  <c r="J1031" i="7" s="1"/>
  <c r="H1030" i="7"/>
  <c r="J1030" i="7" s="1"/>
  <c r="H1029" i="7"/>
  <c r="J1029" i="7" s="1"/>
  <c r="H1028" i="7"/>
  <c r="J1028" i="7" s="1"/>
  <c r="H1027" i="7"/>
  <c r="J1027" i="7" s="1"/>
  <c r="H1026" i="7"/>
  <c r="J1026" i="7" s="1"/>
  <c r="H1025" i="7"/>
  <c r="J1025" i="7" s="1"/>
  <c r="H1024" i="7"/>
  <c r="J1024" i="7" s="1"/>
  <c r="H1023" i="7"/>
  <c r="J1023" i="7" s="1"/>
  <c r="H1022" i="7"/>
  <c r="J1022" i="7" s="1"/>
  <c r="H1021" i="7"/>
  <c r="J1021" i="7" s="1"/>
  <c r="H1020" i="7"/>
  <c r="J1020" i="7" s="1"/>
  <c r="H1019" i="7"/>
  <c r="J1019" i="7" s="1"/>
  <c r="H1018" i="7"/>
  <c r="J1018" i="7" s="1"/>
  <c r="H1017" i="7"/>
  <c r="J1017" i="7" s="1"/>
  <c r="H1016" i="7"/>
  <c r="J1016" i="7" s="1"/>
  <c r="H1015" i="7"/>
  <c r="J1015" i="7" s="1"/>
  <c r="H1014" i="7"/>
  <c r="J1014" i="7" s="1"/>
  <c r="H1013" i="7"/>
  <c r="J1013" i="7" s="1"/>
  <c r="H1012" i="7"/>
  <c r="J1012" i="7" s="1"/>
  <c r="H1011" i="7"/>
  <c r="J1011" i="7" s="1"/>
  <c r="H1010" i="7"/>
  <c r="J1010" i="7" s="1"/>
  <c r="H1009" i="7"/>
  <c r="J1009" i="7" s="1"/>
  <c r="H1008" i="7"/>
  <c r="J1008" i="7" s="1"/>
  <c r="H1007" i="7"/>
  <c r="J1007" i="7" s="1"/>
  <c r="H1006" i="7"/>
  <c r="J1006" i="7" s="1"/>
  <c r="H1005" i="7"/>
  <c r="J1005" i="7" s="1"/>
  <c r="H1004" i="7"/>
  <c r="J1004" i="7" s="1"/>
  <c r="H1003" i="7"/>
  <c r="J1003" i="7" s="1"/>
  <c r="H1002" i="7"/>
  <c r="J1002" i="7" s="1"/>
  <c r="H1001" i="7"/>
  <c r="J1001" i="7" s="1"/>
  <c r="H1000" i="7"/>
  <c r="J1000" i="7" s="1"/>
  <c r="H999" i="7"/>
  <c r="J999" i="7" s="1"/>
  <c r="H998" i="7"/>
  <c r="J998" i="7" s="1"/>
  <c r="H997" i="7"/>
  <c r="J997" i="7" s="1"/>
  <c r="H996" i="7"/>
  <c r="J996" i="7" s="1"/>
  <c r="H995" i="7"/>
  <c r="J995" i="7" s="1"/>
  <c r="H994" i="7"/>
  <c r="J994" i="7" s="1"/>
  <c r="H993" i="7"/>
  <c r="J993" i="7" s="1"/>
  <c r="H992" i="7"/>
  <c r="J992" i="7" s="1"/>
  <c r="H991" i="7"/>
  <c r="J991" i="7" s="1"/>
  <c r="H990" i="7"/>
  <c r="J990" i="7" s="1"/>
  <c r="H989" i="7"/>
  <c r="J989" i="7" s="1"/>
  <c r="H988" i="7"/>
  <c r="J988" i="7" s="1"/>
  <c r="H987" i="7"/>
  <c r="J987" i="7" s="1"/>
  <c r="H986" i="7"/>
  <c r="J986" i="7" s="1"/>
  <c r="H985" i="7"/>
  <c r="J985" i="7" s="1"/>
  <c r="H984" i="7"/>
  <c r="J984" i="7" s="1"/>
  <c r="H983" i="7"/>
  <c r="J983" i="7" s="1"/>
  <c r="H982" i="7"/>
  <c r="J982" i="7" s="1"/>
  <c r="H981" i="7"/>
  <c r="J981" i="7" s="1"/>
  <c r="H980" i="7"/>
  <c r="J980" i="7" s="1"/>
  <c r="H979" i="7"/>
  <c r="J979" i="7" s="1"/>
  <c r="H978" i="7"/>
  <c r="J978" i="7" s="1"/>
  <c r="H977" i="7"/>
  <c r="J977" i="7" s="1"/>
  <c r="H976" i="7"/>
  <c r="J976" i="7" s="1"/>
  <c r="H975" i="7"/>
  <c r="J975" i="7" s="1"/>
  <c r="H974" i="7"/>
  <c r="J974" i="7" s="1"/>
  <c r="H973" i="7"/>
  <c r="J973" i="7" s="1"/>
  <c r="H972" i="7"/>
  <c r="J972" i="7" s="1"/>
  <c r="H971" i="7"/>
  <c r="J971" i="7" s="1"/>
  <c r="H970" i="7"/>
  <c r="J970" i="7" s="1"/>
  <c r="H969" i="7"/>
  <c r="J969" i="7" s="1"/>
  <c r="H968" i="7"/>
  <c r="J968" i="7" s="1"/>
  <c r="H967" i="7"/>
  <c r="J967" i="7" s="1"/>
  <c r="H966" i="7"/>
  <c r="J966" i="7" s="1"/>
  <c r="H965" i="7"/>
  <c r="J965" i="7" s="1"/>
  <c r="H964" i="7"/>
  <c r="J964" i="7" s="1"/>
  <c r="H963" i="7"/>
  <c r="J963" i="7" s="1"/>
  <c r="H962" i="7"/>
  <c r="J962" i="7" s="1"/>
  <c r="H961" i="7"/>
  <c r="J961" i="7" s="1"/>
  <c r="H957" i="7"/>
  <c r="J957" i="7" s="1"/>
  <c r="H956" i="7"/>
  <c r="J956" i="7" s="1"/>
  <c r="H955" i="7"/>
  <c r="J955" i="7" s="1"/>
  <c r="H950" i="7"/>
  <c r="J950" i="7" s="1"/>
  <c r="H949" i="7"/>
  <c r="J949" i="7" s="1"/>
  <c r="H948" i="7"/>
  <c r="J948" i="7" s="1"/>
  <c r="H947" i="7"/>
  <c r="J947" i="7" s="1"/>
  <c r="H946" i="7"/>
  <c r="J946" i="7" s="1"/>
  <c r="H945" i="7"/>
  <c r="J945" i="7" s="1"/>
  <c r="H944" i="7"/>
  <c r="J944" i="7" s="1"/>
  <c r="H943" i="7"/>
  <c r="J943" i="7" s="1"/>
  <c r="H942" i="7"/>
  <c r="J942" i="7" s="1"/>
  <c r="H941" i="7"/>
  <c r="J941" i="7" s="1"/>
  <c r="H940" i="7"/>
  <c r="J940" i="7" s="1"/>
  <c r="H939" i="7"/>
  <c r="J939" i="7" s="1"/>
  <c r="H938" i="7"/>
  <c r="J938" i="7" s="1"/>
  <c r="H937" i="7"/>
  <c r="J937" i="7" s="1"/>
  <c r="H936" i="7"/>
  <c r="J936" i="7" s="1"/>
  <c r="H935" i="7"/>
  <c r="J935" i="7" s="1"/>
  <c r="H934" i="7"/>
  <c r="J934" i="7" s="1"/>
  <c r="H933" i="7"/>
  <c r="J933" i="7" s="1"/>
  <c r="H932" i="7"/>
  <c r="J932" i="7" s="1"/>
  <c r="H931" i="7"/>
  <c r="J931" i="7" s="1"/>
  <c r="H930" i="7"/>
  <c r="J930" i="7" s="1"/>
  <c r="H929" i="7"/>
  <c r="J929" i="7" s="1"/>
  <c r="H928" i="7"/>
  <c r="J928" i="7" s="1"/>
  <c r="H927" i="7"/>
  <c r="J927" i="7" s="1"/>
  <c r="H926" i="7"/>
  <c r="J926" i="7" s="1"/>
  <c r="H925" i="7"/>
  <c r="J925" i="7" s="1"/>
  <c r="H924" i="7"/>
  <c r="J924" i="7" s="1"/>
  <c r="H923" i="7"/>
  <c r="J923" i="7" s="1"/>
  <c r="H922" i="7"/>
  <c r="J922" i="7" s="1"/>
  <c r="H921" i="7"/>
  <c r="J921" i="7" s="1"/>
  <c r="H920" i="7"/>
  <c r="J920" i="7" s="1"/>
  <c r="H919" i="7"/>
  <c r="J919" i="7" s="1"/>
  <c r="H918" i="7"/>
  <c r="J918" i="7" s="1"/>
  <c r="H917" i="7"/>
  <c r="J917" i="7" s="1"/>
  <c r="H916" i="7"/>
  <c r="J916" i="7" s="1"/>
  <c r="H915" i="7"/>
  <c r="J915" i="7" s="1"/>
  <c r="H914" i="7"/>
  <c r="J914" i="7" s="1"/>
  <c r="H913" i="7"/>
  <c r="J913" i="7" s="1"/>
  <c r="H912" i="7"/>
  <c r="J912" i="7" s="1"/>
  <c r="H911" i="7"/>
  <c r="J911" i="7" s="1"/>
  <c r="H910" i="7"/>
  <c r="J910" i="7" s="1"/>
  <c r="H909" i="7"/>
  <c r="J909" i="7" s="1"/>
  <c r="H908" i="7"/>
  <c r="J908" i="7" s="1"/>
  <c r="H907" i="7"/>
  <c r="J907" i="7" s="1"/>
  <c r="H906" i="7"/>
  <c r="J906" i="7" s="1"/>
  <c r="H905" i="7"/>
  <c r="J905" i="7" s="1"/>
  <c r="H904" i="7"/>
  <c r="J904" i="7" s="1"/>
  <c r="H903" i="7"/>
  <c r="J903" i="7" s="1"/>
  <c r="H902" i="7"/>
  <c r="J902" i="7" s="1"/>
  <c r="H901" i="7"/>
  <c r="J901" i="7" s="1"/>
  <c r="H900" i="7"/>
  <c r="J900" i="7" s="1"/>
  <c r="H899" i="7"/>
  <c r="J899" i="7" s="1"/>
  <c r="H898" i="7"/>
  <c r="J898" i="7" s="1"/>
  <c r="H897" i="7"/>
  <c r="J897" i="7" s="1"/>
  <c r="H896" i="7"/>
  <c r="J896" i="7" s="1"/>
  <c r="H895" i="7"/>
  <c r="J895" i="7" s="1"/>
  <c r="H894" i="7"/>
  <c r="J894" i="7" s="1"/>
  <c r="H893" i="7"/>
  <c r="J893" i="7" s="1"/>
  <c r="H892" i="7"/>
  <c r="J892" i="7" s="1"/>
  <c r="H891" i="7"/>
  <c r="J891" i="7" s="1"/>
  <c r="H890" i="7"/>
  <c r="J890" i="7" s="1"/>
  <c r="H889" i="7"/>
  <c r="J889" i="7" s="1"/>
  <c r="H888" i="7"/>
  <c r="J888" i="7" s="1"/>
  <c r="H887" i="7"/>
  <c r="J887" i="7" s="1"/>
  <c r="H886" i="7"/>
  <c r="J886" i="7" s="1"/>
  <c r="H885" i="7"/>
  <c r="J885" i="7" s="1"/>
  <c r="H884" i="7"/>
  <c r="J884" i="7" s="1"/>
  <c r="H883" i="7"/>
  <c r="J883" i="7" s="1"/>
  <c r="H882" i="7"/>
  <c r="J882" i="7" s="1"/>
  <c r="H881" i="7"/>
  <c r="J881" i="7" s="1"/>
  <c r="H880" i="7"/>
  <c r="J880" i="7" s="1"/>
  <c r="H879" i="7"/>
  <c r="J879" i="7" s="1"/>
  <c r="H878" i="7"/>
  <c r="J878" i="7" s="1"/>
  <c r="H877" i="7"/>
  <c r="J877" i="7" s="1"/>
  <c r="H876" i="7"/>
  <c r="J876" i="7" s="1"/>
  <c r="H875" i="7"/>
  <c r="J875" i="7" s="1"/>
  <c r="H874" i="7"/>
  <c r="J874" i="7" s="1"/>
  <c r="H873" i="7"/>
  <c r="J873" i="7" s="1"/>
  <c r="H872" i="7"/>
  <c r="J872" i="7" s="1"/>
  <c r="H871" i="7"/>
  <c r="J871" i="7" s="1"/>
  <c r="H870" i="7"/>
  <c r="J870" i="7" s="1"/>
  <c r="H869" i="7"/>
  <c r="J869" i="7" s="1"/>
  <c r="H868" i="7"/>
  <c r="J868" i="7" s="1"/>
  <c r="H867" i="7"/>
  <c r="J867" i="7" s="1"/>
  <c r="H866" i="7"/>
  <c r="J866" i="7" s="1"/>
  <c r="H865" i="7"/>
  <c r="J865" i="7" s="1"/>
  <c r="H864" i="7"/>
  <c r="J864" i="7" s="1"/>
  <c r="H863" i="7"/>
  <c r="J863" i="7" s="1"/>
  <c r="H862" i="7"/>
  <c r="J862" i="7" s="1"/>
  <c r="H861" i="7"/>
  <c r="J861" i="7" s="1"/>
  <c r="H860" i="7"/>
  <c r="J860" i="7" s="1"/>
  <c r="H859" i="7"/>
  <c r="J859" i="7" s="1"/>
  <c r="H858" i="7"/>
  <c r="J858" i="7" s="1"/>
  <c r="H857" i="7"/>
  <c r="J857" i="7" s="1"/>
  <c r="H856" i="7"/>
  <c r="J856" i="7" s="1"/>
  <c r="H855" i="7"/>
  <c r="J855" i="7" s="1"/>
  <c r="H854" i="7"/>
  <c r="J854" i="7" s="1"/>
  <c r="H853" i="7"/>
  <c r="J853" i="7" s="1"/>
  <c r="H852" i="7"/>
  <c r="J852" i="7" s="1"/>
  <c r="H851" i="7"/>
  <c r="J851" i="7" s="1"/>
  <c r="H850" i="7"/>
  <c r="J850" i="7" s="1"/>
  <c r="H849" i="7"/>
  <c r="J849" i="7" s="1"/>
  <c r="H848" i="7"/>
  <c r="J848" i="7" s="1"/>
  <c r="H847" i="7"/>
  <c r="J847" i="7" s="1"/>
  <c r="H846" i="7"/>
  <c r="J846" i="7" s="1"/>
  <c r="H845" i="7"/>
  <c r="J845" i="7" s="1"/>
  <c r="H844" i="7"/>
  <c r="J844" i="7" s="1"/>
  <c r="H843" i="7"/>
  <c r="J843" i="7" s="1"/>
  <c r="H842" i="7"/>
  <c r="J842" i="7" s="1"/>
  <c r="H841" i="7"/>
  <c r="J841" i="7" s="1"/>
  <c r="H840" i="7"/>
  <c r="J840" i="7" s="1"/>
  <c r="H839" i="7"/>
  <c r="J839" i="7" s="1"/>
  <c r="H838" i="7"/>
  <c r="J838" i="7" s="1"/>
  <c r="H837" i="7"/>
  <c r="J837" i="7" s="1"/>
  <c r="H836" i="7"/>
  <c r="J836" i="7" s="1"/>
  <c r="H835" i="7"/>
  <c r="J835" i="7" s="1"/>
  <c r="H834" i="7"/>
  <c r="J834" i="7" s="1"/>
  <c r="H833" i="7"/>
  <c r="J833" i="7" s="1"/>
  <c r="H832" i="7"/>
  <c r="J832" i="7" s="1"/>
  <c r="H831" i="7"/>
  <c r="J831" i="7" s="1"/>
  <c r="H830" i="7"/>
  <c r="J830" i="7" s="1"/>
  <c r="H829" i="7"/>
  <c r="J829" i="7" s="1"/>
  <c r="H828" i="7"/>
  <c r="J828" i="7" s="1"/>
  <c r="H827" i="7"/>
  <c r="J827" i="7" s="1"/>
  <c r="H826" i="7"/>
  <c r="J826" i="7" s="1"/>
  <c r="H825" i="7"/>
  <c r="J825" i="7" s="1"/>
  <c r="H824" i="7"/>
  <c r="J824" i="7" s="1"/>
  <c r="H823" i="7"/>
  <c r="J823" i="7" s="1"/>
  <c r="H822" i="7"/>
  <c r="J822" i="7" s="1"/>
  <c r="H821" i="7"/>
  <c r="J821" i="7" s="1"/>
  <c r="H820" i="7"/>
  <c r="J820" i="7" s="1"/>
  <c r="H819" i="7"/>
  <c r="J819" i="7" s="1"/>
  <c r="H818" i="7"/>
  <c r="J818" i="7" s="1"/>
  <c r="H817" i="7"/>
  <c r="J817" i="7" s="1"/>
  <c r="H816" i="7"/>
  <c r="J816" i="7" s="1"/>
  <c r="H815" i="7"/>
  <c r="J815" i="7" s="1"/>
  <c r="H814" i="7"/>
  <c r="J814" i="7" s="1"/>
  <c r="H813" i="7"/>
  <c r="J813" i="7" s="1"/>
  <c r="H812" i="7"/>
  <c r="J812" i="7" s="1"/>
  <c r="H811" i="7"/>
  <c r="J811" i="7" s="1"/>
  <c r="H810" i="7"/>
  <c r="J810" i="7" s="1"/>
  <c r="H809" i="7"/>
  <c r="J809" i="7" s="1"/>
  <c r="H808" i="7"/>
  <c r="J808" i="7" s="1"/>
  <c r="H807" i="7"/>
  <c r="J807" i="7" s="1"/>
  <c r="H806" i="7"/>
  <c r="J806" i="7" s="1"/>
  <c r="H805" i="7"/>
  <c r="J805" i="7" s="1"/>
  <c r="H800" i="7"/>
  <c r="J800" i="7" s="1"/>
  <c r="H799" i="7"/>
  <c r="J799" i="7" s="1"/>
  <c r="H798" i="7"/>
  <c r="J798" i="7" s="1"/>
  <c r="H797" i="7"/>
  <c r="J797" i="7" s="1"/>
  <c r="H796" i="7"/>
  <c r="J796" i="7" s="1"/>
  <c r="H795" i="7"/>
  <c r="J795" i="7" s="1"/>
  <c r="H794" i="7"/>
  <c r="J794" i="7" s="1"/>
  <c r="H793" i="7"/>
  <c r="J793" i="7" s="1"/>
  <c r="H792" i="7"/>
  <c r="J792" i="7" s="1"/>
  <c r="H791" i="7"/>
  <c r="J791" i="7" s="1"/>
  <c r="H790" i="7"/>
  <c r="J790" i="7" s="1"/>
  <c r="H789" i="7"/>
  <c r="J789" i="7" s="1"/>
  <c r="H788" i="7"/>
  <c r="J788" i="7" s="1"/>
  <c r="H787" i="7"/>
  <c r="J787" i="7" s="1"/>
  <c r="H786" i="7"/>
  <c r="J786" i="7" s="1"/>
  <c r="H785" i="7"/>
  <c r="J785" i="7" s="1"/>
  <c r="H784" i="7"/>
  <c r="J784" i="7" s="1"/>
  <c r="H783" i="7"/>
  <c r="J783" i="7" s="1"/>
  <c r="H782" i="7"/>
  <c r="J782" i="7" s="1"/>
  <c r="H781" i="7"/>
  <c r="J781" i="7" s="1"/>
  <c r="H780" i="7"/>
  <c r="J780" i="7" s="1"/>
  <c r="H779" i="7"/>
  <c r="J779" i="7" s="1"/>
  <c r="H778" i="7"/>
  <c r="J778" i="7" s="1"/>
  <c r="H777" i="7"/>
  <c r="J777" i="7" s="1"/>
  <c r="H776" i="7"/>
  <c r="J776" i="7" s="1"/>
  <c r="H775" i="7"/>
  <c r="J775" i="7" s="1"/>
  <c r="H774" i="7"/>
  <c r="J774" i="7" s="1"/>
  <c r="H773" i="7"/>
  <c r="J773" i="7" s="1"/>
  <c r="H772" i="7"/>
  <c r="J772" i="7" s="1"/>
  <c r="H767" i="7"/>
  <c r="J767" i="7" s="1"/>
  <c r="H766" i="7"/>
  <c r="J766" i="7" s="1"/>
  <c r="H765" i="7"/>
  <c r="J765" i="7" s="1"/>
  <c r="H764" i="7"/>
  <c r="J764" i="7" s="1"/>
  <c r="H763" i="7"/>
  <c r="J763" i="7" s="1"/>
  <c r="H762" i="7"/>
  <c r="J762" i="7" s="1"/>
  <c r="H761" i="7"/>
  <c r="J761" i="7" s="1"/>
  <c r="H760" i="7"/>
  <c r="J760" i="7" s="1"/>
  <c r="H759" i="7"/>
  <c r="J759" i="7" s="1"/>
  <c r="H758" i="7"/>
  <c r="J758" i="7" s="1"/>
  <c r="H757" i="7"/>
  <c r="J757" i="7" s="1"/>
  <c r="H756" i="7"/>
  <c r="J756" i="7" s="1"/>
  <c r="H755" i="7"/>
  <c r="J755" i="7" s="1"/>
  <c r="H754" i="7"/>
  <c r="J754" i="7" s="1"/>
  <c r="H753" i="7"/>
  <c r="J753" i="7" s="1"/>
  <c r="H752" i="7"/>
  <c r="J752" i="7" s="1"/>
  <c r="H751" i="7"/>
  <c r="J751" i="7" s="1"/>
  <c r="H750" i="7"/>
  <c r="J750" i="7" s="1"/>
  <c r="H749" i="7"/>
  <c r="J749" i="7" s="1"/>
  <c r="H748" i="7"/>
  <c r="J748" i="7" s="1"/>
  <c r="H747" i="7"/>
  <c r="J747" i="7" s="1"/>
  <c r="H746" i="7"/>
  <c r="J746" i="7" s="1"/>
  <c r="H745" i="7"/>
  <c r="J745" i="7" s="1"/>
  <c r="H744" i="7"/>
  <c r="J744" i="7" s="1"/>
  <c r="H743" i="7"/>
  <c r="J743" i="7" s="1"/>
  <c r="H742" i="7"/>
  <c r="J742" i="7" s="1"/>
  <c r="H741" i="7"/>
  <c r="J741" i="7" s="1"/>
  <c r="H740" i="7"/>
  <c r="J740" i="7" s="1"/>
  <c r="H739" i="7"/>
  <c r="J739" i="7" s="1"/>
  <c r="H738" i="7"/>
  <c r="J738" i="7" s="1"/>
  <c r="H737" i="7"/>
  <c r="J737" i="7" s="1"/>
  <c r="H736" i="7"/>
  <c r="J736" i="7" s="1"/>
  <c r="H735" i="7"/>
  <c r="J735" i="7" s="1"/>
  <c r="H734" i="7"/>
  <c r="J734" i="7" s="1"/>
  <c r="H733" i="7"/>
  <c r="J733" i="7" s="1"/>
  <c r="H732" i="7"/>
  <c r="J732" i="7" s="1"/>
  <c r="H731" i="7"/>
  <c r="J731" i="7" s="1"/>
  <c r="H730" i="7"/>
  <c r="J730" i="7" s="1"/>
  <c r="H729" i="7"/>
  <c r="J729" i="7" s="1"/>
  <c r="H728" i="7"/>
  <c r="J728" i="7" s="1"/>
  <c r="H727" i="7"/>
  <c r="J727" i="7" s="1"/>
  <c r="H726" i="7"/>
  <c r="J726" i="7" s="1"/>
  <c r="H725" i="7"/>
  <c r="J725" i="7" s="1"/>
  <c r="H724" i="7"/>
  <c r="J724" i="7" s="1"/>
  <c r="H723" i="7"/>
  <c r="J723" i="7" s="1"/>
  <c r="H722" i="7"/>
  <c r="J722" i="7" s="1"/>
  <c r="H721" i="7"/>
  <c r="J721" i="7" s="1"/>
  <c r="H720" i="7"/>
  <c r="J720" i="7" s="1"/>
  <c r="H719" i="7"/>
  <c r="J719" i="7" s="1"/>
  <c r="H718" i="7"/>
  <c r="J718" i="7" s="1"/>
  <c r="H717" i="7"/>
  <c r="J717" i="7" s="1"/>
  <c r="H716" i="7"/>
  <c r="J716" i="7" s="1"/>
  <c r="H715" i="7"/>
  <c r="J715" i="7" s="1"/>
  <c r="H714" i="7"/>
  <c r="J714" i="7" s="1"/>
  <c r="H713" i="7"/>
  <c r="J713" i="7" s="1"/>
  <c r="H712" i="7"/>
  <c r="J712" i="7" s="1"/>
  <c r="H711" i="7"/>
  <c r="J711" i="7" s="1"/>
  <c r="H710" i="7"/>
  <c r="J710" i="7" s="1"/>
  <c r="H709" i="7"/>
  <c r="J709" i="7" s="1"/>
  <c r="H708" i="7"/>
  <c r="J708" i="7" s="1"/>
  <c r="H707" i="7"/>
  <c r="J707" i="7" s="1"/>
  <c r="H706" i="7"/>
  <c r="J706" i="7" s="1"/>
  <c r="H705" i="7"/>
  <c r="J705" i="7" s="1"/>
  <c r="H704" i="7"/>
  <c r="J704" i="7" s="1"/>
  <c r="H703" i="7"/>
  <c r="J703" i="7" s="1"/>
  <c r="H702" i="7"/>
  <c r="J702" i="7" s="1"/>
  <c r="H701" i="7"/>
  <c r="J701" i="7" s="1"/>
  <c r="H700" i="7"/>
  <c r="J700" i="7" s="1"/>
  <c r="H699" i="7"/>
  <c r="J699" i="7" s="1"/>
  <c r="H698" i="7"/>
  <c r="J698" i="7" s="1"/>
  <c r="H697" i="7"/>
  <c r="J697" i="7" s="1"/>
  <c r="H696" i="7"/>
  <c r="J696" i="7" s="1"/>
  <c r="H695" i="7"/>
  <c r="J695" i="7" s="1"/>
  <c r="H694" i="7"/>
  <c r="J694" i="7" s="1"/>
  <c r="H693" i="7"/>
  <c r="J693" i="7" s="1"/>
  <c r="H692" i="7"/>
  <c r="J692" i="7" s="1"/>
  <c r="H691" i="7"/>
  <c r="J691" i="7" s="1"/>
  <c r="H690" i="7"/>
  <c r="J690" i="7" s="1"/>
  <c r="H689" i="7"/>
  <c r="J689" i="7" s="1"/>
  <c r="H688" i="7"/>
  <c r="J688" i="7" s="1"/>
  <c r="H687" i="7"/>
  <c r="J687" i="7" s="1"/>
  <c r="H686" i="7"/>
  <c r="J686" i="7" s="1"/>
  <c r="H685" i="7"/>
  <c r="J685" i="7" s="1"/>
  <c r="H684" i="7"/>
  <c r="J684" i="7" s="1"/>
  <c r="H683" i="7"/>
  <c r="J683" i="7" s="1"/>
  <c r="H682" i="7"/>
  <c r="J682" i="7" s="1"/>
  <c r="H681" i="7"/>
  <c r="J681" i="7" s="1"/>
  <c r="H680" i="7"/>
  <c r="J680" i="7" s="1"/>
  <c r="H679" i="7"/>
  <c r="J679" i="7" s="1"/>
  <c r="H678" i="7"/>
  <c r="J678" i="7" s="1"/>
  <c r="H677" i="7"/>
  <c r="J677" i="7" s="1"/>
  <c r="H676" i="7"/>
  <c r="J676" i="7" s="1"/>
  <c r="H675" i="7"/>
  <c r="J675" i="7" s="1"/>
  <c r="H674" i="7"/>
  <c r="J674" i="7" s="1"/>
  <c r="H673" i="7"/>
  <c r="J673" i="7" s="1"/>
  <c r="H672" i="7"/>
  <c r="J672" i="7" s="1"/>
  <c r="H671" i="7"/>
  <c r="J671" i="7" s="1"/>
  <c r="H670" i="7"/>
  <c r="J670" i="7" s="1"/>
  <c r="H669" i="7"/>
  <c r="J669" i="7" s="1"/>
  <c r="H668" i="7"/>
  <c r="J668" i="7" s="1"/>
  <c r="H667" i="7"/>
  <c r="J667" i="7" s="1"/>
  <c r="H666" i="7"/>
  <c r="J666" i="7" s="1"/>
  <c r="H665" i="7"/>
  <c r="J665" i="7" s="1"/>
  <c r="H664" i="7"/>
  <c r="J664" i="7" s="1"/>
  <c r="H663" i="7"/>
  <c r="J663" i="7" s="1"/>
  <c r="H662" i="7"/>
  <c r="J662" i="7" s="1"/>
  <c r="H661" i="7"/>
  <c r="J661" i="7" s="1"/>
  <c r="H660" i="7"/>
  <c r="J660" i="7" s="1"/>
  <c r="H659" i="7"/>
  <c r="J659" i="7" s="1"/>
  <c r="H658" i="7"/>
  <c r="J658" i="7" s="1"/>
  <c r="H657" i="7"/>
  <c r="J657" i="7" s="1"/>
  <c r="H656" i="7"/>
  <c r="J656" i="7" s="1"/>
  <c r="H655" i="7"/>
  <c r="J655" i="7" s="1"/>
  <c r="H654" i="7"/>
  <c r="J654" i="7" s="1"/>
  <c r="H653" i="7"/>
  <c r="J653" i="7" s="1"/>
  <c r="H652" i="7"/>
  <c r="J652" i="7" s="1"/>
  <c r="H651" i="7"/>
  <c r="J651" i="7" s="1"/>
  <c r="H650" i="7"/>
  <c r="J650" i="7" s="1"/>
  <c r="H649" i="7"/>
  <c r="J649" i="7" s="1"/>
  <c r="H648" i="7"/>
  <c r="J648" i="7" s="1"/>
  <c r="H647" i="7"/>
  <c r="J647" i="7" s="1"/>
  <c r="H646" i="7"/>
  <c r="J646" i="7" s="1"/>
  <c r="H645" i="7"/>
  <c r="J645" i="7" s="1"/>
  <c r="H644" i="7"/>
  <c r="J644" i="7" s="1"/>
  <c r="H643" i="7"/>
  <c r="J643" i="7" s="1"/>
  <c r="H642" i="7"/>
  <c r="J642" i="7" s="1"/>
  <c r="H641" i="7"/>
  <c r="J641" i="7" s="1"/>
  <c r="H640" i="7"/>
  <c r="J640" i="7" s="1"/>
  <c r="H639" i="7"/>
  <c r="J639" i="7" s="1"/>
  <c r="H638" i="7"/>
  <c r="J638" i="7" s="1"/>
  <c r="H637" i="7"/>
  <c r="J637" i="7" s="1"/>
  <c r="H636" i="7"/>
  <c r="J636" i="7" s="1"/>
  <c r="H635" i="7"/>
  <c r="J635" i="7" s="1"/>
  <c r="H634" i="7"/>
  <c r="J634" i="7" s="1"/>
  <c r="H633" i="7"/>
  <c r="J633" i="7" s="1"/>
  <c r="H632" i="7"/>
  <c r="J632" i="7" s="1"/>
  <c r="H631" i="7"/>
  <c r="J631" i="7" s="1"/>
  <c r="H630" i="7"/>
  <c r="J630" i="7" s="1"/>
  <c r="H629" i="7"/>
  <c r="J629" i="7" s="1"/>
  <c r="H628" i="7"/>
  <c r="J628" i="7" s="1"/>
  <c r="H627" i="7"/>
  <c r="J627" i="7" s="1"/>
  <c r="H626" i="7"/>
  <c r="J626" i="7" s="1"/>
  <c r="H625" i="7"/>
  <c r="J625" i="7" s="1"/>
  <c r="H624" i="7"/>
  <c r="J624" i="7" s="1"/>
  <c r="H623" i="7"/>
  <c r="J623" i="7" s="1"/>
  <c r="H622" i="7"/>
  <c r="J622" i="7" s="1"/>
  <c r="H621" i="7"/>
  <c r="J621" i="7" s="1"/>
  <c r="H620" i="7"/>
  <c r="J620" i="7" s="1"/>
  <c r="H619" i="7"/>
  <c r="J619" i="7" s="1"/>
  <c r="H618" i="7"/>
  <c r="J618" i="7" s="1"/>
  <c r="H617" i="7"/>
  <c r="J617" i="7" s="1"/>
  <c r="H616" i="7"/>
  <c r="J616" i="7" s="1"/>
  <c r="H615" i="7"/>
  <c r="J615" i="7" s="1"/>
  <c r="H614" i="7"/>
  <c r="J614" i="7" s="1"/>
  <c r="H613" i="7"/>
  <c r="J613" i="7" s="1"/>
  <c r="H612" i="7"/>
  <c r="J612" i="7" s="1"/>
  <c r="H611" i="7"/>
  <c r="J611" i="7" s="1"/>
  <c r="H610" i="7"/>
  <c r="J610" i="7" s="1"/>
  <c r="H609" i="7"/>
  <c r="J609" i="7" s="1"/>
  <c r="H608" i="7"/>
  <c r="J608" i="7" s="1"/>
  <c r="H607" i="7"/>
  <c r="J607" i="7" s="1"/>
  <c r="H606" i="7"/>
  <c r="J606" i="7" s="1"/>
  <c r="H605" i="7"/>
  <c r="J605" i="7" s="1"/>
  <c r="H604" i="7"/>
  <c r="J604" i="7" s="1"/>
  <c r="H603" i="7"/>
  <c r="J603" i="7" s="1"/>
  <c r="H602" i="7"/>
  <c r="J602" i="7" s="1"/>
  <c r="H601" i="7"/>
  <c r="J601" i="7" s="1"/>
  <c r="H600" i="7"/>
  <c r="J600" i="7" s="1"/>
  <c r="H599" i="7"/>
  <c r="J599" i="7" s="1"/>
  <c r="H598" i="7"/>
  <c r="J598" i="7" s="1"/>
  <c r="H597" i="7"/>
  <c r="J597" i="7" s="1"/>
  <c r="H596" i="7"/>
  <c r="J596" i="7" s="1"/>
  <c r="H595" i="7"/>
  <c r="J595" i="7" s="1"/>
  <c r="H594" i="7"/>
  <c r="J594" i="7" s="1"/>
  <c r="H593" i="7"/>
  <c r="J593" i="7" s="1"/>
  <c r="H592" i="7"/>
  <c r="J592" i="7" s="1"/>
  <c r="H591" i="7"/>
  <c r="J591" i="7" s="1"/>
  <c r="H590" i="7"/>
  <c r="J590" i="7" s="1"/>
  <c r="H589" i="7"/>
  <c r="J589" i="7" s="1"/>
  <c r="H588" i="7"/>
  <c r="J588" i="7" s="1"/>
  <c r="H587" i="7"/>
  <c r="J587" i="7" s="1"/>
  <c r="H586" i="7"/>
  <c r="J586" i="7" s="1"/>
  <c r="H585" i="7"/>
  <c r="J585" i="7" s="1"/>
  <c r="H584" i="7"/>
  <c r="J584" i="7" s="1"/>
  <c r="H583" i="7"/>
  <c r="J583" i="7" s="1"/>
  <c r="H582" i="7"/>
  <c r="J582" i="7" s="1"/>
  <c r="H581" i="7"/>
  <c r="J581" i="7" s="1"/>
  <c r="H580" i="7"/>
  <c r="J580" i="7" s="1"/>
  <c r="H579" i="7"/>
  <c r="J579" i="7" s="1"/>
  <c r="H578" i="7"/>
  <c r="J578" i="7" s="1"/>
  <c r="H577" i="7"/>
  <c r="J577" i="7" s="1"/>
  <c r="H576" i="7"/>
  <c r="J576" i="7" s="1"/>
  <c r="H575" i="7"/>
  <c r="J575" i="7" s="1"/>
  <c r="H574" i="7"/>
  <c r="J574" i="7" s="1"/>
  <c r="H573" i="7"/>
  <c r="J573" i="7" s="1"/>
  <c r="H572" i="7"/>
  <c r="J572" i="7" s="1"/>
  <c r="H571" i="7"/>
  <c r="J571" i="7" s="1"/>
  <c r="H570" i="7"/>
  <c r="J570" i="7" s="1"/>
  <c r="H569" i="7"/>
  <c r="J569" i="7" s="1"/>
  <c r="H568" i="7"/>
  <c r="J568" i="7" s="1"/>
  <c r="H567" i="7"/>
  <c r="J567" i="7" s="1"/>
  <c r="H566" i="7"/>
  <c r="J566" i="7" s="1"/>
  <c r="H565" i="7"/>
  <c r="J565" i="7" s="1"/>
  <c r="H564" i="7"/>
  <c r="J564" i="7" s="1"/>
  <c r="H563" i="7"/>
  <c r="J563" i="7" s="1"/>
  <c r="H562" i="7"/>
  <c r="J562" i="7" s="1"/>
  <c r="H561" i="7"/>
  <c r="J561" i="7" s="1"/>
  <c r="H560" i="7"/>
  <c r="J560" i="7" s="1"/>
  <c r="H559" i="7"/>
  <c r="J559" i="7" s="1"/>
  <c r="H558" i="7"/>
  <c r="J558" i="7" s="1"/>
  <c r="H557" i="7"/>
  <c r="J557" i="7" s="1"/>
  <c r="H556" i="7"/>
  <c r="J556" i="7" s="1"/>
  <c r="H555" i="7"/>
  <c r="J555" i="7" s="1"/>
  <c r="H554" i="7"/>
  <c r="J554" i="7" s="1"/>
  <c r="H553" i="7"/>
  <c r="J553" i="7" s="1"/>
  <c r="H552" i="7"/>
  <c r="J552" i="7" s="1"/>
  <c r="H551" i="7"/>
  <c r="J551" i="7" s="1"/>
  <c r="H550" i="7"/>
  <c r="J550" i="7" s="1"/>
  <c r="H549" i="7"/>
  <c r="J549" i="7" s="1"/>
  <c r="H548" i="7"/>
  <c r="J548" i="7" s="1"/>
  <c r="H547" i="7"/>
  <c r="J547" i="7" s="1"/>
  <c r="H546" i="7"/>
  <c r="J546" i="7" s="1"/>
  <c r="H545" i="7"/>
  <c r="J545" i="7" s="1"/>
  <c r="H544" i="7"/>
  <c r="J544" i="7" s="1"/>
  <c r="H543" i="7"/>
  <c r="J543" i="7" s="1"/>
  <c r="H542" i="7"/>
  <c r="J542" i="7" s="1"/>
  <c r="H541" i="7"/>
  <c r="J541" i="7" s="1"/>
  <c r="H540" i="7"/>
  <c r="J540" i="7" s="1"/>
  <c r="H539" i="7"/>
  <c r="J539" i="7" s="1"/>
  <c r="H538" i="7"/>
  <c r="J538" i="7" s="1"/>
  <c r="H537" i="7"/>
  <c r="J537" i="7" s="1"/>
  <c r="H536" i="7"/>
  <c r="J536" i="7" s="1"/>
  <c r="H535" i="7"/>
  <c r="J535" i="7" s="1"/>
  <c r="H534" i="7"/>
  <c r="J534" i="7" s="1"/>
  <c r="H533" i="7"/>
  <c r="J533" i="7" s="1"/>
  <c r="H532" i="7"/>
  <c r="J532" i="7" s="1"/>
  <c r="H531" i="7"/>
  <c r="J531" i="7" s="1"/>
  <c r="H530" i="7"/>
  <c r="J530" i="7" s="1"/>
  <c r="H529" i="7"/>
  <c r="J529" i="7" s="1"/>
  <c r="H528" i="7"/>
  <c r="J528" i="7" s="1"/>
  <c r="H527" i="7"/>
  <c r="J527" i="7" s="1"/>
  <c r="H526" i="7"/>
  <c r="J526" i="7" s="1"/>
  <c r="H525" i="7"/>
  <c r="J525" i="7" s="1"/>
  <c r="H524" i="7"/>
  <c r="J524" i="7" s="1"/>
  <c r="H523" i="7"/>
  <c r="J523" i="7" s="1"/>
  <c r="H522" i="7"/>
  <c r="J522" i="7" s="1"/>
  <c r="H521" i="7"/>
  <c r="J521" i="7" s="1"/>
  <c r="H520" i="7"/>
  <c r="J520" i="7" s="1"/>
  <c r="H519" i="7"/>
  <c r="J519" i="7" s="1"/>
  <c r="H518" i="7"/>
  <c r="J518" i="7" s="1"/>
  <c r="H517" i="7"/>
  <c r="J517" i="7" s="1"/>
  <c r="H516" i="7"/>
  <c r="J516" i="7" s="1"/>
  <c r="H515" i="7"/>
  <c r="J515" i="7" s="1"/>
  <c r="H514" i="7"/>
  <c r="J514" i="7" s="1"/>
  <c r="H513" i="7"/>
  <c r="J513" i="7" s="1"/>
  <c r="H512" i="7"/>
  <c r="J512" i="7" s="1"/>
  <c r="H511" i="7"/>
  <c r="J511" i="7" s="1"/>
  <c r="H510" i="7"/>
  <c r="J510" i="7" s="1"/>
  <c r="H509" i="7"/>
  <c r="J509" i="7" s="1"/>
  <c r="H508" i="7"/>
  <c r="J508" i="7" s="1"/>
  <c r="H507" i="7"/>
  <c r="J507" i="7" s="1"/>
  <c r="H506" i="7"/>
  <c r="J506" i="7" s="1"/>
  <c r="H505" i="7"/>
  <c r="J505" i="7" s="1"/>
  <c r="H504" i="7"/>
  <c r="J504" i="7" s="1"/>
  <c r="H503" i="7"/>
  <c r="J503" i="7" s="1"/>
  <c r="H502" i="7"/>
  <c r="J502" i="7" s="1"/>
  <c r="H501" i="7"/>
  <c r="J501" i="7" s="1"/>
  <c r="H500" i="7"/>
  <c r="J500" i="7" s="1"/>
  <c r="H499" i="7"/>
  <c r="J499" i="7" s="1"/>
  <c r="H498" i="7"/>
  <c r="J498" i="7" s="1"/>
  <c r="H497" i="7"/>
  <c r="J497" i="7" s="1"/>
  <c r="H496" i="7"/>
  <c r="J496" i="7" s="1"/>
  <c r="H495" i="7"/>
  <c r="J495" i="7" s="1"/>
  <c r="H494" i="7"/>
  <c r="J494" i="7" s="1"/>
  <c r="H493" i="7"/>
  <c r="J493" i="7" s="1"/>
  <c r="H492" i="7"/>
  <c r="J492" i="7" s="1"/>
  <c r="H491" i="7"/>
  <c r="J491" i="7" s="1"/>
  <c r="H490" i="7"/>
  <c r="J490" i="7" s="1"/>
  <c r="H489" i="7"/>
  <c r="J489" i="7" s="1"/>
  <c r="H488" i="7"/>
  <c r="J488" i="7" s="1"/>
  <c r="H487" i="7"/>
  <c r="J487" i="7" s="1"/>
  <c r="H486" i="7"/>
  <c r="J486" i="7" s="1"/>
  <c r="H485" i="7"/>
  <c r="J485" i="7" s="1"/>
  <c r="H484" i="7"/>
  <c r="J484" i="7" s="1"/>
  <c r="H483" i="7"/>
  <c r="J483" i="7" s="1"/>
  <c r="H482" i="7"/>
  <c r="J482" i="7" s="1"/>
  <c r="H481" i="7"/>
  <c r="J481" i="7" s="1"/>
  <c r="H480" i="7"/>
  <c r="J480" i="7" s="1"/>
  <c r="H479" i="7"/>
  <c r="J479" i="7" s="1"/>
  <c r="H478" i="7"/>
  <c r="J478" i="7" s="1"/>
  <c r="H477" i="7"/>
  <c r="J477" i="7" s="1"/>
  <c r="H476" i="7"/>
  <c r="J476" i="7" s="1"/>
  <c r="H475" i="7"/>
  <c r="J475" i="7" s="1"/>
  <c r="H474" i="7"/>
  <c r="J474" i="7" s="1"/>
  <c r="H473" i="7"/>
  <c r="J473" i="7" s="1"/>
  <c r="H472" i="7"/>
  <c r="J472" i="7" s="1"/>
  <c r="H471" i="7"/>
  <c r="J471" i="7" s="1"/>
  <c r="H470" i="7"/>
  <c r="J470" i="7" s="1"/>
  <c r="H469" i="7"/>
  <c r="J469" i="7" s="1"/>
  <c r="H468" i="7"/>
  <c r="J468" i="7" s="1"/>
  <c r="H467" i="7"/>
  <c r="J467" i="7" s="1"/>
  <c r="H466" i="7"/>
  <c r="J466" i="7" s="1"/>
  <c r="H465" i="7"/>
  <c r="J465" i="7" s="1"/>
  <c r="H464" i="7"/>
  <c r="J464" i="7" s="1"/>
  <c r="H463" i="7"/>
  <c r="J463" i="7" s="1"/>
  <c r="H462" i="7"/>
  <c r="J462" i="7" s="1"/>
  <c r="H461" i="7"/>
  <c r="J461" i="7" s="1"/>
  <c r="H460" i="7"/>
  <c r="J460" i="7" s="1"/>
  <c r="H459" i="7"/>
  <c r="J459" i="7" s="1"/>
  <c r="H458" i="7"/>
  <c r="J458" i="7" s="1"/>
  <c r="H457" i="7"/>
  <c r="J457" i="7" s="1"/>
  <c r="H456" i="7"/>
  <c r="J456" i="7" s="1"/>
  <c r="H455" i="7"/>
  <c r="J455" i="7" s="1"/>
  <c r="H454" i="7"/>
  <c r="J454" i="7" s="1"/>
  <c r="H453" i="7"/>
  <c r="J453" i="7" s="1"/>
  <c r="H452" i="7"/>
  <c r="J452" i="7" s="1"/>
  <c r="H451" i="7"/>
  <c r="J451" i="7" s="1"/>
  <c r="H450" i="7"/>
  <c r="J450" i="7" s="1"/>
  <c r="H449" i="7"/>
  <c r="J449" i="7" s="1"/>
  <c r="H448" i="7"/>
  <c r="J448" i="7" s="1"/>
  <c r="H447" i="7"/>
  <c r="J447" i="7" s="1"/>
  <c r="H446" i="7"/>
  <c r="J446" i="7" s="1"/>
  <c r="H445" i="7"/>
  <c r="J445" i="7" s="1"/>
  <c r="H444" i="7"/>
  <c r="J444" i="7" s="1"/>
  <c r="H443" i="7"/>
  <c r="J443" i="7" s="1"/>
  <c r="H442" i="7"/>
  <c r="J442" i="7" s="1"/>
  <c r="H441" i="7"/>
  <c r="J441" i="7" s="1"/>
  <c r="H440" i="7"/>
  <c r="J440" i="7" s="1"/>
  <c r="H439" i="7"/>
  <c r="J439" i="7" s="1"/>
  <c r="H438" i="7"/>
  <c r="J438" i="7" s="1"/>
  <c r="H437" i="7"/>
  <c r="J437" i="7" s="1"/>
  <c r="H436" i="7"/>
  <c r="J436" i="7" s="1"/>
  <c r="H435" i="7"/>
  <c r="J435" i="7" s="1"/>
  <c r="H434" i="7"/>
  <c r="J434" i="7" s="1"/>
  <c r="H433" i="7"/>
  <c r="J433" i="7" s="1"/>
  <c r="H432" i="7"/>
  <c r="J432" i="7" s="1"/>
  <c r="H431" i="7"/>
  <c r="J431" i="7" s="1"/>
  <c r="H430" i="7"/>
  <c r="J430" i="7" s="1"/>
  <c r="H429" i="7"/>
  <c r="J429" i="7" s="1"/>
  <c r="H428" i="7"/>
  <c r="J428" i="7" s="1"/>
  <c r="H420" i="7"/>
  <c r="J420" i="7" s="1"/>
  <c r="H419" i="7"/>
  <c r="J419" i="7" s="1"/>
  <c r="H418" i="7"/>
  <c r="J418" i="7" s="1"/>
  <c r="H417" i="7"/>
  <c r="J417" i="7" s="1"/>
  <c r="H416" i="7"/>
  <c r="J416" i="7" s="1"/>
  <c r="H415" i="7"/>
  <c r="J415" i="7" s="1"/>
  <c r="H414" i="7"/>
  <c r="J414" i="7" s="1"/>
  <c r="H413" i="7"/>
  <c r="J413" i="7" s="1"/>
  <c r="H412" i="7"/>
  <c r="J412" i="7" s="1"/>
  <c r="H411" i="7"/>
  <c r="J411" i="7" s="1"/>
  <c r="H410" i="7"/>
  <c r="J410" i="7" s="1"/>
  <c r="H409" i="7"/>
  <c r="J409" i="7" s="1"/>
  <c r="H408" i="7"/>
  <c r="J408" i="7" s="1"/>
  <c r="H407" i="7"/>
  <c r="J407" i="7" s="1"/>
  <c r="H406" i="7"/>
  <c r="J406" i="7" s="1"/>
  <c r="H405" i="7"/>
  <c r="J405" i="7" s="1"/>
  <c r="H402" i="7"/>
  <c r="J402" i="7" s="1"/>
  <c r="H401" i="7"/>
  <c r="J401" i="7" s="1"/>
  <c r="H400" i="7"/>
  <c r="J400" i="7" s="1"/>
  <c r="H399" i="7"/>
  <c r="J399" i="7" s="1"/>
  <c r="H398" i="7"/>
  <c r="J398" i="7" s="1"/>
  <c r="H397" i="7"/>
  <c r="J397" i="7" s="1"/>
  <c r="H396" i="7"/>
  <c r="J396" i="7" s="1"/>
  <c r="H395" i="7"/>
  <c r="J395" i="7" s="1"/>
  <c r="H394" i="7"/>
  <c r="J394" i="7" s="1"/>
  <c r="H393" i="7"/>
  <c r="J393" i="7" s="1"/>
  <c r="H392" i="7"/>
  <c r="J392" i="7" s="1"/>
  <c r="H391" i="7"/>
  <c r="J391" i="7" s="1"/>
  <c r="H390" i="7"/>
  <c r="J390" i="7" s="1"/>
  <c r="H389" i="7"/>
  <c r="J389" i="7" s="1"/>
  <c r="H388" i="7"/>
  <c r="J388" i="7" s="1"/>
  <c r="H387" i="7"/>
  <c r="J387" i="7" s="1"/>
  <c r="H386" i="7"/>
  <c r="J386" i="7" s="1"/>
  <c r="H385" i="7"/>
  <c r="J385" i="7" s="1"/>
  <c r="H384" i="7"/>
  <c r="J384" i="7" s="1"/>
  <c r="H383" i="7"/>
  <c r="J383" i="7" s="1"/>
  <c r="H382" i="7"/>
  <c r="J382" i="7" s="1"/>
  <c r="H381" i="7"/>
  <c r="J381" i="7" s="1"/>
  <c r="H380" i="7"/>
  <c r="J380" i="7" s="1"/>
  <c r="H379" i="7"/>
  <c r="J379" i="7" s="1"/>
  <c r="H378" i="7"/>
  <c r="J378" i="7" s="1"/>
  <c r="H377" i="7"/>
  <c r="J377" i="7" s="1"/>
  <c r="H376" i="7"/>
  <c r="J376" i="7" s="1"/>
  <c r="H375" i="7"/>
  <c r="J375" i="7" s="1"/>
  <c r="H374" i="7"/>
  <c r="J374" i="7" s="1"/>
  <c r="H373" i="7"/>
  <c r="J373" i="7" s="1"/>
  <c r="H372" i="7"/>
  <c r="J372" i="7" s="1"/>
  <c r="H371" i="7"/>
  <c r="J371" i="7" s="1"/>
  <c r="H370" i="7"/>
  <c r="J370" i="7" s="1"/>
  <c r="H369" i="7"/>
  <c r="J369" i="7" s="1"/>
  <c r="H368" i="7"/>
  <c r="J368" i="7" s="1"/>
  <c r="H367" i="7"/>
  <c r="J367" i="7" s="1"/>
  <c r="H366" i="7"/>
  <c r="J366" i="7" s="1"/>
  <c r="H365" i="7"/>
  <c r="J365" i="7" s="1"/>
  <c r="H364" i="7"/>
  <c r="J364" i="7" s="1"/>
  <c r="H363" i="7"/>
  <c r="J363" i="7" s="1"/>
  <c r="H362" i="7"/>
  <c r="J362" i="7" s="1"/>
  <c r="H361" i="7"/>
  <c r="J361" i="7" s="1"/>
  <c r="H360" i="7"/>
  <c r="J360" i="7" s="1"/>
  <c r="H359" i="7"/>
  <c r="J359" i="7" s="1"/>
  <c r="H358" i="7"/>
  <c r="J358" i="7" s="1"/>
  <c r="H357" i="7"/>
  <c r="J357" i="7" s="1"/>
  <c r="H356" i="7"/>
  <c r="J356" i="7" s="1"/>
  <c r="H355" i="7"/>
  <c r="J355" i="7" s="1"/>
  <c r="H354" i="7"/>
  <c r="J354" i="7" s="1"/>
  <c r="H353" i="7"/>
  <c r="J353" i="7" s="1"/>
  <c r="H352" i="7"/>
  <c r="J352" i="7" s="1"/>
  <c r="H351" i="7"/>
  <c r="J351" i="7" s="1"/>
  <c r="H350" i="7"/>
  <c r="J350" i="7" s="1"/>
  <c r="H349" i="7"/>
  <c r="J349" i="7" s="1"/>
  <c r="H348" i="7"/>
  <c r="J348" i="7" s="1"/>
  <c r="H347" i="7"/>
  <c r="J347" i="7" s="1"/>
  <c r="H346" i="7"/>
  <c r="J346" i="7" s="1"/>
  <c r="H345" i="7"/>
  <c r="J345" i="7" s="1"/>
  <c r="H344" i="7"/>
  <c r="J344" i="7" s="1"/>
  <c r="H343" i="7"/>
  <c r="J343" i="7" s="1"/>
  <c r="H342" i="7"/>
  <c r="J342" i="7" s="1"/>
  <c r="H341" i="7"/>
  <c r="J341" i="7" s="1"/>
  <c r="H340" i="7"/>
  <c r="J340" i="7" s="1"/>
  <c r="H339" i="7"/>
  <c r="J339" i="7" s="1"/>
  <c r="H338" i="7"/>
  <c r="J338" i="7" s="1"/>
  <c r="H337" i="7"/>
  <c r="J337" i="7" s="1"/>
  <c r="H336" i="7"/>
  <c r="J336" i="7" s="1"/>
  <c r="H335" i="7"/>
  <c r="J335" i="7" s="1"/>
  <c r="H334" i="7"/>
  <c r="J334" i="7" s="1"/>
  <c r="H333" i="7"/>
  <c r="J333" i="7" s="1"/>
  <c r="H332" i="7"/>
  <c r="J332" i="7" s="1"/>
  <c r="H331" i="7"/>
  <c r="J331" i="7" s="1"/>
  <c r="H330" i="7"/>
  <c r="J330" i="7" s="1"/>
  <c r="H329" i="7"/>
  <c r="J329" i="7" s="1"/>
  <c r="H328" i="7"/>
  <c r="J328" i="7" s="1"/>
  <c r="H327" i="7"/>
  <c r="J327" i="7" s="1"/>
  <c r="H326" i="7"/>
  <c r="J326" i="7" s="1"/>
  <c r="H325" i="7"/>
  <c r="J325" i="7" s="1"/>
  <c r="H324" i="7"/>
  <c r="J324" i="7" s="1"/>
  <c r="H323" i="7"/>
  <c r="J323" i="7" s="1"/>
  <c r="H322" i="7"/>
  <c r="J322" i="7" s="1"/>
  <c r="H321" i="7"/>
  <c r="J321" i="7" s="1"/>
  <c r="H320" i="7"/>
  <c r="J320" i="7" s="1"/>
  <c r="H319" i="7"/>
  <c r="J319" i="7" s="1"/>
  <c r="H318" i="7"/>
  <c r="J318" i="7" s="1"/>
  <c r="H317" i="7"/>
  <c r="J317" i="7" s="1"/>
  <c r="H316" i="7"/>
  <c r="J316" i="7" s="1"/>
  <c r="H315" i="7"/>
  <c r="J315" i="7" s="1"/>
  <c r="H314" i="7"/>
  <c r="J314" i="7" s="1"/>
  <c r="H313" i="7"/>
  <c r="J313" i="7" s="1"/>
  <c r="H312" i="7"/>
  <c r="J312" i="7" s="1"/>
  <c r="H311" i="7"/>
  <c r="J311" i="7" s="1"/>
  <c r="H310" i="7"/>
  <c r="J310" i="7" s="1"/>
  <c r="H309" i="7"/>
  <c r="J309" i="7" s="1"/>
  <c r="H308" i="7"/>
  <c r="J308" i="7" s="1"/>
  <c r="H307" i="7"/>
  <c r="J307" i="7" s="1"/>
  <c r="H306" i="7"/>
  <c r="J306" i="7" s="1"/>
  <c r="H305" i="7"/>
  <c r="J305" i="7" s="1"/>
  <c r="H304" i="7"/>
  <c r="J304" i="7" s="1"/>
  <c r="H303" i="7"/>
  <c r="J303" i="7" s="1"/>
  <c r="H302" i="7"/>
  <c r="J302" i="7" s="1"/>
  <c r="H301" i="7"/>
  <c r="J301" i="7" s="1"/>
  <c r="H300" i="7"/>
  <c r="J300" i="7" s="1"/>
  <c r="H299" i="7"/>
  <c r="J299" i="7" s="1"/>
  <c r="H298" i="7"/>
  <c r="J298" i="7" s="1"/>
  <c r="H297" i="7"/>
  <c r="J297" i="7" s="1"/>
  <c r="H296" i="7"/>
  <c r="J296" i="7" s="1"/>
  <c r="H295" i="7"/>
  <c r="J295" i="7" s="1"/>
  <c r="H294" i="7"/>
  <c r="J294" i="7" s="1"/>
  <c r="H293" i="7"/>
  <c r="J293" i="7" s="1"/>
  <c r="H292" i="7"/>
  <c r="J292" i="7" s="1"/>
  <c r="H291" i="7"/>
  <c r="J291" i="7" s="1"/>
  <c r="H290" i="7"/>
  <c r="J290" i="7" s="1"/>
  <c r="H289" i="7"/>
  <c r="J289" i="7" s="1"/>
  <c r="H288" i="7"/>
  <c r="J288" i="7" s="1"/>
  <c r="H287" i="7"/>
  <c r="J287" i="7" s="1"/>
  <c r="H286" i="7"/>
  <c r="J286" i="7" s="1"/>
  <c r="H285" i="7"/>
  <c r="J285" i="7" s="1"/>
  <c r="H284" i="7"/>
  <c r="J284" i="7" s="1"/>
  <c r="H283" i="7"/>
  <c r="J283" i="7" s="1"/>
  <c r="H282" i="7"/>
  <c r="J282" i="7" s="1"/>
  <c r="H281" i="7"/>
  <c r="J281" i="7" s="1"/>
  <c r="H280" i="7"/>
  <c r="J280" i="7" s="1"/>
  <c r="H279" i="7"/>
  <c r="J279" i="7" s="1"/>
  <c r="H278" i="7"/>
  <c r="J278" i="7" s="1"/>
  <c r="H277" i="7"/>
  <c r="J277" i="7" s="1"/>
  <c r="H276" i="7"/>
  <c r="J276" i="7" s="1"/>
  <c r="H273" i="7"/>
  <c r="J273" i="7" s="1"/>
  <c r="H269" i="7"/>
  <c r="J269" i="7" s="1"/>
  <c r="H268" i="7"/>
  <c r="J268" i="7" s="1"/>
  <c r="H267" i="7"/>
  <c r="J267" i="7" s="1"/>
  <c r="H266" i="7"/>
  <c r="J266" i="7" s="1"/>
  <c r="H265" i="7"/>
  <c r="J265" i="7" s="1"/>
  <c r="H264" i="7"/>
  <c r="J264" i="7" s="1"/>
  <c r="H263" i="7"/>
  <c r="J263" i="7" s="1"/>
  <c r="H262" i="7"/>
  <c r="J262" i="7" s="1"/>
  <c r="H261" i="7"/>
  <c r="J261" i="7" s="1"/>
  <c r="H260" i="7"/>
  <c r="J260" i="7" s="1"/>
  <c r="H259" i="7"/>
  <c r="J259" i="7" s="1"/>
  <c r="H258" i="7"/>
  <c r="J258" i="7" s="1"/>
  <c r="H253" i="7"/>
  <c r="J253" i="7" s="1"/>
  <c r="H252" i="7"/>
  <c r="J252" i="7" s="1"/>
  <c r="H251" i="7"/>
  <c r="J251" i="7" s="1"/>
  <c r="H250" i="7"/>
  <c r="J250" i="7" s="1"/>
  <c r="H249" i="7"/>
  <c r="J249" i="7" s="1"/>
  <c r="H248" i="7"/>
  <c r="J248" i="7" s="1"/>
  <c r="H247" i="7"/>
  <c r="J247" i="7" s="1"/>
  <c r="H246" i="7"/>
  <c r="J246" i="7" s="1"/>
  <c r="H245" i="7"/>
  <c r="J245" i="7" s="1"/>
  <c r="H244" i="7"/>
  <c r="J244" i="7" s="1"/>
  <c r="H243" i="7"/>
  <c r="J243" i="7" s="1"/>
  <c r="H242" i="7"/>
  <c r="J242" i="7" s="1"/>
  <c r="H241" i="7"/>
  <c r="J241" i="7" s="1"/>
  <c r="H240" i="7"/>
  <c r="J240" i="7" s="1"/>
  <c r="H239" i="7"/>
  <c r="J239" i="7" s="1"/>
  <c r="H238" i="7"/>
  <c r="J238" i="7" s="1"/>
  <c r="H237" i="7"/>
  <c r="J237" i="7" s="1"/>
  <c r="H236" i="7"/>
  <c r="J236" i="7" s="1"/>
  <c r="H235" i="7"/>
  <c r="J235" i="7" s="1"/>
  <c r="H234" i="7"/>
  <c r="J234" i="7" s="1"/>
  <c r="H233" i="7"/>
  <c r="J233" i="7" s="1"/>
  <c r="H232" i="7"/>
  <c r="J232" i="7" s="1"/>
  <c r="H231" i="7"/>
  <c r="J231" i="7" s="1"/>
  <c r="H230" i="7"/>
  <c r="J230" i="7" s="1"/>
  <c r="H229" i="7"/>
  <c r="J229" i="7" s="1"/>
  <c r="H228" i="7"/>
  <c r="J228" i="7" s="1"/>
  <c r="H227" i="7"/>
  <c r="J227" i="7" s="1"/>
  <c r="H226" i="7"/>
  <c r="J226" i="7" s="1"/>
  <c r="H225" i="7"/>
  <c r="J225" i="7" s="1"/>
  <c r="H224" i="7"/>
  <c r="J224" i="7" s="1"/>
  <c r="H223" i="7"/>
  <c r="J223" i="7" s="1"/>
  <c r="H222" i="7"/>
  <c r="J222" i="7" s="1"/>
  <c r="H221" i="7"/>
  <c r="J221" i="7" s="1"/>
  <c r="H220" i="7"/>
  <c r="J220" i="7" s="1"/>
  <c r="H219" i="7"/>
  <c r="J219" i="7" s="1"/>
  <c r="H218" i="7"/>
  <c r="J218" i="7" s="1"/>
  <c r="H217" i="7"/>
  <c r="J217" i="7" s="1"/>
  <c r="H216" i="7"/>
  <c r="J216" i="7" s="1"/>
  <c r="H215" i="7"/>
  <c r="J215" i="7" s="1"/>
  <c r="H214" i="7"/>
  <c r="J214" i="7" s="1"/>
  <c r="H213" i="7"/>
  <c r="J213" i="7" s="1"/>
  <c r="H212" i="7"/>
  <c r="J212" i="7" s="1"/>
  <c r="H211" i="7"/>
  <c r="J211" i="7" s="1"/>
  <c r="H210" i="7"/>
  <c r="J210" i="7" s="1"/>
  <c r="H209" i="7"/>
  <c r="J209" i="7" s="1"/>
  <c r="H207" i="7"/>
  <c r="J207" i="7" s="1"/>
  <c r="H206" i="7"/>
  <c r="J206" i="7" s="1"/>
  <c r="H205" i="7"/>
  <c r="J205" i="7" s="1"/>
  <c r="H204" i="7"/>
  <c r="J204" i="7" s="1"/>
  <c r="H203" i="7"/>
  <c r="J203" i="7" s="1"/>
  <c r="H202" i="7"/>
  <c r="J202" i="7" s="1"/>
  <c r="H201" i="7"/>
  <c r="J201" i="7" s="1"/>
  <c r="H200" i="7"/>
  <c r="J200" i="7" s="1"/>
  <c r="H199" i="7"/>
  <c r="J199" i="7" s="1"/>
  <c r="H198" i="7"/>
  <c r="J198" i="7" s="1"/>
  <c r="H197" i="7"/>
  <c r="J197" i="7" s="1"/>
  <c r="H196" i="7"/>
  <c r="J196" i="7" s="1"/>
  <c r="H195" i="7"/>
  <c r="J195" i="7" s="1"/>
  <c r="H194" i="7"/>
  <c r="J194" i="7" s="1"/>
  <c r="H193" i="7"/>
  <c r="J193" i="7" s="1"/>
  <c r="H192" i="7"/>
  <c r="J192" i="7" s="1"/>
  <c r="H191" i="7"/>
  <c r="J191" i="7" s="1"/>
  <c r="H190" i="7"/>
  <c r="J190" i="7" s="1"/>
  <c r="H189" i="7"/>
  <c r="J189" i="7" s="1"/>
  <c r="H188" i="7"/>
  <c r="J188" i="7" s="1"/>
  <c r="H187" i="7"/>
  <c r="J187" i="7" s="1"/>
  <c r="H186" i="7"/>
  <c r="J186" i="7" s="1"/>
  <c r="H185" i="7"/>
  <c r="J185" i="7" s="1"/>
  <c r="H184" i="7"/>
  <c r="J184" i="7" s="1"/>
  <c r="H183" i="7"/>
  <c r="J183" i="7" s="1"/>
  <c r="H182" i="7"/>
  <c r="J182" i="7" s="1"/>
  <c r="H181" i="7"/>
  <c r="J181" i="7" s="1"/>
  <c r="H180" i="7"/>
  <c r="J180" i="7" s="1"/>
  <c r="H179" i="7"/>
  <c r="J179" i="7" s="1"/>
  <c r="H178" i="7"/>
  <c r="J178" i="7" s="1"/>
  <c r="H177" i="7"/>
  <c r="J177" i="7" s="1"/>
  <c r="H176" i="7"/>
  <c r="J176" i="7" s="1"/>
  <c r="H175" i="7"/>
  <c r="J175" i="7" s="1"/>
  <c r="H174" i="7"/>
  <c r="J174" i="7" s="1"/>
  <c r="H170" i="7"/>
  <c r="J170" i="7" s="1"/>
  <c r="H169" i="7"/>
  <c r="J169" i="7" s="1"/>
  <c r="H168" i="7"/>
  <c r="J168" i="7" s="1"/>
  <c r="H167" i="7"/>
  <c r="J167" i="7" s="1"/>
  <c r="H166" i="7"/>
  <c r="J166" i="7" s="1"/>
  <c r="H165" i="7"/>
  <c r="J165" i="7" s="1"/>
  <c r="H164" i="7"/>
  <c r="J164" i="7" s="1"/>
  <c r="H163" i="7"/>
  <c r="J163" i="7" s="1"/>
  <c r="H162" i="7"/>
  <c r="J162" i="7" s="1"/>
  <c r="H161" i="7"/>
  <c r="J161" i="7" s="1"/>
  <c r="H160" i="7"/>
  <c r="J160" i="7" s="1"/>
  <c r="H159" i="7"/>
  <c r="J159" i="7" s="1"/>
  <c r="H158" i="7"/>
  <c r="J158" i="7" s="1"/>
  <c r="H157" i="7"/>
  <c r="J157" i="7" s="1"/>
  <c r="H156" i="7"/>
  <c r="J156" i="7" s="1"/>
  <c r="H155" i="7"/>
  <c r="J155" i="7" s="1"/>
  <c r="H152" i="7"/>
  <c r="J152" i="7" s="1"/>
  <c r="H151" i="7"/>
  <c r="J151" i="7" s="1"/>
  <c r="H150" i="7"/>
  <c r="J150" i="7" s="1"/>
  <c r="H149" i="7"/>
  <c r="J149" i="7" s="1"/>
  <c r="H148" i="7"/>
  <c r="J148" i="7" s="1"/>
  <c r="H147" i="7"/>
  <c r="J147" i="7" s="1"/>
  <c r="H146" i="7"/>
  <c r="J146" i="7" s="1"/>
  <c r="H145" i="7"/>
  <c r="J145" i="7" s="1"/>
  <c r="H144" i="7"/>
  <c r="J144" i="7" s="1"/>
  <c r="H143" i="7"/>
  <c r="J143" i="7" s="1"/>
  <c r="H142" i="7"/>
  <c r="J142" i="7" s="1"/>
  <c r="H141" i="7"/>
  <c r="J141" i="7" s="1"/>
  <c r="H140" i="7"/>
  <c r="J140" i="7" s="1"/>
  <c r="H139" i="7"/>
  <c r="J139" i="7" s="1"/>
  <c r="H138" i="7"/>
  <c r="J138" i="7" s="1"/>
  <c r="H137" i="7"/>
  <c r="J137" i="7" s="1"/>
  <c r="H136" i="7"/>
  <c r="J136" i="7" s="1"/>
  <c r="H135" i="7"/>
  <c r="J135" i="7" s="1"/>
  <c r="H134" i="7"/>
  <c r="J134" i="7" s="1"/>
  <c r="H133" i="7"/>
  <c r="J133" i="7" s="1"/>
  <c r="H132" i="7"/>
  <c r="J132" i="7" s="1"/>
  <c r="H131" i="7"/>
  <c r="J131" i="7" s="1"/>
  <c r="H130" i="7"/>
  <c r="J130" i="7" s="1"/>
  <c r="H129" i="7"/>
  <c r="J129" i="7" s="1"/>
  <c r="H128" i="7"/>
  <c r="J128" i="7" s="1"/>
  <c r="H127" i="7"/>
  <c r="J127" i="7" s="1"/>
  <c r="H126" i="7"/>
  <c r="J126" i="7" s="1"/>
  <c r="H125" i="7"/>
  <c r="J125" i="7" s="1"/>
  <c r="H124" i="7"/>
  <c r="J124" i="7" s="1"/>
  <c r="H123" i="7"/>
  <c r="J123" i="7" s="1"/>
  <c r="H122" i="7"/>
  <c r="J122" i="7" s="1"/>
  <c r="H121" i="7"/>
  <c r="J121" i="7" s="1"/>
  <c r="H120" i="7"/>
  <c r="J120" i="7" s="1"/>
  <c r="H119" i="7"/>
  <c r="J119" i="7" s="1"/>
  <c r="H118" i="7"/>
  <c r="J118" i="7" s="1"/>
  <c r="H117" i="7"/>
  <c r="J117" i="7" s="1"/>
  <c r="H116" i="7"/>
  <c r="J116" i="7" s="1"/>
  <c r="H115" i="7"/>
  <c r="J115" i="7" s="1"/>
  <c r="H114" i="7"/>
  <c r="J114" i="7" s="1"/>
  <c r="H113" i="7"/>
  <c r="J113" i="7" s="1"/>
  <c r="H112" i="7"/>
  <c r="J112" i="7" s="1"/>
  <c r="H111" i="7"/>
  <c r="J111" i="7" s="1"/>
  <c r="H110" i="7"/>
  <c r="J110" i="7" s="1"/>
  <c r="H109" i="7"/>
  <c r="J109" i="7" s="1"/>
  <c r="H108" i="7"/>
  <c r="J108" i="7" s="1"/>
  <c r="H107" i="7"/>
  <c r="J107" i="7" s="1"/>
  <c r="H106" i="7"/>
  <c r="J106" i="7" s="1"/>
  <c r="H105" i="7"/>
  <c r="J105" i="7" s="1"/>
  <c r="H104" i="7"/>
  <c r="J104" i="7" s="1"/>
  <c r="H103" i="7"/>
  <c r="J103" i="7" s="1"/>
  <c r="H102" i="7"/>
  <c r="J102" i="7" s="1"/>
  <c r="H101" i="7"/>
  <c r="J101" i="7" s="1"/>
  <c r="H100" i="7"/>
  <c r="J100" i="7" s="1"/>
  <c r="H99" i="7"/>
  <c r="J99" i="7" s="1"/>
  <c r="H98" i="7"/>
  <c r="J98" i="7" s="1"/>
  <c r="H97" i="7"/>
  <c r="J97" i="7" s="1"/>
  <c r="H96" i="7"/>
  <c r="J96" i="7" s="1"/>
  <c r="H95" i="7"/>
  <c r="J95" i="7" s="1"/>
  <c r="H94" i="7"/>
  <c r="J94" i="7" s="1"/>
  <c r="H93" i="7"/>
  <c r="J93" i="7" s="1"/>
  <c r="H92" i="7"/>
  <c r="J92" i="7" s="1"/>
  <c r="H91" i="7"/>
  <c r="J91" i="7" s="1"/>
  <c r="H90" i="7"/>
  <c r="J90" i="7" s="1"/>
  <c r="H89" i="7"/>
  <c r="J89" i="7" s="1"/>
  <c r="H88" i="7"/>
  <c r="J88" i="7" s="1"/>
  <c r="H87" i="7"/>
  <c r="J87" i="7" s="1"/>
  <c r="H86" i="7"/>
  <c r="J86" i="7" s="1"/>
  <c r="H85" i="7"/>
  <c r="J85" i="7" s="1"/>
  <c r="H84" i="7"/>
  <c r="J84" i="7" s="1"/>
  <c r="H83" i="7"/>
  <c r="J83" i="7" s="1"/>
  <c r="H82" i="7"/>
  <c r="J82" i="7" s="1"/>
  <c r="H81" i="7"/>
  <c r="J81" i="7" s="1"/>
  <c r="H80" i="7"/>
  <c r="J80" i="7" s="1"/>
  <c r="H79" i="7"/>
  <c r="J79" i="7" s="1"/>
  <c r="H78" i="7"/>
  <c r="J78" i="7" s="1"/>
  <c r="H77" i="7"/>
  <c r="J77" i="7" s="1"/>
  <c r="H76" i="7"/>
  <c r="J76" i="7" s="1"/>
  <c r="H75" i="7"/>
  <c r="J75" i="7" s="1"/>
  <c r="H74" i="7"/>
  <c r="J74" i="7" s="1"/>
  <c r="H73" i="7"/>
  <c r="J73" i="7" s="1"/>
  <c r="H72" i="7"/>
  <c r="J72" i="7" s="1"/>
  <c r="H71" i="7"/>
  <c r="J71" i="7" s="1"/>
  <c r="H70" i="7"/>
  <c r="J70" i="7" s="1"/>
  <c r="H69" i="7"/>
  <c r="J69" i="7" s="1"/>
  <c r="H68" i="7"/>
  <c r="J68" i="7" s="1"/>
  <c r="H67" i="7"/>
  <c r="J67" i="7" s="1"/>
  <c r="H66" i="7"/>
  <c r="J66" i="7" s="1"/>
  <c r="H65" i="7"/>
  <c r="J65" i="7" s="1"/>
  <c r="H64" i="7"/>
  <c r="J64" i="7" s="1"/>
  <c r="H63" i="7"/>
  <c r="J63" i="7" s="1"/>
  <c r="H62" i="7"/>
  <c r="J62" i="7" s="1"/>
  <c r="H61" i="7"/>
  <c r="J61" i="7" s="1"/>
  <c r="H60" i="7"/>
  <c r="J60" i="7" s="1"/>
  <c r="H59" i="7"/>
  <c r="J59" i="7" s="1"/>
  <c r="H58" i="7"/>
  <c r="J58" i="7" s="1"/>
  <c r="H57" i="7"/>
  <c r="J57" i="7" s="1"/>
  <c r="H56" i="7"/>
  <c r="J56" i="7" s="1"/>
  <c r="H55" i="7"/>
  <c r="J55" i="7" s="1"/>
  <c r="H54" i="7"/>
  <c r="J54" i="7" s="1"/>
  <c r="H53" i="7"/>
  <c r="J53" i="7" s="1"/>
  <c r="H52" i="7"/>
  <c r="J52" i="7" s="1"/>
  <c r="H51" i="7"/>
  <c r="J51" i="7" s="1"/>
  <c r="H50" i="7"/>
  <c r="J50" i="7" s="1"/>
  <c r="H49" i="7"/>
  <c r="J49" i="7" s="1"/>
  <c r="H48" i="7"/>
  <c r="J48" i="7" s="1"/>
  <c r="H47" i="7"/>
  <c r="J47" i="7" s="1"/>
  <c r="H46" i="7"/>
  <c r="J46" i="7" s="1"/>
  <c r="H45" i="7"/>
  <c r="J45" i="7" s="1"/>
  <c r="H44" i="7"/>
  <c r="J44" i="7" s="1"/>
  <c r="H43" i="7"/>
  <c r="J43" i="7" s="1"/>
  <c r="H42" i="7"/>
  <c r="J42" i="7" s="1"/>
  <c r="H41" i="7"/>
  <c r="J41" i="7" s="1"/>
  <c r="H40" i="7"/>
  <c r="J40" i="7" s="1"/>
  <c r="H39" i="7"/>
  <c r="J39" i="7" s="1"/>
  <c r="H38" i="7"/>
  <c r="J38" i="7" s="1"/>
  <c r="H37" i="7"/>
  <c r="J37" i="7" s="1"/>
  <c r="H36" i="7"/>
  <c r="J36" i="7" s="1"/>
  <c r="H35" i="7"/>
  <c r="J35" i="7" s="1"/>
  <c r="H34" i="7"/>
  <c r="J34" i="7" s="1"/>
  <c r="H33" i="7"/>
  <c r="J33" i="7" s="1"/>
  <c r="H32" i="7"/>
  <c r="J32" i="7" s="1"/>
  <c r="H31" i="7"/>
  <c r="J31" i="7" s="1"/>
  <c r="H30" i="7"/>
  <c r="J30" i="7" s="1"/>
  <c r="H29" i="7"/>
  <c r="J29" i="7" s="1"/>
  <c r="H28" i="7"/>
  <c r="J28" i="7" s="1"/>
  <c r="H27" i="7"/>
  <c r="J27" i="7" s="1"/>
  <c r="H26" i="7"/>
  <c r="J26" i="7" s="1"/>
  <c r="H25" i="7"/>
  <c r="J25" i="7" s="1"/>
  <c r="H24" i="7"/>
  <c r="J24" i="7" s="1"/>
  <c r="H23" i="7"/>
  <c r="J23" i="7" s="1"/>
  <c r="H22" i="7"/>
  <c r="J22" i="7" s="1"/>
  <c r="H21" i="7"/>
  <c r="J21" i="7" s="1"/>
  <c r="H20" i="7"/>
  <c r="J20" i="7" s="1"/>
  <c r="H19" i="7"/>
  <c r="J19" i="7" s="1"/>
  <c r="H18" i="7"/>
  <c r="J18" i="7" s="1"/>
  <c r="H17" i="7"/>
  <c r="J17" i="7" s="1"/>
  <c r="H16" i="7"/>
  <c r="J16" i="7" s="1"/>
  <c r="H15" i="7"/>
  <c r="J15" i="7" s="1"/>
  <c r="H14" i="7"/>
  <c r="J14" i="7" s="1"/>
  <c r="H13" i="7"/>
  <c r="J13" i="7" s="1"/>
  <c r="H12" i="7"/>
  <c r="J12" i="7" s="1"/>
  <c r="H11" i="7"/>
  <c r="J11" i="7" s="1"/>
  <c r="H10" i="7"/>
  <c r="J10" i="7" s="1"/>
  <c r="H9" i="7"/>
  <c r="J9" i="7" s="1"/>
  <c r="H8" i="7"/>
  <c r="J8" i="7" s="1"/>
  <c r="H7" i="7"/>
  <c r="J7" i="7" s="1"/>
  <c r="H6" i="7"/>
  <c r="J6" i="7" s="1"/>
  <c r="H5" i="7"/>
  <c r="J5" i="7" s="1"/>
  <c r="H4" i="7"/>
  <c r="J4" i="7" s="1"/>
  <c r="H3" i="7"/>
  <c r="J3" i="7" s="1"/>
  <c r="O238" i="7" l="1"/>
  <c r="U1088" i="7"/>
  <c r="V1088" i="7" s="1"/>
  <c r="U212" i="7"/>
  <c r="V212" i="7" s="1"/>
  <c r="U284" i="7"/>
  <c r="V284" i="7" s="1"/>
  <c r="U665" i="7"/>
  <c r="V665" i="7" s="1"/>
  <c r="U477" i="7"/>
  <c r="V477" i="7" s="1"/>
  <c r="U549" i="7"/>
  <c r="V549" i="7" s="1"/>
  <c r="U693" i="7"/>
  <c r="V693" i="7" s="1"/>
  <c r="U765" i="7"/>
  <c r="V765" i="7" s="1"/>
  <c r="U282" i="7"/>
  <c r="V282" i="7" s="1"/>
  <c r="U355" i="7"/>
  <c r="V355" i="7" s="1"/>
  <c r="U427" i="7"/>
  <c r="V427" i="7" s="1"/>
  <c r="U571" i="7"/>
  <c r="V571" i="7" s="1"/>
  <c r="U1061" i="7"/>
  <c r="V1061" i="7" s="1"/>
  <c r="U920" i="7"/>
  <c r="V920" i="7" s="1"/>
  <c r="U285" i="7"/>
  <c r="V285" i="7" s="1"/>
  <c r="U501" i="7"/>
  <c r="V501" i="7" s="1"/>
  <c r="U717" i="7"/>
  <c r="V717" i="7" s="1"/>
  <c r="U789" i="7"/>
  <c r="V789" i="7" s="1"/>
  <c r="U809" i="7"/>
  <c r="V809" i="7" s="1"/>
  <c r="U909" i="7"/>
  <c r="V909" i="7" s="1"/>
  <c r="U837" i="7"/>
  <c r="V837" i="7" s="1"/>
  <c r="U994" i="7"/>
  <c r="V994" i="7" s="1"/>
  <c r="U1100" i="7"/>
  <c r="V1100" i="7" s="1"/>
  <c r="O30" i="7"/>
  <c r="U88" i="7"/>
  <c r="V88" i="7" s="1"/>
  <c r="U304" i="7"/>
  <c r="V304" i="7" s="1"/>
  <c r="U376" i="7"/>
  <c r="V376" i="7" s="1"/>
  <c r="U520" i="7"/>
  <c r="V520" i="7" s="1"/>
  <c r="U592" i="7"/>
  <c r="V592" i="7" s="1"/>
  <c r="U664" i="7"/>
  <c r="V664" i="7" s="1"/>
  <c r="U188" i="7"/>
  <c r="V188" i="7" s="1"/>
  <c r="U260" i="7"/>
  <c r="V260" i="7" s="1"/>
  <c r="U332" i="7"/>
  <c r="V332" i="7" s="1"/>
  <c r="U548" i="7"/>
  <c r="V548" i="7" s="1"/>
  <c r="U620" i="7"/>
  <c r="V620" i="7" s="1"/>
  <c r="U856" i="7"/>
  <c r="V856" i="7" s="1"/>
  <c r="U928" i="7"/>
  <c r="V928" i="7" s="1"/>
  <c r="U1229" i="7"/>
  <c r="V1229" i="7" s="1"/>
  <c r="U736" i="7"/>
  <c r="V736" i="7" s="1"/>
  <c r="U1185" i="7"/>
  <c r="V1185" i="7" s="1"/>
  <c r="P45" i="7"/>
  <c r="U43" i="7"/>
  <c r="V43" i="7" s="1"/>
  <c r="U115" i="7"/>
  <c r="V115" i="7" s="1"/>
  <c r="U187" i="7"/>
  <c r="V187" i="7" s="1"/>
  <c r="U259" i="7"/>
  <c r="V259" i="7" s="1"/>
  <c r="U475" i="7"/>
  <c r="V475" i="7" s="1"/>
  <c r="U547" i="7"/>
  <c r="V547" i="7" s="1"/>
  <c r="U619" i="7"/>
  <c r="V619" i="7" s="1"/>
  <c r="U1149" i="7"/>
  <c r="V1149" i="7" s="1"/>
  <c r="U808" i="7"/>
  <c r="V808" i="7" s="1"/>
  <c r="U1150" i="7"/>
  <c r="V1150" i="7" s="1"/>
  <c r="U342" i="7"/>
  <c r="V342" i="7" s="1"/>
  <c r="U486" i="7"/>
  <c r="V486" i="7" s="1"/>
  <c r="U1060" i="7"/>
  <c r="V1060" i="7" s="1"/>
  <c r="U915" i="7"/>
  <c r="V915" i="7" s="1"/>
  <c r="U1000" i="7"/>
  <c r="V1000" i="7" s="1"/>
  <c r="U1084" i="7"/>
  <c r="V1084" i="7" s="1"/>
  <c r="U1157" i="7"/>
  <c r="V1157" i="7" s="1"/>
  <c r="O19" i="7"/>
  <c r="O21" i="7"/>
  <c r="O1158" i="7"/>
  <c r="O10" i="7"/>
  <c r="O1134" i="7"/>
  <c r="O673" i="7"/>
  <c r="O1000" i="7"/>
  <c r="O1217" i="7"/>
  <c r="O904" i="7"/>
  <c r="O1166" i="7"/>
  <c r="P69" i="7"/>
  <c r="O551" i="7"/>
  <c r="U1035" i="7"/>
  <c r="V1035" i="7" s="1"/>
  <c r="O9" i="7"/>
  <c r="O972" i="7"/>
  <c r="O961" i="7"/>
  <c r="O856" i="7"/>
  <c r="O256" i="7"/>
  <c r="O17" i="7"/>
  <c r="O738" i="7"/>
  <c r="O1151" i="7"/>
  <c r="O1047" i="7"/>
  <c r="O438" i="7"/>
  <c r="O27" i="7"/>
  <c r="O688" i="7"/>
  <c r="O1127" i="7"/>
  <c r="O985" i="7"/>
  <c r="O234" i="7"/>
  <c r="O16" i="7"/>
  <c r="O1133" i="7"/>
  <c r="O724" i="7"/>
  <c r="O1187" i="7"/>
  <c r="O937" i="7"/>
  <c r="O25" i="7"/>
  <c r="O1007" i="7"/>
  <c r="O661" i="7"/>
  <c r="O1163" i="7"/>
  <c r="O739" i="7"/>
  <c r="O971" i="7"/>
  <c r="O995" i="7"/>
  <c r="O956" i="7"/>
  <c r="O647" i="7"/>
  <c r="O14" i="7"/>
  <c r="O13" i="7"/>
  <c r="O678" i="7"/>
  <c r="O954" i="7"/>
  <c r="O930" i="7"/>
  <c r="O448" i="7"/>
  <c r="O23" i="7"/>
  <c r="O1155" i="7"/>
  <c r="O1122" i="7"/>
  <c r="O975" i="7"/>
  <c r="O339" i="7"/>
  <c r="O1131" i="7"/>
  <c r="O1098" i="7"/>
  <c r="O660" i="7"/>
  <c r="O119" i="7"/>
  <c r="O12" i="7"/>
  <c r="O32" i="7"/>
  <c r="O731" i="7"/>
  <c r="O606" i="7"/>
  <c r="O529" i="7"/>
  <c r="O6" i="7"/>
  <c r="O34" i="7"/>
  <c r="O1110" i="7"/>
  <c r="O421" i="7"/>
  <c r="O928" i="7"/>
  <c r="O1107" i="7"/>
  <c r="O360" i="7"/>
  <c r="O923" i="7"/>
  <c r="O1103" i="7"/>
  <c r="O136" i="7"/>
  <c r="O911" i="7"/>
  <c r="O1074" i="7"/>
  <c r="O1193" i="7"/>
  <c r="O815" i="7"/>
  <c r="O947" i="7"/>
  <c r="O895" i="7"/>
  <c r="O671" i="7"/>
  <c r="O630" i="7"/>
  <c r="O1148" i="7"/>
  <c r="O235" i="7"/>
  <c r="O212" i="7"/>
  <c r="O721" i="7"/>
  <c r="O431" i="7"/>
  <c r="O78" i="7"/>
  <c r="O29" i="7"/>
  <c r="O26" i="7"/>
  <c r="O22" i="7"/>
  <c r="O1086" i="7"/>
  <c r="O1229" i="7"/>
  <c r="O880" i="7"/>
  <c r="O1083" i="7"/>
  <c r="O1225" i="7"/>
  <c r="O875" i="7"/>
  <c r="O1079" i="7"/>
  <c r="O1221" i="7"/>
  <c r="O868" i="7"/>
  <c r="O1050" i="7"/>
  <c r="O1169" i="7"/>
  <c r="O760" i="7"/>
  <c r="O853" i="7"/>
  <c r="O799" i="7"/>
  <c r="O607" i="7"/>
  <c r="O73" i="7"/>
  <c r="O912" i="7"/>
  <c r="O1222" i="7"/>
  <c r="O292" i="7"/>
  <c r="O523" i="7"/>
  <c r="O224" i="7"/>
  <c r="O15" i="7"/>
  <c r="O11" i="7"/>
  <c r="O1205" i="7"/>
  <c r="O839" i="7"/>
  <c r="O1059" i="7"/>
  <c r="O1201" i="7"/>
  <c r="O827" i="7"/>
  <c r="O1055" i="7"/>
  <c r="O1197" i="7"/>
  <c r="O820" i="7"/>
  <c r="O1023" i="7"/>
  <c r="O1145" i="7"/>
  <c r="O707" i="7"/>
  <c r="O810" i="7"/>
  <c r="O750" i="7"/>
  <c r="O579" i="7"/>
  <c r="O659" i="7"/>
  <c r="O884" i="7"/>
  <c r="O1210" i="7"/>
  <c r="O272" i="7"/>
  <c r="O505" i="7"/>
  <c r="O204" i="7"/>
  <c r="O1029" i="7"/>
  <c r="O18" i="7"/>
  <c r="O1062" i="7"/>
  <c r="O8" i="7"/>
  <c r="O5" i="7"/>
  <c r="O33" i="7"/>
  <c r="O1037" i="7"/>
  <c r="O1181" i="7"/>
  <c r="O787" i="7"/>
  <c r="O1033" i="7"/>
  <c r="O1177" i="7"/>
  <c r="O781" i="7"/>
  <c r="O1028" i="7"/>
  <c r="O1173" i="7"/>
  <c r="O768" i="7"/>
  <c r="O990" i="7"/>
  <c r="O1121" i="7"/>
  <c r="O576" i="7"/>
  <c r="O759" i="7"/>
  <c r="O1089" i="7"/>
  <c r="O635" i="7"/>
  <c r="O299" i="7"/>
  <c r="O558" i="7"/>
  <c r="O1078" i="7"/>
  <c r="O47" i="7"/>
  <c r="O307" i="7"/>
  <c r="O1192" i="7"/>
  <c r="O999" i="7"/>
  <c r="O1008" i="7"/>
  <c r="O1157" i="7"/>
  <c r="O733" i="7"/>
  <c r="O1003" i="7"/>
  <c r="O1153" i="7"/>
  <c r="O727" i="7"/>
  <c r="O997" i="7"/>
  <c r="O1149" i="7"/>
  <c r="O720" i="7"/>
  <c r="O952" i="7"/>
  <c r="O1097" i="7"/>
  <c r="O1215" i="7"/>
  <c r="O1117" i="7"/>
  <c r="O1040" i="7"/>
  <c r="O604" i="7"/>
  <c r="O916" i="7"/>
  <c r="O527" i="7"/>
  <c r="O1066" i="7"/>
  <c r="O308" i="7"/>
  <c r="O289" i="7"/>
  <c r="O1168" i="7"/>
  <c r="O155" i="7"/>
  <c r="O964" i="7"/>
  <c r="O1129" i="7"/>
  <c r="O668" i="7"/>
  <c r="O959" i="7"/>
  <c r="O1125" i="7"/>
  <c r="O637" i="7"/>
  <c r="O907" i="7"/>
  <c r="O1073" i="7"/>
  <c r="O1191" i="7"/>
  <c r="O1093" i="7"/>
  <c r="O1012" i="7"/>
  <c r="O632" i="7"/>
  <c r="O594" i="7"/>
  <c r="O553" i="7"/>
  <c r="O888" i="7"/>
  <c r="O85" i="7"/>
  <c r="O64" i="7"/>
  <c r="O1004" i="7"/>
  <c r="O114" i="7"/>
  <c r="O31" i="7"/>
  <c r="O931" i="7"/>
  <c r="O390" i="7"/>
  <c r="O925" i="7"/>
  <c r="O1105" i="7"/>
  <c r="O327" i="7"/>
  <c r="O918" i="7"/>
  <c r="O1101" i="7"/>
  <c r="O1218" i="7"/>
  <c r="O864" i="7"/>
  <c r="O1049" i="7"/>
  <c r="O1167" i="7"/>
  <c r="O1045" i="7"/>
  <c r="O1232" i="7"/>
  <c r="O601" i="7"/>
  <c r="O563" i="7"/>
  <c r="O524" i="7"/>
  <c r="O870" i="7"/>
  <c r="O66" i="7"/>
  <c r="O43" i="7"/>
  <c r="O987" i="7"/>
  <c r="O333" i="7"/>
  <c r="O4" i="7"/>
  <c r="O1109" i="7"/>
  <c r="O28" i="7"/>
  <c r="O24" i="7"/>
  <c r="O20" i="7"/>
  <c r="O1230" i="7"/>
  <c r="O882" i="7"/>
  <c r="O1085" i="7"/>
  <c r="O1227" i="7"/>
  <c r="O877" i="7"/>
  <c r="O1081" i="7"/>
  <c r="O1223" i="7"/>
  <c r="O871" i="7"/>
  <c r="O1077" i="7"/>
  <c r="O1194" i="7"/>
  <c r="O817" i="7"/>
  <c r="O1021" i="7"/>
  <c r="O1119" i="7"/>
  <c r="O1016" i="7"/>
  <c r="O1196" i="7"/>
  <c r="O1226" i="7"/>
  <c r="O913" i="7"/>
  <c r="O583" i="7"/>
  <c r="O672" i="7"/>
  <c r="O1123" i="7"/>
  <c r="O124" i="7"/>
  <c r="O735" i="7"/>
  <c r="O309" i="7"/>
  <c r="O841" i="7"/>
  <c r="O1061" i="7"/>
  <c r="O828" i="7"/>
  <c r="O1057" i="7"/>
  <c r="O1199" i="7"/>
  <c r="O823" i="7"/>
  <c r="O1053" i="7"/>
  <c r="O1170" i="7"/>
  <c r="O767" i="7"/>
  <c r="O988" i="7"/>
  <c r="O1095" i="7"/>
  <c r="O515" i="7"/>
  <c r="O1178" i="7"/>
  <c r="O1208" i="7"/>
  <c r="O887" i="7"/>
  <c r="O552" i="7"/>
  <c r="O654" i="7"/>
  <c r="O1111" i="7"/>
  <c r="O103" i="7"/>
  <c r="O699" i="7"/>
  <c r="O437" i="7"/>
  <c r="O1206" i="7"/>
  <c r="O1203" i="7"/>
  <c r="O7" i="7"/>
  <c r="O3" i="7"/>
  <c r="O1182" i="7"/>
  <c r="O792" i="7"/>
  <c r="O1036" i="7"/>
  <c r="O1179" i="7"/>
  <c r="O786" i="7"/>
  <c r="O1031" i="7"/>
  <c r="O1175" i="7"/>
  <c r="O769" i="7"/>
  <c r="O1026" i="7"/>
  <c r="O1146" i="7"/>
  <c r="O709" i="7"/>
  <c r="O949" i="7"/>
  <c r="O1071" i="7"/>
  <c r="O1235" i="7"/>
  <c r="O1011" i="7"/>
  <c r="O1002" i="7"/>
  <c r="O560" i="7"/>
  <c r="O580" i="7"/>
  <c r="O456" i="7"/>
  <c r="O955" i="7"/>
  <c r="O664" i="7"/>
  <c r="O411" i="7"/>
  <c r="O413" i="7"/>
  <c r="O983" i="7"/>
  <c r="O1139" i="7"/>
  <c r="O696" i="7"/>
  <c r="O976" i="7"/>
  <c r="O1160" i="7"/>
  <c r="O903" i="7"/>
  <c r="O547" i="7"/>
  <c r="O571" i="7"/>
  <c r="O570" i="7"/>
  <c r="O1190" i="7"/>
  <c r="O948" i="7"/>
  <c r="O599" i="7"/>
  <c r="O625" i="7"/>
  <c r="O889" i="7"/>
  <c r="O532" i="7"/>
  <c r="O859" i="7"/>
  <c r="O498" i="7"/>
  <c r="O1130" i="7"/>
  <c r="O858" i="7"/>
  <c r="O496" i="7"/>
  <c r="O493" i="7"/>
  <c r="O522" i="7"/>
  <c r="O517" i="7"/>
  <c r="O215" i="7"/>
  <c r="O1198" i="7"/>
  <c r="O1054" i="7"/>
  <c r="O852" i="7"/>
  <c r="O636" i="7"/>
  <c r="O420" i="7"/>
  <c r="O192" i="7"/>
  <c r="O252" i="7"/>
  <c r="O291" i="7"/>
  <c r="O44" i="7"/>
  <c r="O1099" i="7"/>
  <c r="O919" i="7"/>
  <c r="O703" i="7"/>
  <c r="O487" i="7"/>
  <c r="O270" i="7"/>
  <c r="O324" i="7"/>
  <c r="O83" i="7"/>
  <c r="O628" i="7"/>
  <c r="O412" i="7"/>
  <c r="O184" i="7"/>
  <c r="O1156" i="7"/>
  <c r="O968" i="7"/>
  <c r="O663" i="7"/>
  <c r="O303" i="7"/>
  <c r="O36" i="7"/>
  <c r="O963" i="7"/>
  <c r="O72" i="7"/>
  <c r="O189" i="7"/>
  <c r="O293" i="7"/>
  <c r="O1143" i="7"/>
  <c r="O704" i="7"/>
  <c r="O943" i="7"/>
  <c r="O1115" i="7"/>
  <c r="O481" i="7"/>
  <c r="O935" i="7"/>
  <c r="O1142" i="7"/>
  <c r="O876" i="7"/>
  <c r="O516" i="7"/>
  <c r="O543" i="7"/>
  <c r="O540" i="7"/>
  <c r="O1172" i="7"/>
  <c r="O920" i="7"/>
  <c r="O568" i="7"/>
  <c r="O596" i="7"/>
  <c r="O863" i="7"/>
  <c r="O499" i="7"/>
  <c r="O832" i="7"/>
  <c r="O468" i="7"/>
  <c r="O1112" i="7"/>
  <c r="O831" i="7"/>
  <c r="O463" i="7"/>
  <c r="O462" i="7"/>
  <c r="O491" i="7"/>
  <c r="O488" i="7"/>
  <c r="O193" i="7"/>
  <c r="O1186" i="7"/>
  <c r="O1041" i="7"/>
  <c r="O834" i="7"/>
  <c r="O618" i="7"/>
  <c r="O402" i="7"/>
  <c r="O172" i="7"/>
  <c r="O232" i="7"/>
  <c r="O271" i="7"/>
  <c r="O1231" i="7"/>
  <c r="O1087" i="7"/>
  <c r="O901" i="7"/>
  <c r="O685" i="7"/>
  <c r="O469" i="7"/>
  <c r="O248" i="7"/>
  <c r="O306" i="7"/>
  <c r="O61" i="7"/>
  <c r="O611" i="7"/>
  <c r="O395" i="7"/>
  <c r="O163" i="7"/>
  <c r="O1144" i="7"/>
  <c r="O951" i="7"/>
  <c r="O644" i="7"/>
  <c r="O264" i="7"/>
  <c r="O282" i="7"/>
  <c r="O819" i="7"/>
  <c r="O933" i="7"/>
  <c r="O165" i="7"/>
  <c r="O269" i="7"/>
  <c r="O544" i="7"/>
  <c r="O899" i="7"/>
  <c r="O1091" i="7"/>
  <c r="O1233" i="7"/>
  <c r="O892" i="7"/>
  <c r="O1124" i="7"/>
  <c r="O848" i="7"/>
  <c r="O486" i="7"/>
  <c r="O511" i="7"/>
  <c r="O508" i="7"/>
  <c r="O1154" i="7"/>
  <c r="O894" i="7"/>
  <c r="O535" i="7"/>
  <c r="O565" i="7"/>
  <c r="O835" i="7"/>
  <c r="O471" i="7"/>
  <c r="O805" i="7"/>
  <c r="O436" i="7"/>
  <c r="O1094" i="7"/>
  <c r="O804" i="7"/>
  <c r="O435" i="7"/>
  <c r="O432" i="7"/>
  <c r="O460" i="7"/>
  <c r="O457" i="7"/>
  <c r="O174" i="7"/>
  <c r="O1174" i="7"/>
  <c r="O1027" i="7"/>
  <c r="O816" i="7"/>
  <c r="O600" i="7"/>
  <c r="O384" i="7"/>
  <c r="O151" i="7"/>
  <c r="O211" i="7"/>
  <c r="O251" i="7"/>
  <c r="O1219" i="7"/>
  <c r="O1075" i="7"/>
  <c r="O883" i="7"/>
  <c r="O667" i="7"/>
  <c r="O451" i="7"/>
  <c r="O228" i="7"/>
  <c r="O288" i="7"/>
  <c r="O42" i="7"/>
  <c r="O592" i="7"/>
  <c r="O376" i="7"/>
  <c r="O143" i="7"/>
  <c r="O1132" i="7"/>
  <c r="O915" i="7"/>
  <c r="O627" i="7"/>
  <c r="O223" i="7"/>
  <c r="O157" i="7"/>
  <c r="O783" i="7"/>
  <c r="O909" i="7"/>
  <c r="O45" i="7"/>
  <c r="O149" i="7"/>
  <c r="O1213" i="7"/>
  <c r="O851" i="7"/>
  <c r="O1067" i="7"/>
  <c r="O1209" i="7"/>
  <c r="O844" i="7"/>
  <c r="O1106" i="7"/>
  <c r="O822" i="7"/>
  <c r="O455" i="7"/>
  <c r="O480" i="7"/>
  <c r="O479" i="7"/>
  <c r="O1136" i="7"/>
  <c r="O867" i="7"/>
  <c r="O507" i="7"/>
  <c r="O534" i="7"/>
  <c r="O808" i="7"/>
  <c r="O439" i="7"/>
  <c r="O776" i="7"/>
  <c r="O407" i="7"/>
  <c r="O1076" i="7"/>
  <c r="O774" i="7"/>
  <c r="O403" i="7"/>
  <c r="O400" i="7"/>
  <c r="O427" i="7"/>
  <c r="O426" i="7"/>
  <c r="O152" i="7"/>
  <c r="O1162" i="7"/>
  <c r="O1013" i="7"/>
  <c r="O798" i="7"/>
  <c r="O582" i="7"/>
  <c r="O366" i="7"/>
  <c r="O131" i="7"/>
  <c r="O191" i="7"/>
  <c r="O229" i="7"/>
  <c r="O1207" i="7"/>
  <c r="O1063" i="7"/>
  <c r="O865" i="7"/>
  <c r="O649" i="7"/>
  <c r="O433" i="7"/>
  <c r="O208" i="7"/>
  <c r="O268" i="7"/>
  <c r="O791" i="7"/>
  <c r="O575" i="7"/>
  <c r="O359" i="7"/>
  <c r="O121" i="7"/>
  <c r="O1120" i="7"/>
  <c r="O896" i="7"/>
  <c r="O572" i="7"/>
  <c r="O203" i="7"/>
  <c r="O116" i="7"/>
  <c r="O747" i="7"/>
  <c r="O885" i="7"/>
  <c r="O989" i="7"/>
  <c r="O125" i="7"/>
  <c r="O1189" i="7"/>
  <c r="O803" i="7"/>
  <c r="O1043" i="7"/>
  <c r="O1185" i="7"/>
  <c r="O796" i="7"/>
  <c r="O1088" i="7"/>
  <c r="O795" i="7"/>
  <c r="O424" i="7"/>
  <c r="O450" i="7"/>
  <c r="O445" i="7"/>
  <c r="O1118" i="7"/>
  <c r="O840" i="7"/>
  <c r="O475" i="7"/>
  <c r="O504" i="7"/>
  <c r="O779" i="7"/>
  <c r="O408" i="7"/>
  <c r="O745" i="7"/>
  <c r="O373" i="7"/>
  <c r="O1058" i="7"/>
  <c r="O743" i="7"/>
  <c r="O372" i="7"/>
  <c r="O371" i="7"/>
  <c r="O399" i="7"/>
  <c r="O396" i="7"/>
  <c r="O132" i="7"/>
  <c r="O1150" i="7"/>
  <c r="O996" i="7"/>
  <c r="O780" i="7"/>
  <c r="O564" i="7"/>
  <c r="O348" i="7"/>
  <c r="O109" i="7"/>
  <c r="O169" i="7"/>
  <c r="O210" i="7"/>
  <c r="O1195" i="7"/>
  <c r="O1051" i="7"/>
  <c r="O847" i="7"/>
  <c r="O631" i="7"/>
  <c r="O415" i="7"/>
  <c r="O187" i="7"/>
  <c r="O247" i="7"/>
  <c r="O772" i="7"/>
  <c r="O556" i="7"/>
  <c r="O340" i="7"/>
  <c r="O102" i="7"/>
  <c r="O1096" i="7"/>
  <c r="O879" i="7"/>
  <c r="O555" i="7"/>
  <c r="O181" i="7"/>
  <c r="O76" i="7"/>
  <c r="O603" i="7"/>
  <c r="O765" i="7"/>
  <c r="O869" i="7"/>
  <c r="O255" i="7"/>
  <c r="O1165" i="7"/>
  <c r="O756" i="7"/>
  <c r="O1014" i="7"/>
  <c r="O1161" i="7"/>
  <c r="O740" i="7"/>
  <c r="O1070" i="7"/>
  <c r="O763" i="7"/>
  <c r="O391" i="7"/>
  <c r="O419" i="7"/>
  <c r="O416" i="7"/>
  <c r="O1100" i="7"/>
  <c r="O812" i="7"/>
  <c r="O444" i="7"/>
  <c r="O472" i="7"/>
  <c r="O748" i="7"/>
  <c r="O378" i="7"/>
  <c r="O714" i="7"/>
  <c r="O344" i="7"/>
  <c r="O1039" i="7"/>
  <c r="O712" i="7"/>
  <c r="O342" i="7"/>
  <c r="O337" i="7"/>
  <c r="O367" i="7"/>
  <c r="O364" i="7"/>
  <c r="O112" i="7"/>
  <c r="O1138" i="7"/>
  <c r="O978" i="7"/>
  <c r="O762" i="7"/>
  <c r="O546" i="7"/>
  <c r="O330" i="7"/>
  <c r="O90" i="7"/>
  <c r="O150" i="7"/>
  <c r="O188" i="7"/>
  <c r="O1183" i="7"/>
  <c r="O1038" i="7"/>
  <c r="O829" i="7"/>
  <c r="O613" i="7"/>
  <c r="O397" i="7"/>
  <c r="O167" i="7"/>
  <c r="O227" i="7"/>
  <c r="O755" i="7"/>
  <c r="O539" i="7"/>
  <c r="O323" i="7"/>
  <c r="O80" i="7"/>
  <c r="O1084" i="7"/>
  <c r="O860" i="7"/>
  <c r="O536" i="7"/>
  <c r="O100" i="7"/>
  <c r="O35" i="7"/>
  <c r="O567" i="7"/>
  <c r="O741" i="7"/>
  <c r="O845" i="7"/>
  <c r="O231" i="7"/>
  <c r="O1019" i="7"/>
  <c r="O1141" i="7"/>
  <c r="O697" i="7"/>
  <c r="O979" i="7"/>
  <c r="O1137" i="7"/>
  <c r="O695" i="7"/>
  <c r="O1052" i="7"/>
  <c r="O732" i="7"/>
  <c r="O363" i="7"/>
  <c r="O388" i="7"/>
  <c r="O385" i="7"/>
  <c r="O1082" i="7"/>
  <c r="O784" i="7"/>
  <c r="O414" i="7"/>
  <c r="O443" i="7"/>
  <c r="O715" i="7"/>
  <c r="O347" i="7"/>
  <c r="O684" i="7"/>
  <c r="O259" i="7"/>
  <c r="O1017" i="7"/>
  <c r="O679" i="7"/>
  <c r="O239" i="7"/>
  <c r="O217" i="7"/>
  <c r="O336" i="7"/>
  <c r="O335" i="7"/>
  <c r="O91" i="7"/>
  <c r="O1126" i="7"/>
  <c r="O960" i="7"/>
  <c r="O744" i="7"/>
  <c r="O528" i="7"/>
  <c r="O312" i="7"/>
  <c r="O68" i="7"/>
  <c r="O128" i="7"/>
  <c r="O168" i="7"/>
  <c r="O1171" i="7"/>
  <c r="O1024" i="7"/>
  <c r="O811" i="7"/>
  <c r="O595" i="7"/>
  <c r="O379" i="7"/>
  <c r="O145" i="7"/>
  <c r="O205" i="7"/>
  <c r="O736" i="7"/>
  <c r="O520" i="7"/>
  <c r="O304" i="7"/>
  <c r="O40" i="7"/>
  <c r="O1072" i="7"/>
  <c r="O843" i="7"/>
  <c r="O519" i="7"/>
  <c r="O59" i="7"/>
  <c r="O531" i="7"/>
  <c r="O621" i="7"/>
  <c r="O725" i="7"/>
  <c r="O99" i="7"/>
  <c r="O936" i="7"/>
  <c r="O1113" i="7"/>
  <c r="O452" i="7"/>
  <c r="O1032" i="7"/>
  <c r="O702" i="7"/>
  <c r="O331" i="7"/>
  <c r="O355" i="7"/>
  <c r="O354" i="7"/>
  <c r="O1064" i="7"/>
  <c r="O751" i="7"/>
  <c r="O383" i="7"/>
  <c r="O409" i="7"/>
  <c r="O687" i="7"/>
  <c r="O280" i="7"/>
  <c r="O652" i="7"/>
  <c r="O1220" i="7"/>
  <c r="O992" i="7"/>
  <c r="O651" i="7"/>
  <c r="O648" i="7"/>
  <c r="O676" i="7"/>
  <c r="O198" i="7"/>
  <c r="O176" i="7"/>
  <c r="O71" i="7"/>
  <c r="O1114" i="7"/>
  <c r="O942" i="7"/>
  <c r="O726" i="7"/>
  <c r="O510" i="7"/>
  <c r="O294" i="7"/>
  <c r="O48" i="7"/>
  <c r="O108" i="7"/>
  <c r="O148" i="7"/>
  <c r="O1159" i="7"/>
  <c r="O1009" i="7"/>
  <c r="O793" i="7"/>
  <c r="O577" i="7"/>
  <c r="O361" i="7"/>
  <c r="O126" i="7"/>
  <c r="O186" i="7"/>
  <c r="O719" i="7"/>
  <c r="O503" i="7"/>
  <c r="O287" i="7"/>
  <c r="O1228" i="7"/>
  <c r="O1060" i="7"/>
  <c r="O788" i="7"/>
  <c r="O483" i="7"/>
  <c r="O319" i="7"/>
  <c r="O1176" i="7"/>
  <c r="O387" i="7"/>
  <c r="O597" i="7"/>
  <c r="O701" i="7"/>
  <c r="O75" i="7"/>
  <c r="O156" i="7"/>
  <c r="O318" i="7"/>
  <c r="O316" i="7"/>
  <c r="O1046" i="7"/>
  <c r="O723" i="7"/>
  <c r="O352" i="7"/>
  <c r="O380" i="7"/>
  <c r="O655" i="7"/>
  <c r="O967" i="7"/>
  <c r="O623" i="7"/>
  <c r="O1202" i="7"/>
  <c r="O966" i="7"/>
  <c r="O619" i="7"/>
  <c r="O616" i="7"/>
  <c r="O643" i="7"/>
  <c r="O642" i="7"/>
  <c r="O295" i="7"/>
  <c r="O49" i="7"/>
  <c r="O1102" i="7"/>
  <c r="O924" i="7"/>
  <c r="O708" i="7"/>
  <c r="O492" i="7"/>
  <c r="O275" i="7"/>
  <c r="O328" i="7"/>
  <c r="O88" i="7"/>
  <c r="O127" i="7"/>
  <c r="O1147" i="7"/>
  <c r="O991" i="7"/>
  <c r="O775" i="7"/>
  <c r="O559" i="7"/>
  <c r="O343" i="7"/>
  <c r="O104" i="7"/>
  <c r="O164" i="7"/>
  <c r="O700" i="7"/>
  <c r="O484" i="7"/>
  <c r="O265" i="7"/>
  <c r="O1216" i="7"/>
  <c r="O1048" i="7"/>
  <c r="O771" i="7"/>
  <c r="O447" i="7"/>
  <c r="O283" i="7"/>
  <c r="O1152" i="7"/>
  <c r="O351" i="7"/>
  <c r="O477" i="7"/>
  <c r="O581" i="7"/>
  <c r="O914" i="7"/>
  <c r="O900" i="7"/>
  <c r="O1069" i="7"/>
  <c r="O1211" i="7"/>
  <c r="O846" i="7"/>
  <c r="O1065" i="7"/>
  <c r="O1214" i="7"/>
  <c r="O984" i="7"/>
  <c r="O640" i="7"/>
  <c r="O666" i="7"/>
  <c r="O115" i="7"/>
  <c r="O95" i="7"/>
  <c r="O1025" i="7"/>
  <c r="O691" i="7"/>
  <c r="O313" i="7"/>
  <c r="O349" i="7"/>
  <c r="O624" i="7"/>
  <c r="O940" i="7"/>
  <c r="O589" i="7"/>
  <c r="O1184" i="7"/>
  <c r="O939" i="7"/>
  <c r="O588" i="7"/>
  <c r="O587" i="7"/>
  <c r="O615" i="7"/>
  <c r="O612" i="7"/>
  <c r="O276" i="7"/>
  <c r="O1234" i="7"/>
  <c r="O1090" i="7"/>
  <c r="O906" i="7"/>
  <c r="O690" i="7"/>
  <c r="O474" i="7"/>
  <c r="O253" i="7"/>
  <c r="O311" i="7"/>
  <c r="O67" i="7"/>
  <c r="O107" i="7"/>
  <c r="O1135" i="7"/>
  <c r="O973" i="7"/>
  <c r="O757" i="7"/>
  <c r="O541" i="7"/>
  <c r="O325" i="7"/>
  <c r="O84" i="7"/>
  <c r="O144" i="7"/>
  <c r="O683" i="7"/>
  <c r="O467" i="7"/>
  <c r="O246" i="7"/>
  <c r="O1204" i="7"/>
  <c r="O1020" i="7"/>
  <c r="O752" i="7"/>
  <c r="O428" i="7"/>
  <c r="O241" i="7"/>
  <c r="O1128" i="7"/>
  <c r="O315" i="7"/>
  <c r="O453" i="7"/>
  <c r="O557" i="7"/>
  <c r="O818" i="7"/>
  <c r="U32" i="7"/>
  <c r="V32" i="7" s="1"/>
  <c r="U176" i="7"/>
  <c r="V176" i="7" s="1"/>
  <c r="U200" i="7"/>
  <c r="V200" i="7" s="1"/>
  <c r="U560" i="7"/>
  <c r="V560" i="7" s="1"/>
  <c r="U775" i="7"/>
  <c r="V775" i="7" s="1"/>
  <c r="U848" i="7"/>
  <c r="V848" i="7" s="1"/>
  <c r="U932" i="7"/>
  <c r="V932" i="7" s="1"/>
  <c r="U632" i="7"/>
  <c r="V632" i="7" s="1"/>
  <c r="U704" i="7"/>
  <c r="V704" i="7" s="1"/>
  <c r="U776" i="7"/>
  <c r="V776" i="7" s="1"/>
  <c r="U860" i="7"/>
  <c r="V860" i="7" s="1"/>
  <c r="U988" i="7"/>
  <c r="V988" i="7" s="1"/>
  <c r="U345" i="7"/>
  <c r="V345" i="7" s="1"/>
  <c r="U489" i="7"/>
  <c r="V489" i="7" s="1"/>
  <c r="U55" i="7"/>
  <c r="V55" i="7" s="1"/>
  <c r="U127" i="7"/>
  <c r="V127" i="7" s="1"/>
  <c r="U199" i="7"/>
  <c r="V199" i="7" s="1"/>
  <c r="U415" i="7"/>
  <c r="V415" i="7" s="1"/>
  <c r="U559" i="7"/>
  <c r="V559" i="7" s="1"/>
  <c r="U703" i="7"/>
  <c r="V703" i="7" s="1"/>
  <c r="U943" i="7"/>
  <c r="V943" i="7" s="1"/>
  <c r="U774" i="7"/>
  <c r="V774" i="7" s="1"/>
  <c r="U1219" i="7"/>
  <c r="V1219" i="7" s="1"/>
  <c r="U44" i="7"/>
  <c r="V44" i="7" s="1"/>
  <c r="U116" i="7"/>
  <c r="V116" i="7" s="1"/>
  <c r="U404" i="7"/>
  <c r="V404" i="7" s="1"/>
  <c r="U796" i="7"/>
  <c r="V796" i="7" s="1"/>
  <c r="U1161" i="7"/>
  <c r="V1161" i="7" s="1"/>
  <c r="U1233" i="7"/>
  <c r="V1233" i="7" s="1"/>
  <c r="U1173" i="7"/>
  <c r="V1173" i="7" s="1"/>
  <c r="U941" i="7"/>
  <c r="V941" i="7" s="1"/>
  <c r="U1087" i="7"/>
  <c r="V1087" i="7" s="1"/>
  <c r="U248" i="7"/>
  <c r="V248" i="7" s="1"/>
  <c r="U320" i="7"/>
  <c r="V320" i="7" s="1"/>
  <c r="U392" i="7"/>
  <c r="V392" i="7" s="1"/>
  <c r="U536" i="7"/>
  <c r="V536" i="7" s="1"/>
  <c r="U608" i="7"/>
  <c r="V608" i="7" s="1"/>
  <c r="U823" i="7"/>
  <c r="V823" i="7" s="1"/>
  <c r="U103" i="7"/>
  <c r="V103" i="7" s="1"/>
  <c r="U247" i="7"/>
  <c r="V247" i="7" s="1"/>
  <c r="U319" i="7"/>
  <c r="V319" i="7" s="1"/>
  <c r="U607" i="7"/>
  <c r="V607" i="7" s="1"/>
  <c r="U679" i="7"/>
  <c r="V679" i="7" s="1"/>
  <c r="U750" i="7"/>
  <c r="V750" i="7" s="1"/>
  <c r="U919" i="7"/>
  <c r="V919" i="7" s="1"/>
  <c r="U785" i="7"/>
  <c r="V785" i="7" s="1"/>
  <c r="U1025" i="7"/>
  <c r="V1025" i="7" s="1"/>
  <c r="U1109" i="7"/>
  <c r="V1109" i="7" s="1"/>
  <c r="U1182" i="7"/>
  <c r="V1182" i="7" s="1"/>
  <c r="U822" i="7"/>
  <c r="V822" i="7" s="1"/>
  <c r="U835" i="7"/>
  <c r="V835" i="7" s="1"/>
  <c r="U1003" i="7"/>
  <c r="V1003" i="7" s="1"/>
  <c r="U1160" i="7"/>
  <c r="V1160" i="7" s="1"/>
  <c r="U1038" i="7"/>
  <c r="V1038" i="7" s="1"/>
  <c r="U773" i="7"/>
  <c r="V773" i="7" s="1"/>
  <c r="P93" i="7"/>
  <c r="P453" i="7"/>
  <c r="U908" i="7"/>
  <c r="V908" i="7" s="1"/>
  <c r="U991" i="7"/>
  <c r="V991" i="7" s="1"/>
  <c r="U1063" i="7"/>
  <c r="V1063" i="7" s="1"/>
  <c r="U1148" i="7"/>
  <c r="V1148" i="7" s="1"/>
  <c r="O263" i="7"/>
  <c r="O300" i="7"/>
  <c r="O55" i="7"/>
  <c r="O1140" i="7"/>
  <c r="O980" i="7"/>
  <c r="O764" i="7"/>
  <c r="O548" i="7"/>
  <c r="O332" i="7"/>
  <c r="O92" i="7"/>
  <c r="O897" i="7"/>
  <c r="O753" i="7"/>
  <c r="O609" i="7"/>
  <c r="O465" i="7"/>
  <c r="O321" i="7"/>
  <c r="O177" i="7"/>
  <c r="O1001" i="7"/>
  <c r="O857" i="7"/>
  <c r="O713" i="7"/>
  <c r="O569" i="7"/>
  <c r="O425" i="7"/>
  <c r="O281" i="7"/>
  <c r="O137" i="7"/>
  <c r="O243" i="7"/>
  <c r="O87" i="7"/>
  <c r="O842" i="7"/>
  <c r="O226" i="7"/>
  <c r="O1180" i="7"/>
  <c r="O1035" i="7"/>
  <c r="O824" i="7"/>
  <c r="O608" i="7"/>
  <c r="O392" i="7"/>
  <c r="O162" i="7"/>
  <c r="O222" i="7"/>
  <c r="O260" i="7"/>
  <c r="O54" i="7"/>
  <c r="O1116" i="7"/>
  <c r="O944" i="7"/>
  <c r="O728" i="7"/>
  <c r="O512" i="7"/>
  <c r="O296" i="7"/>
  <c r="O52" i="7"/>
  <c r="O873" i="7"/>
  <c r="O729" i="7"/>
  <c r="O585" i="7"/>
  <c r="O441" i="7"/>
  <c r="O297" i="7"/>
  <c r="O153" i="7"/>
  <c r="O977" i="7"/>
  <c r="O833" i="7"/>
  <c r="O689" i="7"/>
  <c r="O545" i="7"/>
  <c r="O401" i="7"/>
  <c r="O257" i="7"/>
  <c r="O113" i="7"/>
  <c r="O219" i="7"/>
  <c r="O63" i="7"/>
  <c r="O806" i="7"/>
  <c r="O807" i="7"/>
  <c r="O591" i="7"/>
  <c r="O375" i="7"/>
  <c r="O140" i="7"/>
  <c r="O200" i="7"/>
  <c r="O240" i="7"/>
  <c r="O1104" i="7"/>
  <c r="O927" i="7"/>
  <c r="O711" i="7"/>
  <c r="O495" i="7"/>
  <c r="O277" i="7"/>
  <c r="O1005" i="7"/>
  <c r="O861" i="7"/>
  <c r="O717" i="7"/>
  <c r="O573" i="7"/>
  <c r="O429" i="7"/>
  <c r="O285" i="7"/>
  <c r="O141" i="7"/>
  <c r="O965" i="7"/>
  <c r="O821" i="7"/>
  <c r="O677" i="7"/>
  <c r="O533" i="7"/>
  <c r="O389" i="7"/>
  <c r="O245" i="7"/>
  <c r="O101" i="7"/>
  <c r="O207" i="7"/>
  <c r="O51" i="7"/>
  <c r="O794" i="7"/>
  <c r="O356" i="7"/>
  <c r="O120" i="7"/>
  <c r="O180" i="7"/>
  <c r="O220" i="7"/>
  <c r="O1236" i="7"/>
  <c r="O1092" i="7"/>
  <c r="O908" i="7"/>
  <c r="O692" i="7"/>
  <c r="O476" i="7"/>
  <c r="O258" i="7"/>
  <c r="O993" i="7"/>
  <c r="O849" i="7"/>
  <c r="O705" i="7"/>
  <c r="O561" i="7"/>
  <c r="O417" i="7"/>
  <c r="O273" i="7"/>
  <c r="O129" i="7"/>
  <c r="O953" i="7"/>
  <c r="O809" i="7"/>
  <c r="O665" i="7"/>
  <c r="O521" i="7"/>
  <c r="O377" i="7"/>
  <c r="O233" i="7"/>
  <c r="O89" i="7"/>
  <c r="O195" i="7"/>
  <c r="O1034" i="7"/>
  <c r="O770" i="7"/>
  <c r="O160" i="7"/>
  <c r="O199" i="7"/>
  <c r="O1224" i="7"/>
  <c r="O1080" i="7"/>
  <c r="O891" i="7"/>
  <c r="O675" i="7"/>
  <c r="O459" i="7"/>
  <c r="O236" i="7"/>
  <c r="O981" i="7"/>
  <c r="O837" i="7"/>
  <c r="O693" i="7"/>
  <c r="O549" i="7"/>
  <c r="O405" i="7"/>
  <c r="O261" i="7"/>
  <c r="O117" i="7"/>
  <c r="O941" i="7"/>
  <c r="O797" i="7"/>
  <c r="O653" i="7"/>
  <c r="O509" i="7"/>
  <c r="O365" i="7"/>
  <c r="O221" i="7"/>
  <c r="O77" i="7"/>
  <c r="O183" i="7"/>
  <c r="O1010" i="7"/>
  <c r="O746" i="7"/>
  <c r="O320" i="7"/>
  <c r="O79" i="7"/>
  <c r="O139" i="7"/>
  <c r="O179" i="7"/>
  <c r="O1212" i="7"/>
  <c r="O1068" i="7"/>
  <c r="O872" i="7"/>
  <c r="O656" i="7"/>
  <c r="O440" i="7"/>
  <c r="O216" i="7"/>
  <c r="O969" i="7"/>
  <c r="O825" i="7"/>
  <c r="O681" i="7"/>
  <c r="O537" i="7"/>
  <c r="O393" i="7"/>
  <c r="O249" i="7"/>
  <c r="O105" i="7"/>
  <c r="O929" i="7"/>
  <c r="O785" i="7"/>
  <c r="O641" i="7"/>
  <c r="O497" i="7"/>
  <c r="O353" i="7"/>
  <c r="O209" i="7"/>
  <c r="O65" i="7"/>
  <c r="O171" i="7"/>
  <c r="O998" i="7"/>
  <c r="O698" i="7"/>
  <c r="O1200" i="7"/>
  <c r="O1056" i="7"/>
  <c r="O855" i="7"/>
  <c r="O639" i="7"/>
  <c r="O423" i="7"/>
  <c r="O196" i="7"/>
  <c r="O957" i="7"/>
  <c r="O813" i="7"/>
  <c r="O669" i="7"/>
  <c r="O525" i="7"/>
  <c r="O381" i="7"/>
  <c r="O237" i="7"/>
  <c r="O93" i="7"/>
  <c r="O917" i="7"/>
  <c r="O773" i="7"/>
  <c r="O629" i="7"/>
  <c r="O485" i="7"/>
  <c r="O341" i="7"/>
  <c r="O197" i="7"/>
  <c r="O53" i="7"/>
  <c r="O147" i="7"/>
  <c r="O986" i="7"/>
  <c r="O674" i="7"/>
  <c r="O60" i="7"/>
  <c r="O1108" i="7"/>
  <c r="O932" i="7"/>
  <c r="O716" i="7"/>
  <c r="O500" i="7"/>
  <c r="O284" i="7"/>
  <c r="O37" i="7"/>
  <c r="O97" i="7"/>
  <c r="O138" i="7"/>
  <c r="O1188" i="7"/>
  <c r="O1044" i="7"/>
  <c r="O836" i="7"/>
  <c r="O620" i="7"/>
  <c r="O404" i="7"/>
  <c r="O175" i="7"/>
  <c r="O945" i="7"/>
  <c r="O801" i="7"/>
  <c r="O657" i="7"/>
  <c r="O513" i="7"/>
  <c r="O369" i="7"/>
  <c r="O225" i="7"/>
  <c r="O81" i="7"/>
  <c r="O905" i="7"/>
  <c r="O761" i="7"/>
  <c r="O617" i="7"/>
  <c r="O473" i="7"/>
  <c r="O329" i="7"/>
  <c r="O185" i="7"/>
  <c r="O41" i="7"/>
  <c r="O135" i="7"/>
  <c r="O974" i="7"/>
  <c r="O86" i="7"/>
  <c r="O789" i="7"/>
  <c r="O645" i="7"/>
  <c r="O501" i="7"/>
  <c r="O357" i="7"/>
  <c r="O213" i="7"/>
  <c r="O69" i="7"/>
  <c r="O893" i="7"/>
  <c r="O749" i="7"/>
  <c r="O605" i="7"/>
  <c r="O461" i="7"/>
  <c r="O317" i="7"/>
  <c r="O173" i="7"/>
  <c r="O279" i="7"/>
  <c r="O123" i="7"/>
  <c r="O962" i="7"/>
  <c r="O74" i="7"/>
  <c r="O680" i="7"/>
  <c r="O464" i="7"/>
  <c r="O244" i="7"/>
  <c r="O301" i="7"/>
  <c r="O56" i="7"/>
  <c r="O96" i="7"/>
  <c r="O1164" i="7"/>
  <c r="O1015" i="7"/>
  <c r="O800" i="7"/>
  <c r="O584" i="7"/>
  <c r="O368" i="7"/>
  <c r="O133" i="7"/>
  <c r="O921" i="7"/>
  <c r="O777" i="7"/>
  <c r="O633" i="7"/>
  <c r="O489" i="7"/>
  <c r="O345" i="7"/>
  <c r="O201" i="7"/>
  <c r="O57" i="7"/>
  <c r="O881" i="7"/>
  <c r="O737" i="7"/>
  <c r="O593" i="7"/>
  <c r="O449" i="7"/>
  <c r="O305" i="7"/>
  <c r="O161" i="7"/>
  <c r="O267" i="7"/>
  <c r="O111" i="7"/>
  <c r="O950" i="7"/>
  <c r="O958" i="7"/>
  <c r="U869" i="7"/>
  <c r="V869" i="7" s="1"/>
  <c r="U1050" i="7"/>
  <c r="V1050" i="7" s="1"/>
  <c r="U1135" i="7"/>
  <c r="V1135" i="7" s="1"/>
  <c r="U1207" i="7"/>
  <c r="V1207" i="7" s="1"/>
  <c r="U763" i="7"/>
  <c r="V763" i="7" s="1"/>
  <c r="U786" i="7"/>
  <c r="V786" i="7" s="1"/>
  <c r="U844" i="7"/>
  <c r="V844" i="7" s="1"/>
  <c r="U896" i="7"/>
  <c r="V896" i="7" s="1"/>
  <c r="U980" i="7"/>
  <c r="V980" i="7" s="1"/>
  <c r="U906" i="7"/>
  <c r="V906" i="7" s="1"/>
  <c r="U525" i="7"/>
  <c r="V525" i="7" s="1"/>
  <c r="U741" i="7"/>
  <c r="V741" i="7" s="1"/>
  <c r="U981" i="7"/>
  <c r="V981" i="7" s="1"/>
  <c r="U209" i="7"/>
  <c r="V209" i="7" s="1"/>
  <c r="U641" i="7"/>
  <c r="V641" i="7" s="1"/>
  <c r="U92" i="7"/>
  <c r="V92" i="7" s="1"/>
  <c r="U164" i="7"/>
  <c r="V164" i="7" s="1"/>
  <c r="U236" i="7"/>
  <c r="V236" i="7" s="1"/>
  <c r="U308" i="7"/>
  <c r="V308" i="7" s="1"/>
  <c r="U380" i="7"/>
  <c r="V380" i="7" s="1"/>
  <c r="U452" i="7"/>
  <c r="V452" i="7" s="1"/>
  <c r="U524" i="7"/>
  <c r="V524" i="7" s="1"/>
  <c r="U596" i="7"/>
  <c r="V596" i="7" s="1"/>
  <c r="U668" i="7"/>
  <c r="V668" i="7" s="1"/>
  <c r="U739" i="7"/>
  <c r="V739" i="7" s="1"/>
  <c r="U1052" i="7"/>
  <c r="V1052" i="7" s="1"/>
  <c r="U1137" i="7"/>
  <c r="V1137" i="7" s="1"/>
  <c r="U1209" i="7"/>
  <c r="V1209" i="7" s="1"/>
  <c r="U294" i="7"/>
  <c r="V294" i="7" s="1"/>
  <c r="U366" i="7"/>
  <c r="V366" i="7" s="1"/>
  <c r="O374" i="7"/>
  <c r="U821" i="7"/>
  <c r="V821" i="7" s="1"/>
  <c r="U1194" i="7"/>
  <c r="V1194" i="7" s="1"/>
  <c r="U749" i="7"/>
  <c r="V749" i="7" s="1"/>
  <c r="U772" i="7"/>
  <c r="V772" i="7" s="1"/>
  <c r="U1037" i="7"/>
  <c r="V1037" i="7" s="1"/>
  <c r="U173" i="7"/>
  <c r="V173" i="7" s="1"/>
  <c r="U390" i="7"/>
  <c r="V390" i="7" s="1"/>
  <c r="U461" i="7"/>
  <c r="V461" i="7" s="1"/>
  <c r="U534" i="7"/>
  <c r="V534" i="7" s="1"/>
  <c r="U940" i="7"/>
  <c r="V940" i="7" s="1"/>
  <c r="U1012" i="7"/>
  <c r="V1012" i="7" s="1"/>
  <c r="U1096" i="7"/>
  <c r="V1096" i="7" s="1"/>
  <c r="U1169" i="7"/>
  <c r="V1169" i="7" s="1"/>
  <c r="U1036" i="7"/>
  <c r="V1036" i="7" s="1"/>
  <c r="U628" i="7"/>
  <c r="V628" i="7" s="1"/>
  <c r="U268" i="7"/>
  <c r="V268" i="7" s="1"/>
  <c r="U700" i="7"/>
  <c r="V700" i="7" s="1"/>
  <c r="U944" i="7"/>
  <c r="V944" i="7" s="1"/>
  <c r="U556" i="7"/>
  <c r="V556" i="7" s="1"/>
  <c r="U269" i="7"/>
  <c r="V269" i="7" s="1"/>
  <c r="U629" i="7"/>
  <c r="V629" i="7" s="1"/>
  <c r="U820" i="7"/>
  <c r="V820" i="7" s="1"/>
  <c r="U892" i="7"/>
  <c r="V892" i="7" s="1"/>
  <c r="U964" i="7"/>
  <c r="V964" i="7" s="1"/>
  <c r="U1120" i="7"/>
  <c r="V1120" i="7" s="1"/>
  <c r="U1193" i="7"/>
  <c r="V1193" i="7" s="1"/>
  <c r="U28" i="7"/>
  <c r="V28" i="7" s="1"/>
  <c r="U100" i="7"/>
  <c r="V100" i="7" s="1"/>
  <c r="U388" i="7"/>
  <c r="V388" i="7" s="1"/>
  <c r="U604" i="7"/>
  <c r="V604" i="7" s="1"/>
  <c r="U676" i="7"/>
  <c r="V676" i="7" s="1"/>
  <c r="U748" i="7"/>
  <c r="V748" i="7" s="1"/>
  <c r="U799" i="7"/>
  <c r="V799" i="7" s="1"/>
  <c r="U412" i="7"/>
  <c r="V412" i="7" s="1"/>
  <c r="U270" i="7"/>
  <c r="V270" i="7" s="1"/>
  <c r="U872" i="7"/>
  <c r="V872" i="7" s="1"/>
  <c r="U834" i="7"/>
  <c r="V834" i="7" s="1"/>
  <c r="U956" i="7"/>
  <c r="V956" i="7" s="1"/>
  <c r="U591" i="7"/>
  <c r="V591" i="7" s="1"/>
  <c r="O662" i="7"/>
  <c r="O946" i="7"/>
  <c r="U1015" i="7"/>
  <c r="V1015" i="7" s="1"/>
  <c r="O938" i="7"/>
  <c r="O650" i="7"/>
  <c r="O814" i="7"/>
  <c r="U918" i="7"/>
  <c r="V918" i="7" s="1"/>
  <c r="O530" i="7"/>
  <c r="O802" i="7"/>
  <c r="O890" i="7"/>
  <c r="O518" i="7"/>
  <c r="O670" i="7"/>
  <c r="O506" i="7"/>
  <c r="O658" i="7"/>
  <c r="O526" i="7"/>
  <c r="U870" i="7"/>
  <c r="V870" i="7" s="1"/>
  <c r="O362" i="7"/>
  <c r="O514" i="7"/>
  <c r="O230" i="7"/>
  <c r="O382" i="7"/>
  <c r="O218" i="7"/>
  <c r="O370" i="7"/>
  <c r="U346" i="7"/>
  <c r="V346" i="7" s="1"/>
  <c r="U881" i="7"/>
  <c r="V881" i="7" s="1"/>
  <c r="U965" i="7"/>
  <c r="V965" i="7" s="1"/>
  <c r="U1121" i="7"/>
  <c r="V1121" i="7" s="1"/>
  <c r="U857" i="7"/>
  <c r="V857" i="7" s="1"/>
  <c r="U104" i="7"/>
  <c r="V104" i="7" s="1"/>
  <c r="U464" i="7"/>
  <c r="V464" i="7" s="1"/>
  <c r="U680" i="7"/>
  <c r="V680" i="7" s="1"/>
  <c r="U957" i="7"/>
  <c r="V957" i="7" s="1"/>
  <c r="U1041" i="7"/>
  <c r="V1041" i="7" s="1"/>
  <c r="U1125" i="7"/>
  <c r="V1125" i="7" s="1"/>
  <c r="U64" i="7"/>
  <c r="V64" i="7" s="1"/>
  <c r="U136" i="7"/>
  <c r="V136" i="7" s="1"/>
  <c r="U352" i="7"/>
  <c r="V352" i="7" s="1"/>
  <c r="U496" i="7"/>
  <c r="V496" i="7" s="1"/>
  <c r="U568" i="7"/>
  <c r="V568" i="7" s="1"/>
  <c r="U640" i="7"/>
  <c r="V640" i="7" s="1"/>
  <c r="U712" i="7"/>
  <c r="V712" i="7" s="1"/>
  <c r="U784" i="7"/>
  <c r="V784" i="7" s="1"/>
  <c r="U992" i="7"/>
  <c r="V992" i="7" s="1"/>
  <c r="U1064" i="7"/>
  <c r="V1064" i="7" s="1"/>
  <c r="U1051" i="7"/>
  <c r="V1051" i="7" s="1"/>
  <c r="U1208" i="7"/>
  <c r="V1208" i="7" s="1"/>
  <c r="U1221" i="7"/>
  <c r="V1221" i="7" s="1"/>
  <c r="U884" i="7"/>
  <c r="V884" i="7" s="1"/>
  <c r="U169" i="7"/>
  <c r="V169" i="7" s="1"/>
  <c r="U563" i="7"/>
  <c r="V563" i="7" s="1"/>
  <c r="U636" i="7"/>
  <c r="V636" i="7" s="1"/>
  <c r="U708" i="7"/>
  <c r="V708" i="7" s="1"/>
  <c r="U781" i="7"/>
  <c r="V781" i="7" s="1"/>
  <c r="U858" i="7"/>
  <c r="V858" i="7" s="1"/>
  <c r="U154" i="7"/>
  <c r="V154" i="7" s="1"/>
  <c r="U485" i="7"/>
  <c r="V485" i="7" s="1"/>
  <c r="U1136" i="7"/>
  <c r="V1136" i="7" s="1"/>
  <c r="U1122" i="7"/>
  <c r="V1122" i="7" s="1"/>
  <c r="U1195" i="7"/>
  <c r="V1195" i="7" s="1"/>
  <c r="U751" i="7"/>
  <c r="V751" i="7" s="1"/>
  <c r="O926" i="7"/>
  <c r="O782" i="7"/>
  <c r="O638" i="7"/>
  <c r="O494" i="7"/>
  <c r="O350" i="7"/>
  <c r="O206" i="7"/>
  <c r="O62" i="7"/>
  <c r="O934" i="7"/>
  <c r="O790" i="7"/>
  <c r="O646" i="7"/>
  <c r="O502" i="7"/>
  <c r="O358" i="7"/>
  <c r="O214" i="7"/>
  <c r="O626" i="7"/>
  <c r="O482" i="7"/>
  <c r="O338" i="7"/>
  <c r="O194" i="7"/>
  <c r="O50" i="7"/>
  <c r="O922" i="7"/>
  <c r="O778" i="7"/>
  <c r="O634" i="7"/>
  <c r="O490" i="7"/>
  <c r="O346" i="7"/>
  <c r="O202" i="7"/>
  <c r="O39" i="7"/>
  <c r="O902" i="7"/>
  <c r="O758" i="7"/>
  <c r="O614" i="7"/>
  <c r="O470" i="7"/>
  <c r="O326" i="7"/>
  <c r="O182" i="7"/>
  <c r="O38" i="7"/>
  <c r="O910" i="7"/>
  <c r="O766" i="7"/>
  <c r="O622" i="7"/>
  <c r="O478" i="7"/>
  <c r="O334" i="7"/>
  <c r="O190" i="7"/>
  <c r="O602" i="7"/>
  <c r="O458" i="7"/>
  <c r="O314" i="7"/>
  <c r="O170" i="7"/>
  <c r="O1042" i="7"/>
  <c r="O898" i="7"/>
  <c r="O754" i="7"/>
  <c r="O610" i="7"/>
  <c r="O466" i="7"/>
  <c r="O322" i="7"/>
  <c r="O178" i="7"/>
  <c r="O159" i="7"/>
  <c r="O1022" i="7"/>
  <c r="O878" i="7"/>
  <c r="O734" i="7"/>
  <c r="O590" i="7"/>
  <c r="O446" i="7"/>
  <c r="O302" i="7"/>
  <c r="O158" i="7"/>
  <c r="O1030" i="7"/>
  <c r="O886" i="7"/>
  <c r="O742" i="7"/>
  <c r="O598" i="7"/>
  <c r="O454" i="7"/>
  <c r="O310" i="7"/>
  <c r="O142" i="7"/>
  <c r="O866" i="7"/>
  <c r="O722" i="7"/>
  <c r="O578" i="7"/>
  <c r="O434" i="7"/>
  <c r="O290" i="7"/>
  <c r="O146" i="7"/>
  <c r="O1018" i="7"/>
  <c r="O874" i="7"/>
  <c r="O730" i="7"/>
  <c r="O586" i="7"/>
  <c r="O442" i="7"/>
  <c r="O298" i="7"/>
  <c r="O106" i="7"/>
  <c r="O854" i="7"/>
  <c r="O710" i="7"/>
  <c r="O566" i="7"/>
  <c r="O422" i="7"/>
  <c r="O278" i="7"/>
  <c r="O134" i="7"/>
  <c r="O1006" i="7"/>
  <c r="O862" i="7"/>
  <c r="O718" i="7"/>
  <c r="O574" i="7"/>
  <c r="O430" i="7"/>
  <c r="O286" i="7"/>
  <c r="O94" i="7"/>
  <c r="O554" i="7"/>
  <c r="O410" i="7"/>
  <c r="O266" i="7"/>
  <c r="O122" i="7"/>
  <c r="O994" i="7"/>
  <c r="O850" i="7"/>
  <c r="O706" i="7"/>
  <c r="O562" i="7"/>
  <c r="O418" i="7"/>
  <c r="O274" i="7"/>
  <c r="O82" i="7"/>
  <c r="O830" i="7"/>
  <c r="O686" i="7"/>
  <c r="O542" i="7"/>
  <c r="O398" i="7"/>
  <c r="O254" i="7"/>
  <c r="O110" i="7"/>
  <c r="O982" i="7"/>
  <c r="O838" i="7"/>
  <c r="O694" i="7"/>
  <c r="O550" i="7"/>
  <c r="O406" i="7"/>
  <c r="O262" i="7"/>
  <c r="O58" i="7"/>
  <c r="O386" i="7"/>
  <c r="O242" i="7"/>
  <c r="O98" i="7"/>
  <c r="O970" i="7"/>
  <c r="O826" i="7"/>
  <c r="O682" i="7"/>
  <c r="O538" i="7"/>
  <c r="O394" i="7"/>
  <c r="O250" i="7"/>
  <c r="U811" i="7"/>
  <c r="V811" i="7" s="1"/>
  <c r="U899" i="7"/>
  <c r="V899" i="7" s="1"/>
  <c r="U341" i="7"/>
  <c r="V341" i="7" s="1"/>
  <c r="U1062" i="7"/>
  <c r="V1062" i="7" s="1"/>
  <c r="U224" i="7"/>
  <c r="V224" i="7" s="1"/>
  <c r="U512" i="7"/>
  <c r="V512" i="7" s="1"/>
  <c r="U968" i="7"/>
  <c r="V968" i="7" s="1"/>
  <c r="U1039" i="7"/>
  <c r="V1039" i="7" s="1"/>
  <c r="U1147" i="7"/>
  <c r="V1147" i="7" s="1"/>
  <c r="U893" i="7"/>
  <c r="V893" i="7" s="1"/>
  <c r="U634" i="7"/>
  <c r="V634" i="7" s="1"/>
  <c r="U274" i="7"/>
  <c r="V274" i="7" s="1"/>
  <c r="U922" i="7"/>
  <c r="V922" i="7" s="1"/>
  <c r="U241" i="7"/>
  <c r="V241" i="7" s="1"/>
  <c r="U457" i="7"/>
  <c r="V457" i="7" s="1"/>
  <c r="U797" i="7"/>
  <c r="V797" i="7" s="1"/>
  <c r="U38" i="7"/>
  <c r="V38" i="7" s="1"/>
  <c r="U255" i="7"/>
  <c r="V255" i="7" s="1"/>
  <c r="U470" i="7"/>
  <c r="V470" i="7" s="1"/>
  <c r="U584" i="7"/>
  <c r="V584" i="7" s="1"/>
  <c r="U656" i="7"/>
  <c r="V656" i="7" s="1"/>
  <c r="U800" i="7"/>
  <c r="V800" i="7" s="1"/>
  <c r="U329" i="7"/>
  <c r="V329" i="7" s="1"/>
  <c r="U401" i="7"/>
  <c r="V401" i="7" s="1"/>
  <c r="U690" i="7"/>
  <c r="V690" i="7" s="1"/>
  <c r="U1049" i="7"/>
  <c r="V1049" i="7" s="1"/>
  <c r="U71" i="7"/>
  <c r="V71" i="7" s="1"/>
  <c r="U472" i="7"/>
  <c r="V472" i="7" s="1"/>
  <c r="U544" i="7"/>
  <c r="V544" i="7" s="1"/>
  <c r="U761" i="7"/>
  <c r="V761" i="7" s="1"/>
  <c r="U76" i="7"/>
  <c r="V76" i="7" s="1"/>
  <c r="U364" i="7"/>
  <c r="V364" i="7" s="1"/>
  <c r="U508" i="7"/>
  <c r="V508" i="7" s="1"/>
  <c r="U652" i="7"/>
  <c r="V652" i="7" s="1"/>
  <c r="U724" i="7"/>
  <c r="V724" i="7" s="1"/>
  <c r="U4" i="7"/>
  <c r="V4" i="7" s="1"/>
  <c r="U106" i="7"/>
  <c r="V106" i="7" s="1"/>
  <c r="U180" i="7"/>
  <c r="V180" i="7" s="1"/>
  <c r="U324" i="7"/>
  <c r="V324" i="7" s="1"/>
  <c r="U396" i="7"/>
  <c r="V396" i="7" s="1"/>
  <c r="U468" i="7"/>
  <c r="V468" i="7" s="1"/>
  <c r="U1211" i="7"/>
  <c r="V1211" i="7" s="1"/>
  <c r="U145" i="7"/>
  <c r="V145" i="7" s="1"/>
  <c r="U795" i="7"/>
  <c r="V795" i="7" s="1"/>
  <c r="U230" i="7"/>
  <c r="V230" i="7" s="1"/>
  <c r="U374" i="7"/>
  <c r="V374" i="7" s="1"/>
  <c r="U446" i="7"/>
  <c r="V446" i="7" s="1"/>
  <c r="U419" i="7"/>
  <c r="V419" i="7" s="1"/>
  <c r="U343" i="7"/>
  <c r="V343" i="7" s="1"/>
  <c r="U740" i="7"/>
  <c r="V740" i="7" s="1"/>
  <c r="U79" i="7"/>
  <c r="V79" i="7" s="1"/>
  <c r="U151" i="7"/>
  <c r="V151" i="7" s="1"/>
  <c r="U223" i="7"/>
  <c r="V223" i="7" s="1"/>
  <c r="U439" i="7"/>
  <c r="V439" i="7" s="1"/>
  <c r="U511" i="7"/>
  <c r="V511" i="7" s="1"/>
  <c r="U583" i="7"/>
  <c r="V583" i="7" s="1"/>
  <c r="U655" i="7"/>
  <c r="V655" i="7" s="1"/>
  <c r="U727" i="7"/>
  <c r="V727" i="7" s="1"/>
  <c r="U163" i="7"/>
  <c r="V163" i="7" s="1"/>
  <c r="U306" i="7"/>
  <c r="V306" i="7" s="1"/>
  <c r="U657" i="7"/>
  <c r="V657" i="7" s="1"/>
  <c r="U801" i="7"/>
  <c r="V801" i="7" s="1"/>
  <c r="U91" i="7"/>
  <c r="V91" i="7" s="1"/>
  <c r="U235" i="7"/>
  <c r="V235" i="7" s="1"/>
  <c r="U378" i="7"/>
  <c r="V378" i="7" s="1"/>
  <c r="U523" i="7"/>
  <c r="V523" i="7" s="1"/>
  <c r="U594" i="7"/>
  <c r="V594" i="7" s="1"/>
  <c r="U513" i="7"/>
  <c r="V513" i="7" s="1"/>
  <c r="U729" i="7"/>
  <c r="V729" i="7" s="1"/>
  <c r="U916" i="7"/>
  <c r="V916" i="7" s="1"/>
  <c r="U70" i="7"/>
  <c r="V70" i="7" s="1"/>
  <c r="U1177" i="7"/>
  <c r="V1177" i="7" s="1"/>
  <c r="U183" i="7"/>
  <c r="V183" i="7" s="1"/>
  <c r="U326" i="7"/>
  <c r="V326" i="7" s="1"/>
  <c r="U398" i="7"/>
  <c r="V398" i="7" s="1"/>
  <c r="U469" i="7"/>
  <c r="V469" i="7" s="1"/>
  <c r="U759" i="7"/>
  <c r="V759" i="7" s="1"/>
  <c r="U868" i="7"/>
  <c r="V868" i="7" s="1"/>
  <c r="U929" i="7"/>
  <c r="V929" i="7" s="1"/>
  <c r="U846" i="7"/>
  <c r="V846" i="7" s="1"/>
  <c r="U448" i="7"/>
  <c r="V448" i="7" s="1"/>
  <c r="U691" i="7"/>
  <c r="V691" i="7" s="1"/>
  <c r="U240" i="7"/>
  <c r="V240" i="7" s="1"/>
  <c r="U744" i="7"/>
  <c r="V744" i="7" s="1"/>
  <c r="U816" i="7"/>
  <c r="V816" i="7" s="1"/>
  <c r="U952" i="7"/>
  <c r="V952" i="7" s="1"/>
  <c r="U1024" i="7"/>
  <c r="V1024" i="7" s="1"/>
  <c r="U1108" i="7"/>
  <c r="V1108" i="7" s="1"/>
  <c r="U1181" i="7"/>
  <c r="V1181" i="7" s="1"/>
  <c r="U445" i="7"/>
  <c r="V445" i="7" s="1"/>
  <c r="U977" i="7"/>
  <c r="V977" i="7" s="1"/>
  <c r="U182" i="7"/>
  <c r="V182" i="7" s="1"/>
  <c r="U905" i="7"/>
  <c r="V905" i="7" s="1"/>
  <c r="U447" i="7"/>
  <c r="V447" i="7" s="1"/>
  <c r="U904" i="7"/>
  <c r="V904" i="7" s="1"/>
  <c r="U976" i="7"/>
  <c r="V976" i="7" s="1"/>
  <c r="U833" i="7"/>
  <c r="V833" i="7" s="1"/>
  <c r="U1048" i="7"/>
  <c r="V1048" i="7" s="1"/>
  <c r="U760" i="7"/>
  <c r="V760" i="7" s="1"/>
  <c r="U10" i="7"/>
  <c r="V10" i="7" s="1"/>
  <c r="U399" i="7"/>
  <c r="V399" i="7" s="1"/>
  <c r="U58" i="7"/>
  <c r="V58" i="7" s="1"/>
  <c r="U40" i="7"/>
  <c r="V40" i="7" s="1"/>
  <c r="U112" i="7"/>
  <c r="V112" i="7" s="1"/>
  <c r="U256" i="7"/>
  <c r="V256" i="7" s="1"/>
  <c r="U328" i="7"/>
  <c r="V328" i="7" s="1"/>
  <c r="U400" i="7"/>
  <c r="V400" i="7" s="1"/>
  <c r="U688" i="7"/>
  <c r="V688" i="7" s="1"/>
  <c r="U283" i="7"/>
  <c r="V283" i="7" s="1"/>
  <c r="U302" i="7"/>
  <c r="V302" i="7" s="1"/>
  <c r="U85" i="7"/>
  <c r="V85" i="7" s="1"/>
  <c r="U217" i="7"/>
  <c r="V217" i="7" s="1"/>
  <c r="U1002" i="7"/>
  <c r="V1002" i="7" s="1"/>
  <c r="U1040" i="7"/>
  <c r="V1040" i="7" s="1"/>
  <c r="U426" i="7"/>
  <c r="V426" i="7" s="1"/>
  <c r="U37" i="7"/>
  <c r="V37" i="7" s="1"/>
  <c r="U109" i="7"/>
  <c r="V109" i="7" s="1"/>
  <c r="U955" i="7"/>
  <c r="V955" i="7" s="1"/>
  <c r="U1027" i="7"/>
  <c r="V1027" i="7" s="1"/>
  <c r="U1197" i="7"/>
  <c r="V1197" i="7" s="1"/>
  <c r="U883" i="7"/>
  <c r="V883" i="7" s="1"/>
  <c r="U185" i="7"/>
  <c r="V185" i="7" s="1"/>
  <c r="U638" i="7"/>
  <c r="V638" i="7" s="1"/>
  <c r="U49" i="7"/>
  <c r="V49" i="7" s="1"/>
  <c r="U121" i="7"/>
  <c r="V121" i="7" s="1"/>
  <c r="U967" i="7"/>
  <c r="V967" i="7" s="1"/>
  <c r="U1196" i="7"/>
  <c r="V1196" i="7" s="1"/>
  <c r="U331" i="7"/>
  <c r="V331" i="7" s="1"/>
  <c r="U738" i="7"/>
  <c r="V738" i="7" s="1"/>
  <c r="U810" i="7"/>
  <c r="V810" i="7" s="1"/>
  <c r="U882" i="7"/>
  <c r="V882" i="7" s="1"/>
  <c r="U61" i="7"/>
  <c r="V61" i="7" s="1"/>
  <c r="CH1330" i="7"/>
  <c r="A2" i="14"/>
  <c r="E2" i="14" s="1"/>
  <c r="U569" i="7"/>
  <c r="V569" i="7" s="1"/>
  <c r="U80" i="7"/>
  <c r="V80" i="7" s="1"/>
  <c r="U152" i="7"/>
  <c r="V152" i="7" s="1"/>
  <c r="U296" i="7"/>
  <c r="V296" i="7" s="1"/>
  <c r="U368" i="7"/>
  <c r="V368" i="7" s="1"/>
  <c r="U440" i="7"/>
  <c r="V440" i="7" s="1"/>
  <c r="U864" i="7"/>
  <c r="V864" i="7" s="1"/>
  <c r="U986" i="7"/>
  <c r="V986" i="7" s="1"/>
  <c r="U423" i="7"/>
  <c r="V423" i="7" s="1"/>
  <c r="U495" i="7"/>
  <c r="V495" i="7" s="1"/>
  <c r="U567" i="7"/>
  <c r="V567" i="7" s="1"/>
  <c r="U855" i="7"/>
  <c r="V855" i="7" s="1"/>
  <c r="U1095" i="7"/>
  <c r="V1095" i="7" s="1"/>
  <c r="U119" i="7"/>
  <c r="V119" i="7" s="1"/>
  <c r="U228" i="7"/>
  <c r="V228" i="7" s="1"/>
  <c r="U1072" i="7"/>
  <c r="V1072" i="7" s="1"/>
  <c r="U1097" i="7"/>
  <c r="V1097" i="7" s="1"/>
  <c r="U1172" i="7"/>
  <c r="V1172" i="7" s="1"/>
  <c r="U538" i="7"/>
  <c r="V538" i="7" s="1"/>
  <c r="U910" i="7"/>
  <c r="V910" i="7" s="1"/>
  <c r="U852" i="7"/>
  <c r="V852" i="7" s="1"/>
  <c r="U996" i="7"/>
  <c r="V996" i="7" s="1"/>
  <c r="U406" i="7"/>
  <c r="V406" i="7" s="1"/>
  <c r="U170" i="7"/>
  <c r="V170" i="7" s="1"/>
  <c r="U242" i="7"/>
  <c r="V242" i="7" s="1"/>
  <c r="U314" i="7"/>
  <c r="V314" i="7" s="1"/>
  <c r="U458" i="7"/>
  <c r="V458" i="7" s="1"/>
  <c r="U530" i="7"/>
  <c r="V530" i="7" s="1"/>
  <c r="U1132" i="7"/>
  <c r="V1132" i="7" s="1"/>
  <c r="U798" i="7"/>
  <c r="V798" i="7" s="1"/>
  <c r="U482" i="7"/>
  <c r="V482" i="7" s="1"/>
  <c r="U894" i="7"/>
  <c r="V894" i="7" s="1"/>
  <c r="U1110" i="7"/>
  <c r="V1110" i="7" s="1"/>
  <c r="U24" i="7"/>
  <c r="V24" i="7" s="1"/>
  <c r="U971" i="7"/>
  <c r="V971" i="7" s="1"/>
  <c r="U709" i="7"/>
  <c r="V709" i="7" s="1"/>
  <c r="U218" i="7"/>
  <c r="V218" i="7" s="1"/>
  <c r="U290" i="7"/>
  <c r="V290" i="7" s="1"/>
  <c r="U880" i="7"/>
  <c r="V880" i="7" s="1"/>
  <c r="U1146" i="7"/>
  <c r="V1146" i="7" s="1"/>
  <c r="U1206" i="7"/>
  <c r="V1206" i="7" s="1"/>
  <c r="U1111" i="7"/>
  <c r="V1111" i="7" s="1"/>
  <c r="U34" i="7"/>
  <c r="V34" i="7" s="1"/>
  <c r="U178" i="7"/>
  <c r="V178" i="7" s="1"/>
  <c r="U683" i="7"/>
  <c r="V683" i="7" s="1"/>
  <c r="U754" i="7"/>
  <c r="V754" i="7" s="1"/>
  <c r="U505" i="7"/>
  <c r="V505" i="7" s="1"/>
  <c r="U1001" i="7"/>
  <c r="V1001" i="7" s="1"/>
  <c r="U1218" i="7"/>
  <c r="V1218" i="7" s="1"/>
  <c r="U1145" i="7"/>
  <c r="V1145" i="7" s="1"/>
  <c r="U179" i="7"/>
  <c r="V179" i="7" s="1"/>
  <c r="U438" i="7"/>
  <c r="V438" i="7" s="1"/>
  <c r="U725" i="7"/>
  <c r="V725" i="7" s="1"/>
  <c r="U46" i="7"/>
  <c r="V46" i="7" s="1"/>
  <c r="U118" i="7"/>
  <c r="V118" i="7" s="1"/>
  <c r="U190" i="7"/>
  <c r="V190" i="7" s="1"/>
  <c r="U262" i="7"/>
  <c r="V262" i="7" s="1"/>
  <c r="U334" i="7"/>
  <c r="V334" i="7" s="1"/>
  <c r="U478" i="7"/>
  <c r="V478" i="7" s="1"/>
  <c r="U550" i="7"/>
  <c r="V550" i="7" s="1"/>
  <c r="U696" i="7"/>
  <c r="V696" i="7" s="1"/>
  <c r="U766" i="7"/>
  <c r="V766" i="7" s="1"/>
  <c r="U838" i="7"/>
  <c r="V838" i="7" s="1"/>
  <c r="U924" i="7"/>
  <c r="V924" i="7" s="1"/>
  <c r="U1008" i="7"/>
  <c r="V1008" i="7" s="1"/>
  <c r="U1080" i="7"/>
  <c r="V1080" i="7" s="1"/>
  <c r="U1223" i="7"/>
  <c r="V1223" i="7" s="1"/>
  <c r="U866" i="7"/>
  <c r="V866" i="7" s="1"/>
  <c r="U735" i="7"/>
  <c r="V735" i="7" s="1"/>
  <c r="U1117" i="7"/>
  <c r="V1117" i="7" s="1"/>
  <c r="U1205" i="7"/>
  <c r="V1205" i="7" s="1"/>
  <c r="U1013" i="7"/>
  <c r="V1013" i="7" s="1"/>
  <c r="U993" i="7"/>
  <c r="V993" i="7" s="1"/>
  <c r="U1217" i="7"/>
  <c r="V1217" i="7" s="1"/>
  <c r="U191" i="7"/>
  <c r="V191" i="7" s="1"/>
  <c r="U431" i="7"/>
  <c r="V431" i="7" s="1"/>
  <c r="U863" i="7"/>
  <c r="V863" i="7" s="1"/>
  <c r="U295" i="7"/>
  <c r="V295" i="7" s="1"/>
  <c r="U317" i="7"/>
  <c r="V317" i="7" s="1"/>
  <c r="U391" i="7"/>
  <c r="V391" i="7" s="1"/>
  <c r="P81" i="7"/>
  <c r="U60" i="7"/>
  <c r="V60" i="7" s="1"/>
  <c r="U204" i="7"/>
  <c r="V204" i="7" s="1"/>
  <c r="U562" i="7"/>
  <c r="V562" i="7" s="1"/>
  <c r="U934" i="7"/>
  <c r="V934" i="7" s="1"/>
  <c r="U1170" i="7"/>
  <c r="V1170" i="7" s="1"/>
  <c r="U131" i="7"/>
  <c r="V131" i="7" s="1"/>
  <c r="U227" i="7"/>
  <c r="V227" i="7" s="1"/>
  <c r="U1073" i="7"/>
  <c r="V1073" i="7" s="1"/>
  <c r="U216" i="7"/>
  <c r="V216" i="7" s="1"/>
  <c r="U360" i="7"/>
  <c r="V360" i="7" s="1"/>
  <c r="U432" i="7"/>
  <c r="V432" i="7" s="1"/>
  <c r="U1214" i="7"/>
  <c r="V1214" i="7" s="1"/>
  <c r="U1074" i="7"/>
  <c r="V1074" i="7" s="1"/>
  <c r="U421" i="7"/>
  <c r="V421" i="7" s="1"/>
  <c r="U493" i="7"/>
  <c r="V493" i="7" s="1"/>
  <c r="U521" i="7"/>
  <c r="V521" i="7" s="1"/>
  <c r="U1085" i="7"/>
  <c r="V1085" i="7" s="1"/>
  <c r="U1184" i="7"/>
  <c r="V1184" i="7" s="1"/>
  <c r="U444" i="7"/>
  <c r="V444" i="7" s="1"/>
  <c r="U876" i="7"/>
  <c r="V876" i="7" s="1"/>
  <c r="U1044" i="7"/>
  <c r="V1044" i="7" s="1"/>
  <c r="U601" i="7"/>
  <c r="V601" i="7" s="1"/>
  <c r="U673" i="7"/>
  <c r="V673" i="7" s="1"/>
  <c r="U900" i="7"/>
  <c r="V900" i="7" s="1"/>
  <c r="U195" i="7"/>
  <c r="V195" i="7" s="1"/>
  <c r="U267" i="7"/>
  <c r="V267" i="7" s="1"/>
  <c r="U555" i="7"/>
  <c r="V555" i="7" s="1"/>
  <c r="U699" i="7"/>
  <c r="V699" i="7" s="1"/>
  <c r="U206" i="7"/>
  <c r="V206" i="7" s="1"/>
  <c r="U278" i="7"/>
  <c r="V278" i="7" s="1"/>
  <c r="U422" i="7"/>
  <c r="V422" i="7" s="1"/>
  <c r="U280" i="7"/>
  <c r="V280" i="7" s="1"/>
  <c r="U566" i="7"/>
  <c r="V566" i="7" s="1"/>
  <c r="U802" i="7"/>
  <c r="V802" i="7" s="1"/>
  <c r="U1023" i="7"/>
  <c r="V1023" i="7" s="1"/>
  <c r="U710" i="7"/>
  <c r="V710" i="7" s="1"/>
  <c r="U782" i="7"/>
  <c r="V782" i="7" s="1"/>
  <c r="U936" i="7"/>
  <c r="V936" i="7" s="1"/>
  <c r="U1022" i="7"/>
  <c r="V1022" i="7" s="1"/>
  <c r="U1167" i="7"/>
  <c r="V1167" i="7" s="1"/>
  <c r="U87" i="7"/>
  <c r="V87" i="7" s="1"/>
  <c r="U158" i="7"/>
  <c r="V158" i="7" s="1"/>
  <c r="U231" i="7"/>
  <c r="V231" i="7" s="1"/>
  <c r="U303" i="7"/>
  <c r="V303" i="7" s="1"/>
  <c r="U518" i="7"/>
  <c r="V518" i="7" s="1"/>
  <c r="U663" i="7"/>
  <c r="V663" i="7" s="1"/>
  <c r="U963" i="7"/>
  <c r="V963" i="7" s="1"/>
  <c r="U408" i="7"/>
  <c r="V408" i="7" s="1"/>
  <c r="U551" i="7"/>
  <c r="V551" i="7" s="1"/>
  <c r="U768" i="7"/>
  <c r="V768" i="7" s="1"/>
  <c r="U840" i="7"/>
  <c r="V840" i="7" s="1"/>
  <c r="U911" i="7"/>
  <c r="V911" i="7" s="1"/>
  <c r="O130" i="7"/>
  <c r="U197" i="7"/>
  <c r="V197" i="7" s="1"/>
  <c r="U271" i="7"/>
  <c r="V271" i="7" s="1"/>
  <c r="U362" i="7"/>
  <c r="V362" i="7" s="1"/>
  <c r="U155" i="7"/>
  <c r="V155" i="7" s="1"/>
  <c r="U144" i="7"/>
  <c r="V144" i="7" s="1"/>
  <c r="U286" i="7"/>
  <c r="V286" i="7" s="1"/>
  <c r="U502" i="7"/>
  <c r="V502" i="7" s="1"/>
  <c r="U718" i="7"/>
  <c r="V718" i="7" s="1"/>
  <c r="U790" i="7"/>
  <c r="V790" i="7" s="1"/>
  <c r="U862" i="7"/>
  <c r="V862" i="7" s="1"/>
  <c r="U947" i="7"/>
  <c r="V947" i="7" s="1"/>
  <c r="U1175" i="7"/>
  <c r="V1175" i="7" s="1"/>
  <c r="U878" i="7"/>
  <c r="V878" i="7" s="1"/>
  <c r="U315" i="7"/>
  <c r="V315" i="7" s="1"/>
  <c r="U891" i="7"/>
  <c r="V891" i="7" s="1"/>
  <c r="O118" i="7"/>
  <c r="U394" i="7"/>
  <c r="V394" i="7" s="1"/>
  <c r="U94" i="7"/>
  <c r="V94" i="7" s="1"/>
  <c r="U166" i="7"/>
  <c r="V166" i="7" s="1"/>
  <c r="U238" i="7"/>
  <c r="V238" i="7" s="1"/>
  <c r="U310" i="7"/>
  <c r="V310" i="7" s="1"/>
  <c r="U382" i="7"/>
  <c r="V382" i="7" s="1"/>
  <c r="U455" i="7"/>
  <c r="V455" i="7" s="1"/>
  <c r="U670" i="7"/>
  <c r="V670" i="7" s="1"/>
  <c r="U887" i="7"/>
  <c r="V887" i="7" s="1"/>
  <c r="U276" i="7"/>
  <c r="V276" i="7" s="1"/>
  <c r="U349" i="7"/>
  <c r="V349" i="7" s="1"/>
  <c r="U420" i="7"/>
  <c r="V420" i="7" s="1"/>
  <c r="U132" i="7"/>
  <c r="V132" i="7" s="1"/>
  <c r="U133" i="7"/>
  <c r="V133" i="7" s="1"/>
  <c r="U266" i="7"/>
  <c r="V266" i="7" s="1"/>
  <c r="U879" i="7"/>
  <c r="V879" i="7" s="1"/>
  <c r="U1107" i="7"/>
  <c r="V1107" i="7" s="1"/>
  <c r="U96" i="7"/>
  <c r="V96" i="7" s="1"/>
  <c r="U82" i="7"/>
  <c r="V82" i="7" s="1"/>
  <c r="U226" i="7"/>
  <c r="V226" i="7" s="1"/>
  <c r="U298" i="7"/>
  <c r="V298" i="7" s="1"/>
  <c r="U370" i="7"/>
  <c r="V370" i="7" s="1"/>
  <c r="U730" i="7"/>
  <c r="V730" i="7" s="1"/>
  <c r="U175" i="7"/>
  <c r="V175" i="7" s="1"/>
  <c r="U120" i="7"/>
  <c r="V120" i="7" s="1"/>
  <c r="U84" i="7"/>
  <c r="V84" i="7" s="1"/>
  <c r="U487" i="7"/>
  <c r="V487" i="7" s="1"/>
  <c r="U414" i="7"/>
  <c r="V414" i="7" s="1"/>
  <c r="U519" i="7"/>
  <c r="V519" i="7" s="1"/>
  <c r="U62" i="7"/>
  <c r="V62" i="7" s="1"/>
  <c r="U35" i="7"/>
  <c r="V35" i="7" s="1"/>
  <c r="U251" i="7"/>
  <c r="V251" i="7" s="1"/>
  <c r="U395" i="7"/>
  <c r="V395" i="7" s="1"/>
  <c r="U539" i="7"/>
  <c r="V539" i="7" s="1"/>
  <c r="O70" i="7"/>
  <c r="U220" i="7"/>
  <c r="V220" i="7" s="1"/>
  <c r="U305" i="7"/>
  <c r="V305" i="7" s="1"/>
  <c r="U506" i="7"/>
  <c r="V506" i="7" s="1"/>
  <c r="U322" i="7"/>
  <c r="V322" i="7" s="1"/>
  <c r="U36" i="7"/>
  <c r="V36" i="7" s="1"/>
  <c r="U939" i="7"/>
  <c r="V939" i="7" s="1"/>
  <c r="U494" i="7"/>
  <c r="V494" i="7" s="1"/>
  <c r="U330" i="7"/>
  <c r="V330" i="7" s="1"/>
  <c r="U277" i="7"/>
  <c r="V277" i="7" s="1"/>
  <c r="U666" i="7"/>
  <c r="V666" i="7" s="1"/>
  <c r="U1078" i="7"/>
  <c r="V1078" i="7" s="1"/>
  <c r="U292" i="7"/>
  <c r="V292" i="7" s="1"/>
  <c r="U442" i="7"/>
  <c r="V442" i="7" s="1"/>
  <c r="U254" i="7"/>
  <c r="V254" i="7" s="1"/>
  <c r="U130" i="7"/>
  <c r="V130" i="7" s="1"/>
  <c r="U202" i="7"/>
  <c r="V202" i="7" s="1"/>
  <c r="U275" i="7"/>
  <c r="V275" i="7" s="1"/>
  <c r="U418" i="7"/>
  <c r="V418" i="7" s="1"/>
  <c r="U491" i="7"/>
  <c r="V491" i="7" s="1"/>
  <c r="U635" i="7"/>
  <c r="V635" i="7" s="1"/>
  <c r="U851" i="7"/>
  <c r="V851" i="7" s="1"/>
  <c r="U313" i="7"/>
  <c r="V313" i="7" s="1"/>
  <c r="U385" i="7"/>
  <c r="V385" i="7" s="1"/>
  <c r="U456" i="7"/>
  <c r="V456" i="7" s="1"/>
  <c r="U528" i="7"/>
  <c r="V528" i="7" s="1"/>
  <c r="U181" i="7"/>
  <c r="V181" i="7" s="1"/>
  <c r="U424" i="7"/>
  <c r="V424" i="7" s="1"/>
  <c r="U1213" i="7"/>
  <c r="V1213" i="7" s="1"/>
  <c r="U75" i="7"/>
  <c r="V75" i="7" s="1"/>
  <c r="U147" i="7"/>
  <c r="V147" i="7" s="1"/>
  <c r="U219" i="7"/>
  <c r="V219" i="7" s="1"/>
  <c r="U291" i="7"/>
  <c r="V291" i="7" s="1"/>
  <c r="U363" i="7"/>
  <c r="V363" i="7" s="1"/>
  <c r="U435" i="7"/>
  <c r="V435" i="7" s="1"/>
  <c r="U579" i="7"/>
  <c r="V579" i="7" s="1"/>
  <c r="U651" i="7"/>
  <c r="V651" i="7" s="1"/>
  <c r="U723" i="7"/>
  <c r="V723" i="7" s="1"/>
  <c r="O166" i="7"/>
  <c r="U192" i="7"/>
  <c r="V192" i="7" s="1"/>
  <c r="U410" i="7"/>
  <c r="V410" i="7" s="1"/>
  <c r="U558" i="7"/>
  <c r="V558" i="7" s="1"/>
  <c r="U701" i="7"/>
  <c r="V701" i="7" s="1"/>
  <c r="U1225" i="7"/>
  <c r="V1225" i="7" s="1"/>
  <c r="U347" i="7"/>
  <c r="V347" i="7" s="1"/>
  <c r="U143" i="7"/>
  <c r="V143" i="7" s="1"/>
  <c r="U935" i="7"/>
  <c r="V935" i="7" s="1"/>
  <c r="O154" i="7"/>
  <c r="U167" i="7"/>
  <c r="V167" i="7" s="1"/>
  <c r="U221" i="7"/>
  <c r="V221" i="7" s="1"/>
  <c r="U467" i="7"/>
  <c r="V467" i="7" s="1"/>
  <c r="U526" i="7"/>
  <c r="V526" i="7" s="1"/>
  <c r="U780" i="7"/>
  <c r="V780" i="7" s="1"/>
  <c r="U671" i="7"/>
  <c r="V671" i="7" s="1"/>
  <c r="U839" i="7"/>
  <c r="V839" i="7" s="1"/>
  <c r="U1059" i="7"/>
  <c r="V1059" i="7" s="1"/>
  <c r="U1133" i="7"/>
  <c r="V1133" i="7" s="1"/>
  <c r="U253" i="7"/>
  <c r="V253" i="7" s="1"/>
  <c r="U325" i="7"/>
  <c r="V325" i="7" s="1"/>
  <c r="U397" i="7"/>
  <c r="V397" i="7" s="1"/>
  <c r="U951" i="7"/>
  <c r="V951" i="7" s="1"/>
  <c r="U316" i="7"/>
  <c r="V316" i="7" s="1"/>
  <c r="U653" i="7"/>
  <c r="V653" i="7" s="1"/>
  <c r="U23" i="7"/>
  <c r="V23" i="7" s="1"/>
  <c r="U26" i="7"/>
  <c r="V26" i="7" s="1"/>
  <c r="U762" i="7"/>
  <c r="V762" i="7" s="1"/>
  <c r="U716" i="7"/>
  <c r="V716" i="7" s="1"/>
  <c r="U788" i="7"/>
  <c r="V788" i="7" s="1"/>
  <c r="U859" i="7"/>
  <c r="V859" i="7" s="1"/>
  <c r="U460" i="7"/>
  <c r="V460" i="7" s="1"/>
  <c r="U650" i="7"/>
  <c r="V650" i="7" s="1"/>
  <c r="U722" i="7"/>
  <c r="V722" i="7" s="1"/>
  <c r="U794" i="7"/>
  <c r="V794" i="7" s="1"/>
  <c r="U948" i="7"/>
  <c r="V948" i="7" s="1"/>
  <c r="U27" i="7"/>
  <c r="V27" i="7" s="1"/>
  <c r="U99" i="7"/>
  <c r="V99" i="7" s="1"/>
  <c r="U171" i="7"/>
  <c r="V171" i="7" s="1"/>
  <c r="U243" i="7"/>
  <c r="V243" i="7" s="1"/>
  <c r="U675" i="7"/>
  <c r="V675" i="7" s="1"/>
  <c r="U747" i="7"/>
  <c r="V747" i="7" s="1"/>
  <c r="U156" i="7"/>
  <c r="V156" i="7" s="1"/>
  <c r="U307" i="7"/>
  <c r="V307" i="7" s="1"/>
  <c r="U527" i="7"/>
  <c r="V527" i="7" s="1"/>
  <c r="U854" i="7"/>
  <c r="V854" i="7" s="1"/>
  <c r="U454" i="7"/>
  <c r="V454" i="7" s="1"/>
  <c r="U74" i="7"/>
  <c r="V74" i="7" s="1"/>
  <c r="U288" i="7"/>
  <c r="V288" i="7" s="1"/>
  <c r="U565" i="7"/>
  <c r="V565" i="7" s="1"/>
  <c r="U637" i="7"/>
  <c r="V637" i="7" s="1"/>
  <c r="U975" i="7"/>
  <c r="V975" i="7" s="1"/>
  <c r="U1099" i="7"/>
  <c r="V1099" i="7" s="1"/>
  <c r="U22" i="7"/>
  <c r="V22" i="7" s="1"/>
  <c r="U245" i="7"/>
  <c r="V245" i="7" s="1"/>
  <c r="U157" i="7"/>
  <c r="V157" i="7" s="1"/>
  <c r="U504" i="7"/>
  <c r="V504" i="7" s="1"/>
  <c r="U430" i="7"/>
  <c r="V430" i="7" s="1"/>
  <c r="U605" i="7"/>
  <c r="V605" i="7" s="1"/>
  <c r="U535" i="7"/>
  <c r="V535" i="7" s="1"/>
  <c r="U974" i="7"/>
  <c r="V974" i="7" s="1"/>
  <c r="U861" i="7"/>
  <c r="V861" i="7" s="1"/>
  <c r="U86" i="7"/>
  <c r="V86" i="7" s="1"/>
  <c r="U589" i="7"/>
  <c r="V589" i="7" s="1"/>
  <c r="U662" i="7"/>
  <c r="V662" i="7" s="1"/>
  <c r="U734" i="7"/>
  <c r="V734" i="7" s="1"/>
  <c r="U806" i="7"/>
  <c r="V806" i="7" s="1"/>
  <c r="U888" i="7"/>
  <c r="V888" i="7" s="1"/>
  <c r="U960" i="7"/>
  <c r="V960" i="7" s="1"/>
  <c r="U39" i="7"/>
  <c r="V39" i="7" s="1"/>
  <c r="U111" i="7"/>
  <c r="V111" i="7" s="1"/>
  <c r="U327" i="7"/>
  <c r="V327" i="7" s="1"/>
  <c r="U471" i="7"/>
  <c r="V471" i="7" s="1"/>
  <c r="U615" i="7"/>
  <c r="V615" i="7" s="1"/>
  <c r="U1134" i="7"/>
  <c r="V1134" i="7" s="1"/>
  <c r="U930" i="7"/>
  <c r="V930" i="7" s="1"/>
  <c r="U159" i="7"/>
  <c r="V159" i="7" s="1"/>
  <c r="U203" i="7"/>
  <c r="V203" i="7" s="1"/>
  <c r="U244" i="7"/>
  <c r="V244" i="7" s="1"/>
  <c r="U443" i="7"/>
  <c r="V443" i="7" s="1"/>
  <c r="U473" i="7"/>
  <c r="V473" i="7" s="1"/>
  <c r="U110" i="7"/>
  <c r="V110" i="7" s="1"/>
  <c r="U350" i="7"/>
  <c r="V350" i="7" s="1"/>
  <c r="U970" i="7"/>
  <c r="V970" i="7" s="1"/>
  <c r="U289" i="7"/>
  <c r="V289" i="7" s="1"/>
  <c r="U361" i="7"/>
  <c r="V361" i="7" s="1"/>
  <c r="U433" i="7"/>
  <c r="V433" i="7" s="1"/>
  <c r="U987" i="7"/>
  <c r="V987" i="7" s="1"/>
  <c r="U1144" i="7"/>
  <c r="V1144" i="7" s="1"/>
  <c r="U1216" i="7"/>
  <c r="V1216" i="7" s="1"/>
  <c r="U194" i="7"/>
  <c r="V194" i="7" s="1"/>
  <c r="U1156" i="7"/>
  <c r="V1156" i="7" s="1"/>
  <c r="U1227" i="7"/>
  <c r="V1227" i="7" s="1"/>
  <c r="U25" i="7"/>
  <c r="V25" i="7" s="1"/>
  <c r="U211" i="7"/>
  <c r="V211" i="7" s="1"/>
  <c r="U214" i="7"/>
  <c r="V214" i="7" s="1"/>
  <c r="U293" i="7"/>
  <c r="V293" i="7" s="1"/>
  <c r="U246" i="7"/>
  <c r="V246" i="7" s="1"/>
  <c r="U249" i="7"/>
  <c r="V249" i="7" s="1"/>
  <c r="U462" i="7"/>
  <c r="V462" i="7" s="1"/>
  <c r="U490" i="7"/>
  <c r="V490" i="7" s="1"/>
  <c r="U463" i="7"/>
  <c r="V463" i="7" s="1"/>
  <c r="U595" i="7"/>
  <c r="V595" i="7" s="1"/>
  <c r="U48" i="7"/>
  <c r="V48" i="7" s="1"/>
  <c r="U134" i="7"/>
  <c r="V134" i="7" s="1"/>
  <c r="U1056" i="7"/>
  <c r="V1056" i="7" s="1"/>
  <c r="U674" i="7"/>
  <c r="V674" i="7" s="1"/>
  <c r="U746" i="7"/>
  <c r="V746" i="7" s="1"/>
  <c r="U818" i="7"/>
  <c r="V818" i="7" s="1"/>
  <c r="U972" i="7"/>
  <c r="V972" i="7" s="1"/>
  <c r="U1057" i="7"/>
  <c r="V1057" i="7" s="1"/>
  <c r="U1130" i="7"/>
  <c r="V1130" i="7" s="1"/>
  <c r="U1203" i="7"/>
  <c r="V1203" i="7" s="1"/>
  <c r="U193" i="7"/>
  <c r="V193" i="7" s="1"/>
  <c r="U553" i="7"/>
  <c r="V553" i="7" s="1"/>
  <c r="U989" i="7"/>
  <c r="V989" i="7" s="1"/>
  <c r="U367" i="7"/>
  <c r="V367" i="7" s="1"/>
  <c r="U387" i="7"/>
  <c r="V387" i="7" s="1"/>
  <c r="U533" i="7"/>
  <c r="V533" i="7" s="1"/>
  <c r="U654" i="7"/>
  <c r="V654" i="7" s="1"/>
  <c r="U886" i="7"/>
  <c r="V886" i="7" s="1"/>
  <c r="U146" i="7"/>
  <c r="V146" i="7" s="1"/>
  <c r="U923" i="7"/>
  <c r="V923" i="7" s="1"/>
  <c r="U108" i="7"/>
  <c r="V108" i="7" s="1"/>
  <c r="U466" i="7"/>
  <c r="V466" i="7" s="1"/>
  <c r="U983" i="7"/>
  <c r="V983" i="7" s="1"/>
  <c r="U229" i="7"/>
  <c r="V229" i="7" s="1"/>
  <c r="U301" i="7"/>
  <c r="V301" i="7" s="1"/>
  <c r="U373" i="7"/>
  <c r="V373" i="7" s="1"/>
  <c r="U515" i="7"/>
  <c r="V515" i="7" s="1"/>
  <c r="U1021" i="7"/>
  <c r="V1021" i="7" s="1"/>
  <c r="U1093" i="7"/>
  <c r="V1093" i="7" s="1"/>
  <c r="U1166" i="7"/>
  <c r="V1166" i="7" s="1"/>
  <c r="U917" i="7"/>
  <c r="V917" i="7" s="1"/>
  <c r="U161" i="7"/>
  <c r="V161" i="7" s="1"/>
  <c r="U532" i="7"/>
  <c r="V532" i="7" s="1"/>
  <c r="U902" i="7"/>
  <c r="V902" i="7" s="1"/>
  <c r="U72" i="7"/>
  <c r="V72" i="7" s="1"/>
  <c r="U1236" i="7"/>
  <c r="V1236" i="7" s="1"/>
  <c r="U542" i="7"/>
  <c r="V542" i="7" s="1"/>
  <c r="U686" i="7"/>
  <c r="V686" i="7" s="1"/>
  <c r="U758" i="7"/>
  <c r="V758" i="7" s="1"/>
  <c r="U830" i="7"/>
  <c r="V830" i="7" s="1"/>
  <c r="U914" i="7"/>
  <c r="V914" i="7" s="1"/>
  <c r="U984" i="7"/>
  <c r="V984" i="7" s="1"/>
  <c r="U63" i="7"/>
  <c r="V63" i="7" s="1"/>
  <c r="U135" i="7"/>
  <c r="V135" i="7" s="1"/>
  <c r="U205" i="7"/>
  <c r="V205" i="7" s="1"/>
  <c r="U279" i="7"/>
  <c r="V279" i="7" s="1"/>
  <c r="U351" i="7"/>
  <c r="V351" i="7" s="1"/>
  <c r="U639" i="7"/>
  <c r="V639" i="7" s="1"/>
  <c r="U711" i="7"/>
  <c r="V711" i="7" s="1"/>
  <c r="U783" i="7"/>
  <c r="V783" i="7" s="1"/>
  <c r="U845" i="7"/>
  <c r="V845" i="7" s="1"/>
  <c r="U437" i="7"/>
  <c r="V437" i="7" s="1"/>
  <c r="U603" i="7"/>
  <c r="V603" i="7" s="1"/>
  <c r="U885" i="7"/>
  <c r="V885" i="7" s="1"/>
  <c r="U142" i="7"/>
  <c r="V142" i="7" s="1"/>
  <c r="U215" i="7"/>
  <c r="V215" i="7" s="1"/>
  <c r="U287" i="7"/>
  <c r="V287" i="7" s="1"/>
  <c r="U359" i="7"/>
  <c r="V359" i="7" s="1"/>
  <c r="U503" i="7"/>
  <c r="V503" i="7" s="1"/>
  <c r="U647" i="7"/>
  <c r="V647" i="7" s="1"/>
  <c r="U719" i="7"/>
  <c r="V719" i="7" s="1"/>
  <c r="U791" i="7"/>
  <c r="V791" i="7" s="1"/>
  <c r="U264" i="7"/>
  <c r="V264" i="7" s="1"/>
  <c r="U336" i="7"/>
  <c r="V336" i="7" s="1"/>
  <c r="U480" i="7"/>
  <c r="V480" i="7" s="1"/>
  <c r="U239" i="7"/>
  <c r="V239" i="7" s="1"/>
  <c r="U602" i="7"/>
  <c r="V602" i="7" s="1"/>
  <c r="U358" i="7"/>
  <c r="V358" i="7" s="1"/>
  <c r="R466" i="7"/>
  <c r="P466" i="7"/>
  <c r="P178" i="7"/>
  <c r="R178" i="7"/>
  <c r="P682" i="7"/>
  <c r="R682" i="7"/>
  <c r="P970" i="7"/>
  <c r="R970" i="7"/>
  <c r="P14" i="7"/>
  <c r="R14" i="7"/>
  <c r="P12" i="7"/>
  <c r="R12" i="7"/>
  <c r="P106" i="7"/>
  <c r="R106" i="7"/>
  <c r="P105" i="7"/>
  <c r="P610" i="7"/>
  <c r="R610" i="7"/>
  <c r="P1054" i="7"/>
  <c r="R1054" i="7"/>
  <c r="U1032" i="7"/>
  <c r="V1032" i="7" s="1"/>
  <c r="U1030" i="7"/>
  <c r="V1030" i="7" s="1"/>
  <c r="P394" i="7"/>
  <c r="R394" i="7"/>
  <c r="R898" i="7"/>
  <c r="P898" i="7"/>
  <c r="P301" i="7"/>
  <c r="R301" i="7"/>
  <c r="R489" i="7"/>
  <c r="P489" i="7"/>
  <c r="P34" i="7"/>
  <c r="R34" i="7"/>
  <c r="P33" i="7"/>
  <c r="P538" i="7"/>
  <c r="R538" i="7"/>
  <c r="P1127" i="7"/>
  <c r="R1127" i="7"/>
  <c r="P659" i="7"/>
  <c r="R659" i="7"/>
  <c r="R525" i="7"/>
  <c r="P525" i="7"/>
  <c r="P250" i="7"/>
  <c r="R250" i="7"/>
  <c r="R826" i="7"/>
  <c r="P826" i="7"/>
  <c r="P299" i="7"/>
  <c r="R299" i="7"/>
  <c r="U1104" i="7"/>
  <c r="V1104" i="7" s="1"/>
  <c r="U1102" i="7"/>
  <c r="V1102" i="7" s="1"/>
  <c r="R177" i="7"/>
  <c r="P177" i="7"/>
  <c r="P322" i="7"/>
  <c r="R322" i="7"/>
  <c r="P754" i="7"/>
  <c r="R754" i="7"/>
  <c r="P731" i="7"/>
  <c r="R731" i="7"/>
  <c r="R13" i="7"/>
  <c r="P13" i="7"/>
  <c r="R20" i="7"/>
  <c r="P20" i="7"/>
  <c r="U588" i="7"/>
  <c r="V588" i="7" s="1"/>
  <c r="U828" i="7"/>
  <c r="V828" i="7" s="1"/>
  <c r="R189" i="7"/>
  <c r="P189" i="7"/>
  <c r="P429" i="7"/>
  <c r="R429" i="7"/>
  <c r="P241" i="7"/>
  <c r="R241" i="7"/>
  <c r="U403" i="7"/>
  <c r="V403" i="7" s="1"/>
  <c r="U402" i="7"/>
  <c r="V402" i="7" s="1"/>
  <c r="P457" i="7"/>
  <c r="R457" i="7"/>
  <c r="P153" i="7"/>
  <c r="R153" i="7"/>
  <c r="P417" i="7"/>
  <c r="R417" i="7"/>
  <c r="P277" i="7"/>
  <c r="R277" i="7"/>
  <c r="P36" i="7"/>
  <c r="R36" i="7"/>
  <c r="R108" i="7"/>
  <c r="P108" i="7"/>
  <c r="P180" i="7"/>
  <c r="R180" i="7"/>
  <c r="R26" i="7"/>
  <c r="P26" i="7"/>
  <c r="P98" i="7"/>
  <c r="R98" i="7"/>
  <c r="R170" i="7"/>
  <c r="P170" i="7"/>
  <c r="P242" i="7"/>
  <c r="R242" i="7"/>
  <c r="P314" i="7"/>
  <c r="R314" i="7"/>
  <c r="R386" i="7"/>
  <c r="P386" i="7"/>
  <c r="R458" i="7"/>
  <c r="P458" i="7"/>
  <c r="R530" i="7"/>
  <c r="P530" i="7"/>
  <c r="P602" i="7"/>
  <c r="R602" i="7"/>
  <c r="R674" i="7"/>
  <c r="P674" i="7"/>
  <c r="R746" i="7"/>
  <c r="P746" i="7"/>
  <c r="P818" i="7"/>
  <c r="R818" i="7"/>
  <c r="P890" i="7"/>
  <c r="R890" i="7"/>
  <c r="R1124" i="7"/>
  <c r="P1124" i="7"/>
  <c r="R515" i="7"/>
  <c r="P515" i="7"/>
  <c r="P1074" i="7"/>
  <c r="R1074" i="7"/>
  <c r="P636" i="7"/>
  <c r="R636" i="7"/>
  <c r="R1141" i="7"/>
  <c r="P1141" i="7"/>
  <c r="R1131" i="7"/>
  <c r="P1131" i="7"/>
  <c r="P327" i="7"/>
  <c r="R327" i="7"/>
  <c r="P759" i="7"/>
  <c r="R759" i="7"/>
  <c r="P1071" i="7"/>
  <c r="R1071" i="7"/>
  <c r="P15" i="7"/>
  <c r="R15" i="7"/>
  <c r="P237" i="7"/>
  <c r="R237" i="7"/>
  <c r="R537" i="7"/>
  <c r="P537" i="7"/>
  <c r="R289" i="7"/>
  <c r="P289" i="7"/>
  <c r="R48" i="7"/>
  <c r="P48" i="7"/>
  <c r="P120" i="7"/>
  <c r="R120" i="7"/>
  <c r="R192" i="7"/>
  <c r="P192" i="7"/>
  <c r="U804" i="7"/>
  <c r="V804" i="7" s="1"/>
  <c r="P38" i="7"/>
  <c r="R38" i="7"/>
  <c r="R110" i="7"/>
  <c r="P110" i="7"/>
  <c r="R182" i="7"/>
  <c r="P182" i="7"/>
  <c r="P254" i="7"/>
  <c r="R254" i="7"/>
  <c r="P326" i="7"/>
  <c r="R326" i="7"/>
  <c r="P398" i="7"/>
  <c r="R398" i="7"/>
  <c r="R470" i="7"/>
  <c r="P470" i="7"/>
  <c r="P542" i="7"/>
  <c r="R542" i="7"/>
  <c r="R614" i="7"/>
  <c r="P614" i="7"/>
  <c r="R686" i="7"/>
  <c r="P686" i="7"/>
  <c r="P758" i="7"/>
  <c r="R758" i="7"/>
  <c r="P830" i="7"/>
  <c r="R830" i="7"/>
  <c r="R902" i="7"/>
  <c r="P902" i="7"/>
  <c r="P371" i="7"/>
  <c r="R371" i="7"/>
  <c r="P875" i="7"/>
  <c r="R875" i="7"/>
  <c r="P420" i="7"/>
  <c r="R420" i="7"/>
  <c r="P852" i="7"/>
  <c r="R852" i="7"/>
  <c r="P1203" i="7"/>
  <c r="R1203" i="7"/>
  <c r="P471" i="7"/>
  <c r="R471" i="7"/>
  <c r="P987" i="7"/>
  <c r="R987" i="7"/>
  <c r="P225" i="7"/>
  <c r="R225" i="7"/>
  <c r="R61" i="7"/>
  <c r="P61" i="7"/>
  <c r="P349" i="7"/>
  <c r="R349" i="7"/>
  <c r="P46" i="7"/>
  <c r="R46" i="7"/>
  <c r="P118" i="7"/>
  <c r="R118" i="7"/>
  <c r="R190" i="7"/>
  <c r="P190" i="7"/>
  <c r="P262" i="7"/>
  <c r="R262" i="7"/>
  <c r="P334" i="7"/>
  <c r="R334" i="7"/>
  <c r="R406" i="7"/>
  <c r="P406" i="7"/>
  <c r="P478" i="7"/>
  <c r="R478" i="7"/>
  <c r="R550" i="7"/>
  <c r="P550" i="7"/>
  <c r="R622" i="7"/>
  <c r="P622" i="7"/>
  <c r="P694" i="7"/>
  <c r="R694" i="7"/>
  <c r="R766" i="7"/>
  <c r="P766" i="7"/>
  <c r="R838" i="7"/>
  <c r="P838" i="7"/>
  <c r="P910" i="7"/>
  <c r="R910" i="7"/>
  <c r="R994" i="7"/>
  <c r="P994" i="7"/>
  <c r="P1066" i="7"/>
  <c r="R1066" i="7"/>
  <c r="P1139" i="7"/>
  <c r="R1139" i="7"/>
  <c r="P1211" i="7"/>
  <c r="R1211" i="7"/>
  <c r="P23" i="7"/>
  <c r="R23" i="7"/>
  <c r="P95" i="7"/>
  <c r="R95" i="7"/>
  <c r="P167" i="7"/>
  <c r="R167" i="7"/>
  <c r="R239" i="7"/>
  <c r="P239" i="7"/>
  <c r="R311" i="7"/>
  <c r="P311" i="7"/>
  <c r="P383" i="7"/>
  <c r="R383" i="7"/>
  <c r="P455" i="7"/>
  <c r="R455" i="7"/>
  <c r="P527" i="7"/>
  <c r="R527" i="7"/>
  <c r="P599" i="7"/>
  <c r="R599" i="7"/>
  <c r="P671" i="7"/>
  <c r="R671" i="7"/>
  <c r="R743" i="7"/>
  <c r="P743" i="7"/>
  <c r="R815" i="7"/>
  <c r="P815" i="7"/>
  <c r="P887" i="7"/>
  <c r="R887" i="7"/>
  <c r="R971" i="7"/>
  <c r="P971" i="7"/>
  <c r="U1116" i="7"/>
  <c r="V1116" i="7" s="1"/>
  <c r="U1114" i="7"/>
  <c r="V1114" i="7" s="1"/>
  <c r="U1187" i="7"/>
  <c r="V1187" i="7" s="1"/>
  <c r="U1189" i="7"/>
  <c r="V1189" i="7" s="1"/>
  <c r="P216" i="7"/>
  <c r="R216" i="7"/>
  <c r="P288" i="7"/>
  <c r="R288" i="7"/>
  <c r="P360" i="7"/>
  <c r="R360" i="7"/>
  <c r="R432" i="7"/>
  <c r="P432" i="7"/>
  <c r="P504" i="7"/>
  <c r="R504" i="7"/>
  <c r="R576" i="7"/>
  <c r="P576" i="7"/>
  <c r="R648" i="7"/>
  <c r="P648" i="7"/>
  <c r="P720" i="7"/>
  <c r="R720" i="7"/>
  <c r="R792" i="7"/>
  <c r="P792" i="7"/>
  <c r="P864" i="7"/>
  <c r="R864" i="7"/>
  <c r="R936" i="7"/>
  <c r="P936" i="7"/>
  <c r="R1008" i="7"/>
  <c r="P1008" i="7"/>
  <c r="P1080" i="7"/>
  <c r="R1080" i="7"/>
  <c r="P1153" i="7"/>
  <c r="R1153" i="7"/>
  <c r="R928" i="7"/>
  <c r="P928" i="7"/>
  <c r="U1190" i="7"/>
  <c r="V1190" i="7" s="1"/>
  <c r="U1191" i="7"/>
  <c r="V1191" i="7" s="1"/>
  <c r="P1070" i="7"/>
  <c r="R1070" i="7"/>
  <c r="P1143" i="7"/>
  <c r="R1143" i="7"/>
  <c r="P1215" i="7"/>
  <c r="R1215" i="7"/>
  <c r="P51" i="7"/>
  <c r="R51" i="7"/>
  <c r="R123" i="7"/>
  <c r="P123" i="7"/>
  <c r="P195" i="7"/>
  <c r="R195" i="7"/>
  <c r="R267" i="7"/>
  <c r="P267" i="7"/>
  <c r="R339" i="7"/>
  <c r="P339" i="7"/>
  <c r="R411" i="7"/>
  <c r="P411" i="7"/>
  <c r="R483" i="7"/>
  <c r="P483" i="7"/>
  <c r="R555" i="7"/>
  <c r="P555" i="7"/>
  <c r="P627" i="7"/>
  <c r="R627" i="7"/>
  <c r="P699" i="7"/>
  <c r="R699" i="7"/>
  <c r="R771" i="7"/>
  <c r="P771" i="7"/>
  <c r="R855" i="7"/>
  <c r="P855" i="7"/>
  <c r="R927" i="7"/>
  <c r="P927" i="7"/>
  <c r="R999" i="7"/>
  <c r="P999" i="7"/>
  <c r="P1083" i="7"/>
  <c r="R1083" i="7"/>
  <c r="P1156" i="7"/>
  <c r="R1156" i="7"/>
  <c r="R1228" i="7"/>
  <c r="P1228" i="7"/>
  <c r="P155" i="7"/>
  <c r="R155" i="7"/>
  <c r="P803" i="7"/>
  <c r="R803" i="7"/>
  <c r="R348" i="7"/>
  <c r="P348" i="7"/>
  <c r="P780" i="7"/>
  <c r="R780" i="7"/>
  <c r="R1068" i="7"/>
  <c r="P1068" i="7"/>
  <c r="P111" i="7"/>
  <c r="R111" i="7"/>
  <c r="P543" i="7"/>
  <c r="R543" i="7"/>
  <c r="P843" i="7"/>
  <c r="R843" i="7"/>
  <c r="R1216" i="7"/>
  <c r="P1216" i="7"/>
  <c r="P16" i="7"/>
  <c r="R16" i="7"/>
  <c r="P285" i="7"/>
  <c r="R285" i="7"/>
  <c r="P49" i="7"/>
  <c r="R49" i="7"/>
  <c r="R337" i="7"/>
  <c r="P337" i="7"/>
  <c r="U497" i="7"/>
  <c r="V497" i="7" s="1"/>
  <c r="U498" i="7"/>
  <c r="V498" i="7" s="1"/>
  <c r="U715" i="7"/>
  <c r="V715" i="7" s="1"/>
  <c r="U713" i="7"/>
  <c r="V713" i="7" s="1"/>
  <c r="P50" i="7"/>
  <c r="R50" i="7"/>
  <c r="R122" i="7"/>
  <c r="P122" i="7"/>
  <c r="R194" i="7"/>
  <c r="P194" i="7"/>
  <c r="P266" i="7"/>
  <c r="R266" i="7"/>
  <c r="R338" i="7"/>
  <c r="P338" i="7"/>
  <c r="R410" i="7"/>
  <c r="P410" i="7"/>
  <c r="R482" i="7"/>
  <c r="P482" i="7"/>
  <c r="R554" i="7"/>
  <c r="P554" i="7"/>
  <c r="R626" i="7"/>
  <c r="P626" i="7"/>
  <c r="R698" i="7"/>
  <c r="P698" i="7"/>
  <c r="P770" i="7"/>
  <c r="R770" i="7"/>
  <c r="P842" i="7"/>
  <c r="R842" i="7"/>
  <c r="U1070" i="7"/>
  <c r="V1070" i="7" s="1"/>
  <c r="U1071" i="7"/>
  <c r="V1071" i="7" s="1"/>
  <c r="U52" i="7"/>
  <c r="V52" i="7" s="1"/>
  <c r="U50" i="7"/>
  <c r="V50" i="7" s="1"/>
  <c r="U124" i="7"/>
  <c r="V124" i="7" s="1"/>
  <c r="U122" i="7"/>
  <c r="V122" i="7" s="1"/>
  <c r="U340" i="7"/>
  <c r="V340" i="7" s="1"/>
  <c r="U338" i="7"/>
  <c r="V338" i="7" s="1"/>
  <c r="P309" i="7"/>
  <c r="R309" i="7"/>
  <c r="R73" i="7"/>
  <c r="P73" i="7"/>
  <c r="P361" i="7"/>
  <c r="R361" i="7"/>
  <c r="P78" i="7"/>
  <c r="R78" i="7"/>
  <c r="R150" i="7"/>
  <c r="P150" i="7"/>
  <c r="R222" i="7"/>
  <c r="P222" i="7"/>
  <c r="P294" i="7"/>
  <c r="R294" i="7"/>
  <c r="R366" i="7"/>
  <c r="P366" i="7"/>
  <c r="R438" i="7"/>
  <c r="P438" i="7"/>
  <c r="R510" i="7"/>
  <c r="P510" i="7"/>
  <c r="P582" i="7"/>
  <c r="R582" i="7"/>
  <c r="P654" i="7"/>
  <c r="R654" i="7"/>
  <c r="P726" i="7"/>
  <c r="R726" i="7"/>
  <c r="P58" i="7"/>
  <c r="R58" i="7"/>
  <c r="P57" i="7"/>
  <c r="P130" i="7"/>
  <c r="R130" i="7"/>
  <c r="P202" i="7"/>
  <c r="R202" i="7"/>
  <c r="R274" i="7"/>
  <c r="P274" i="7"/>
  <c r="P346" i="7"/>
  <c r="R346" i="7"/>
  <c r="P418" i="7"/>
  <c r="R418" i="7"/>
  <c r="P490" i="7"/>
  <c r="R490" i="7"/>
  <c r="P562" i="7"/>
  <c r="R562" i="7"/>
  <c r="P634" i="7"/>
  <c r="R634" i="7"/>
  <c r="R706" i="7"/>
  <c r="P706" i="7"/>
  <c r="P778" i="7"/>
  <c r="R778" i="7"/>
  <c r="P850" i="7"/>
  <c r="R850" i="7"/>
  <c r="R922" i="7"/>
  <c r="P922" i="7"/>
  <c r="P1006" i="7"/>
  <c r="R1006" i="7"/>
  <c r="P1078" i="7"/>
  <c r="R1078" i="7"/>
  <c r="P1151" i="7"/>
  <c r="R1151" i="7"/>
  <c r="P1223" i="7"/>
  <c r="R1223" i="7"/>
  <c r="P35" i="7"/>
  <c r="R35" i="7"/>
  <c r="P107" i="7"/>
  <c r="R107" i="7"/>
  <c r="R179" i="7"/>
  <c r="P179" i="7"/>
  <c r="P251" i="7"/>
  <c r="R251" i="7"/>
  <c r="P323" i="7"/>
  <c r="R323" i="7"/>
  <c r="P395" i="7"/>
  <c r="R395" i="7"/>
  <c r="R467" i="7"/>
  <c r="P467" i="7"/>
  <c r="R539" i="7"/>
  <c r="P539" i="7"/>
  <c r="R611" i="7"/>
  <c r="P611" i="7"/>
  <c r="R683" i="7"/>
  <c r="P683" i="7"/>
  <c r="P755" i="7"/>
  <c r="R755" i="7"/>
  <c r="R827" i="7"/>
  <c r="P827" i="7"/>
  <c r="P911" i="7"/>
  <c r="R911" i="7"/>
  <c r="P983" i="7"/>
  <c r="R983" i="7"/>
  <c r="U1129" i="7"/>
  <c r="V1129" i="7" s="1"/>
  <c r="U1127" i="7"/>
  <c r="V1127" i="7" s="1"/>
  <c r="U1199" i="7"/>
  <c r="V1199" i="7" s="1"/>
  <c r="U1201" i="7"/>
  <c r="V1201" i="7" s="1"/>
  <c r="P228" i="7"/>
  <c r="R228" i="7"/>
  <c r="P300" i="7"/>
  <c r="R300" i="7"/>
  <c r="R372" i="7"/>
  <c r="P372" i="7"/>
  <c r="R444" i="7"/>
  <c r="P444" i="7"/>
  <c r="R516" i="7"/>
  <c r="P516" i="7"/>
  <c r="P588" i="7"/>
  <c r="R588" i="7"/>
  <c r="R660" i="7"/>
  <c r="P660" i="7"/>
  <c r="R732" i="7"/>
  <c r="P732" i="7"/>
  <c r="R804" i="7"/>
  <c r="P804" i="7"/>
  <c r="P876" i="7"/>
  <c r="R876" i="7"/>
  <c r="R948" i="7"/>
  <c r="P948" i="7"/>
  <c r="P1020" i="7"/>
  <c r="R1020" i="7"/>
  <c r="P1092" i="7"/>
  <c r="R1092" i="7"/>
  <c r="P1165" i="7"/>
  <c r="R1165" i="7"/>
  <c r="P1217" i="7"/>
  <c r="R1217" i="7"/>
  <c r="U51" i="7"/>
  <c r="V51" i="7" s="1"/>
  <c r="U123" i="7"/>
  <c r="V123" i="7" s="1"/>
  <c r="U339" i="7"/>
  <c r="V339" i="7" s="1"/>
  <c r="U411" i="7"/>
  <c r="V411" i="7" s="1"/>
  <c r="U483" i="7"/>
  <c r="V483" i="7" s="1"/>
  <c r="U627" i="7"/>
  <c r="V627" i="7" s="1"/>
  <c r="U771" i="7"/>
  <c r="V771" i="7" s="1"/>
  <c r="U843" i="7"/>
  <c r="V843" i="7" s="1"/>
  <c r="U842" i="7"/>
  <c r="V842" i="7" s="1"/>
  <c r="R926" i="7"/>
  <c r="P926" i="7"/>
  <c r="R998" i="7"/>
  <c r="P998" i="7"/>
  <c r="P1082" i="7"/>
  <c r="R1082" i="7"/>
  <c r="P1155" i="7"/>
  <c r="R1155" i="7"/>
  <c r="R1227" i="7"/>
  <c r="P1227" i="7"/>
  <c r="P63" i="7"/>
  <c r="R63" i="7"/>
  <c r="P135" i="7"/>
  <c r="R135" i="7"/>
  <c r="P207" i="7"/>
  <c r="R207" i="7"/>
  <c r="P279" i="7"/>
  <c r="R279" i="7"/>
  <c r="P351" i="7"/>
  <c r="R351" i="7"/>
  <c r="P423" i="7"/>
  <c r="R423" i="7"/>
  <c r="P495" i="7"/>
  <c r="R495" i="7"/>
  <c r="R567" i="7"/>
  <c r="P567" i="7"/>
  <c r="P639" i="7"/>
  <c r="R639" i="7"/>
  <c r="P711" i="7"/>
  <c r="R711" i="7"/>
  <c r="P783" i="7"/>
  <c r="R783" i="7"/>
  <c r="P867" i="7"/>
  <c r="R867" i="7"/>
  <c r="R939" i="7"/>
  <c r="P939" i="7"/>
  <c r="P1011" i="7"/>
  <c r="R1011" i="7"/>
  <c r="P1095" i="7"/>
  <c r="R1095" i="7"/>
  <c r="P1168" i="7"/>
  <c r="R1168" i="7"/>
  <c r="P17" i="7"/>
  <c r="R17" i="7"/>
  <c r="P333" i="7"/>
  <c r="R333" i="7"/>
  <c r="P97" i="7"/>
  <c r="R97" i="7"/>
  <c r="R385" i="7"/>
  <c r="P385" i="7"/>
  <c r="P72" i="7"/>
  <c r="R72" i="7"/>
  <c r="P144" i="7"/>
  <c r="R144" i="7"/>
  <c r="P421" i="7"/>
  <c r="R421" i="7"/>
  <c r="U707" i="7"/>
  <c r="V707" i="7" s="1"/>
  <c r="U705" i="7"/>
  <c r="V705" i="7" s="1"/>
  <c r="U779" i="7"/>
  <c r="V779" i="7" s="1"/>
  <c r="U777" i="7"/>
  <c r="V777" i="7" s="1"/>
  <c r="U1007" i="7"/>
  <c r="V1007" i="7" s="1"/>
  <c r="U1005" i="7"/>
  <c r="V1005" i="7" s="1"/>
  <c r="U1079" i="7"/>
  <c r="V1079" i="7" s="1"/>
  <c r="U1077" i="7"/>
  <c r="V1077" i="7" s="1"/>
  <c r="U1152" i="7"/>
  <c r="V1152" i="7" s="1"/>
  <c r="U1224" i="7"/>
  <c r="V1224" i="7" s="1"/>
  <c r="U252" i="7"/>
  <c r="V252" i="7" s="1"/>
  <c r="U250" i="7"/>
  <c r="V250" i="7" s="1"/>
  <c r="U540" i="7"/>
  <c r="V540" i="7" s="1"/>
  <c r="U684" i="7"/>
  <c r="V684" i="7" s="1"/>
  <c r="U682" i="7"/>
  <c r="V682" i="7" s="1"/>
  <c r="U756" i="7"/>
  <c r="V756" i="7" s="1"/>
  <c r="U826" i="7"/>
  <c r="V826" i="7" s="1"/>
  <c r="U827" i="7"/>
  <c r="V827" i="7" s="1"/>
  <c r="U912" i="7"/>
  <c r="V912" i="7" s="1"/>
  <c r="P1067" i="7"/>
  <c r="R1067" i="7"/>
  <c r="P1140" i="7"/>
  <c r="R1140" i="7"/>
  <c r="P1212" i="7"/>
  <c r="R1212" i="7"/>
  <c r="U661" i="7"/>
  <c r="V661" i="7" s="1"/>
  <c r="U733" i="7"/>
  <c r="V733" i="7" s="1"/>
  <c r="U805" i="7"/>
  <c r="V805" i="7" s="1"/>
  <c r="U877" i="7"/>
  <c r="V877" i="7" s="1"/>
  <c r="U949" i="7"/>
  <c r="V949" i="7" s="1"/>
  <c r="R541" i="7"/>
  <c r="P541" i="7"/>
  <c r="R613" i="7"/>
  <c r="P613" i="7"/>
  <c r="P685" i="7"/>
  <c r="R685" i="7"/>
  <c r="R757" i="7"/>
  <c r="P757" i="7"/>
  <c r="R829" i="7"/>
  <c r="P829" i="7"/>
  <c r="P913" i="7"/>
  <c r="R913" i="7"/>
  <c r="P985" i="7"/>
  <c r="R985" i="7"/>
  <c r="P1069" i="7"/>
  <c r="R1069" i="7"/>
  <c r="P1142" i="7"/>
  <c r="Q1142" i="7" s="1"/>
  <c r="R1142" i="7"/>
  <c r="P1214" i="7"/>
  <c r="R1214" i="7"/>
  <c r="P62" i="7"/>
  <c r="R62" i="7"/>
  <c r="R134" i="7"/>
  <c r="P134" i="7"/>
  <c r="P206" i="7"/>
  <c r="R206" i="7"/>
  <c r="P278" i="7"/>
  <c r="R278" i="7"/>
  <c r="R350" i="7"/>
  <c r="P350" i="7"/>
  <c r="R422" i="7"/>
  <c r="P422" i="7"/>
  <c r="P494" i="7"/>
  <c r="R494" i="7"/>
  <c r="P566" i="7"/>
  <c r="R566" i="7"/>
  <c r="R638" i="7"/>
  <c r="P638" i="7"/>
  <c r="P710" i="7"/>
  <c r="R710" i="7"/>
  <c r="P782" i="7"/>
  <c r="R782" i="7"/>
  <c r="P854" i="7"/>
  <c r="R854" i="7"/>
  <c r="U927" i="7"/>
  <c r="V927" i="7" s="1"/>
  <c r="U998" i="7"/>
  <c r="V998" i="7" s="1"/>
  <c r="U1228" i="7"/>
  <c r="V1228" i="7" s="1"/>
  <c r="V3" i="7"/>
  <c r="U720" i="7"/>
  <c r="V720" i="7" s="1"/>
  <c r="R321" i="7"/>
  <c r="P321" i="7"/>
  <c r="P157" i="7"/>
  <c r="R157" i="7"/>
  <c r="P505" i="7"/>
  <c r="R505" i="7"/>
  <c r="R884" i="7"/>
  <c r="P884" i="7"/>
  <c r="P70" i="7"/>
  <c r="R70" i="7"/>
  <c r="P142" i="7"/>
  <c r="R142" i="7"/>
  <c r="P141" i="7"/>
  <c r="R214" i="7"/>
  <c r="P214" i="7"/>
  <c r="P286" i="7"/>
  <c r="R286" i="7"/>
  <c r="P358" i="7"/>
  <c r="R358" i="7"/>
  <c r="P430" i="7"/>
  <c r="R430" i="7"/>
  <c r="P502" i="7"/>
  <c r="R502" i="7"/>
  <c r="P574" i="7"/>
  <c r="R574" i="7"/>
  <c r="P646" i="7"/>
  <c r="R646" i="7"/>
  <c r="P718" i="7"/>
  <c r="R718" i="7"/>
  <c r="R790" i="7"/>
  <c r="P790" i="7"/>
  <c r="P862" i="7"/>
  <c r="R862" i="7"/>
  <c r="P934" i="7"/>
  <c r="R934" i="7"/>
  <c r="R1018" i="7"/>
  <c r="P1018" i="7"/>
  <c r="R1090" i="7"/>
  <c r="P1090" i="7"/>
  <c r="P1163" i="7"/>
  <c r="R1163" i="7"/>
  <c r="P47" i="7"/>
  <c r="R47" i="7"/>
  <c r="R119" i="7"/>
  <c r="P119" i="7"/>
  <c r="P191" i="7"/>
  <c r="R191" i="7"/>
  <c r="R263" i="7"/>
  <c r="P263" i="7"/>
  <c r="P335" i="7"/>
  <c r="R335" i="7"/>
  <c r="P407" i="7"/>
  <c r="R407" i="7"/>
  <c r="R479" i="7"/>
  <c r="P479" i="7"/>
  <c r="R551" i="7"/>
  <c r="P551" i="7"/>
  <c r="R623" i="7"/>
  <c r="P623" i="7"/>
  <c r="R695" i="7"/>
  <c r="P695" i="7"/>
  <c r="P767" i="7"/>
  <c r="R767" i="7"/>
  <c r="P839" i="7"/>
  <c r="R839" i="7"/>
  <c r="R923" i="7"/>
  <c r="P923" i="7"/>
  <c r="U1068" i="7"/>
  <c r="V1068" i="7" s="1"/>
  <c r="U1066" i="7"/>
  <c r="V1066" i="7" s="1"/>
  <c r="U1141" i="7"/>
  <c r="V1141" i="7" s="1"/>
  <c r="U1139" i="7"/>
  <c r="V1139" i="7" s="1"/>
  <c r="R240" i="7"/>
  <c r="P240" i="7"/>
  <c r="P312" i="7"/>
  <c r="R312" i="7"/>
  <c r="P384" i="7"/>
  <c r="R384" i="7"/>
  <c r="P456" i="7"/>
  <c r="R456" i="7"/>
  <c r="R528" i="7"/>
  <c r="P528" i="7"/>
  <c r="R600" i="7"/>
  <c r="P600" i="7"/>
  <c r="P672" i="7"/>
  <c r="R672" i="7"/>
  <c r="R744" i="7"/>
  <c r="P744" i="7"/>
  <c r="R816" i="7"/>
  <c r="P816" i="7"/>
  <c r="P888" i="7"/>
  <c r="R888" i="7"/>
  <c r="R960" i="7"/>
  <c r="P960" i="7"/>
  <c r="R1032" i="7"/>
  <c r="P1032" i="7"/>
  <c r="P1104" i="7"/>
  <c r="R1104" i="7"/>
  <c r="P1177" i="7"/>
  <c r="R1177" i="7"/>
  <c r="U612" i="7"/>
  <c r="V612" i="7" s="1"/>
  <c r="U614" i="7"/>
  <c r="V614" i="7" s="1"/>
  <c r="U1142" i="7"/>
  <c r="V1142" i="7" s="1"/>
  <c r="U1143" i="7"/>
  <c r="V1143" i="7" s="1"/>
  <c r="U1215" i="7"/>
  <c r="V1215" i="7" s="1"/>
  <c r="P1094" i="7"/>
  <c r="R1094" i="7"/>
  <c r="P1167" i="7"/>
  <c r="R1167" i="7"/>
  <c r="R956" i="7"/>
  <c r="P956" i="7"/>
  <c r="P75" i="7"/>
  <c r="R75" i="7"/>
  <c r="P147" i="7"/>
  <c r="R147" i="7"/>
  <c r="R219" i="7"/>
  <c r="P219" i="7"/>
  <c r="P291" i="7"/>
  <c r="R291" i="7"/>
  <c r="R363" i="7"/>
  <c r="P363" i="7"/>
  <c r="P435" i="7"/>
  <c r="R435" i="7"/>
  <c r="P507" i="7"/>
  <c r="R507" i="7"/>
  <c r="R579" i="7"/>
  <c r="P579" i="7"/>
  <c r="R651" i="7"/>
  <c r="P651" i="7"/>
  <c r="P723" i="7"/>
  <c r="R723" i="7"/>
  <c r="P807" i="7"/>
  <c r="R807" i="7"/>
  <c r="R879" i="7"/>
  <c r="P879" i="7"/>
  <c r="R951" i="7"/>
  <c r="P951" i="7"/>
  <c r="P1023" i="7"/>
  <c r="R1023" i="7"/>
  <c r="R1107" i="7"/>
  <c r="P1107" i="7"/>
  <c r="P1180" i="7"/>
  <c r="R1180" i="7"/>
  <c r="P227" i="7"/>
  <c r="R227" i="7"/>
  <c r="P564" i="7"/>
  <c r="R564" i="7"/>
  <c r="R996" i="7"/>
  <c r="P996" i="7"/>
  <c r="R1058" i="7"/>
  <c r="P1058" i="7"/>
  <c r="R255" i="7"/>
  <c r="P255" i="7"/>
  <c r="P615" i="7"/>
  <c r="Q615" i="7" s="1"/>
  <c r="R615" i="7"/>
  <c r="P1144" i="7"/>
  <c r="R1144" i="7"/>
  <c r="P18" i="7"/>
  <c r="R18" i="7"/>
  <c r="U950" i="7"/>
  <c r="V950" i="7" s="1"/>
  <c r="P381" i="7"/>
  <c r="R381" i="7"/>
  <c r="R145" i="7"/>
  <c r="P145" i="7"/>
  <c r="P517" i="7"/>
  <c r="R517" i="7"/>
  <c r="U379" i="7"/>
  <c r="V379" i="7" s="1"/>
  <c r="U377" i="7"/>
  <c r="V377" i="7" s="1"/>
  <c r="U451" i="7"/>
  <c r="V451" i="7" s="1"/>
  <c r="U450" i="7"/>
  <c r="V450" i="7" s="1"/>
  <c r="P84" i="7"/>
  <c r="R84" i="7"/>
  <c r="P156" i="7"/>
  <c r="R156" i="7"/>
  <c r="R529" i="7"/>
  <c r="P529" i="7"/>
  <c r="U745" i="7"/>
  <c r="V745" i="7" s="1"/>
  <c r="P942" i="7"/>
  <c r="R942" i="7"/>
  <c r="P74" i="7"/>
  <c r="R74" i="7"/>
  <c r="P146" i="7"/>
  <c r="R146" i="7"/>
  <c r="R218" i="7"/>
  <c r="P218" i="7"/>
  <c r="P290" i="7"/>
  <c r="R290" i="7"/>
  <c r="P362" i="7"/>
  <c r="R362" i="7"/>
  <c r="P434" i="7"/>
  <c r="R434" i="7"/>
  <c r="P506" i="7"/>
  <c r="R506" i="7"/>
  <c r="R578" i="7"/>
  <c r="P578" i="7"/>
  <c r="R650" i="7"/>
  <c r="P650" i="7"/>
  <c r="P722" i="7"/>
  <c r="R722" i="7"/>
  <c r="R794" i="7"/>
  <c r="P794" i="7"/>
  <c r="P866" i="7"/>
  <c r="R866" i="7"/>
  <c r="U1010" i="7"/>
  <c r="V1010" i="7" s="1"/>
  <c r="U1011" i="7"/>
  <c r="V1011" i="7" s="1"/>
  <c r="P1199" i="7"/>
  <c r="R1199" i="7"/>
  <c r="P443" i="7"/>
  <c r="R443" i="7"/>
  <c r="R959" i="7"/>
  <c r="P959" i="7"/>
  <c r="R492" i="7"/>
  <c r="P492" i="7"/>
  <c r="R924" i="7"/>
  <c r="P924" i="7"/>
  <c r="U1178" i="7"/>
  <c r="V1178" i="7" s="1"/>
  <c r="U1179" i="7"/>
  <c r="V1179" i="7" s="1"/>
  <c r="R39" i="7"/>
  <c r="P39" i="7"/>
  <c r="P399" i="7"/>
  <c r="R399" i="7"/>
  <c r="P915" i="7"/>
  <c r="R915" i="7"/>
  <c r="U890" i="7"/>
  <c r="V890" i="7" s="1"/>
  <c r="P117" i="7"/>
  <c r="P369" i="7"/>
  <c r="R369" i="7"/>
  <c r="R205" i="7"/>
  <c r="P205" i="7"/>
  <c r="P1198" i="7"/>
  <c r="R1198" i="7"/>
  <c r="R82" i="7"/>
  <c r="P82" i="7"/>
  <c r="P154" i="7"/>
  <c r="R154" i="7"/>
  <c r="R226" i="7"/>
  <c r="P226" i="7"/>
  <c r="Q226" i="7" s="1"/>
  <c r="P298" i="7"/>
  <c r="R298" i="7"/>
  <c r="P370" i="7"/>
  <c r="R370" i="7"/>
  <c r="R442" i="7"/>
  <c r="P442" i="7"/>
  <c r="R514" i="7"/>
  <c r="P514" i="7"/>
  <c r="R586" i="7"/>
  <c r="P586" i="7"/>
  <c r="P658" i="7"/>
  <c r="R658" i="7"/>
  <c r="P730" i="7"/>
  <c r="R730" i="7"/>
  <c r="P802" i="7"/>
  <c r="R802" i="7"/>
  <c r="R874" i="7"/>
  <c r="P874" i="7"/>
  <c r="R946" i="7"/>
  <c r="P946" i="7"/>
  <c r="P1030" i="7"/>
  <c r="R1030" i="7"/>
  <c r="P1102" i="7"/>
  <c r="R1102" i="7"/>
  <c r="R1175" i="7"/>
  <c r="P1175" i="7"/>
  <c r="P59" i="7"/>
  <c r="R59" i="7"/>
  <c r="R131" i="7"/>
  <c r="P131" i="7"/>
  <c r="R203" i="7"/>
  <c r="P203" i="7"/>
  <c r="P275" i="7"/>
  <c r="R275" i="7"/>
  <c r="P347" i="7"/>
  <c r="R347" i="7"/>
  <c r="P419" i="7"/>
  <c r="R419" i="7"/>
  <c r="P491" i="7"/>
  <c r="R491" i="7"/>
  <c r="P563" i="7"/>
  <c r="R563" i="7"/>
  <c r="P635" i="7"/>
  <c r="R635" i="7"/>
  <c r="P707" i="7"/>
  <c r="R707" i="7"/>
  <c r="P779" i="7"/>
  <c r="R779" i="7"/>
  <c r="P851" i="7"/>
  <c r="R851" i="7"/>
  <c r="P935" i="7"/>
  <c r="R935" i="7"/>
  <c r="U1153" i="7"/>
  <c r="V1153" i="7" s="1"/>
  <c r="U1151" i="7"/>
  <c r="V1151" i="7" s="1"/>
  <c r="R252" i="7"/>
  <c r="P252" i="7"/>
  <c r="P324" i="7"/>
  <c r="R324" i="7"/>
  <c r="P396" i="7"/>
  <c r="R396" i="7"/>
  <c r="P468" i="7"/>
  <c r="R468" i="7"/>
  <c r="P540" i="7"/>
  <c r="R540" i="7"/>
  <c r="R612" i="7"/>
  <c r="P612" i="7"/>
  <c r="R684" i="7"/>
  <c r="P684" i="7"/>
  <c r="P756" i="7"/>
  <c r="R756" i="7"/>
  <c r="P828" i="7"/>
  <c r="R828" i="7"/>
  <c r="P900" i="7"/>
  <c r="R900" i="7"/>
  <c r="R972" i="7"/>
  <c r="P972" i="7"/>
  <c r="R1044" i="7"/>
  <c r="P1044" i="7"/>
  <c r="P1116" i="7"/>
  <c r="R1116" i="7"/>
  <c r="P1189" i="7"/>
  <c r="R1189" i="7"/>
  <c r="U554" i="7"/>
  <c r="V554" i="7" s="1"/>
  <c r="U624" i="7"/>
  <c r="V624" i="7" s="1"/>
  <c r="U626" i="7"/>
  <c r="V626" i="7" s="1"/>
  <c r="U698" i="7"/>
  <c r="V698" i="7" s="1"/>
  <c r="U770" i="7"/>
  <c r="V770" i="7" s="1"/>
  <c r="U926" i="7"/>
  <c r="V926" i="7" s="1"/>
  <c r="U1155" i="7"/>
  <c r="V1155" i="7" s="1"/>
  <c r="P83" i="7"/>
  <c r="R83" i="7"/>
  <c r="P587" i="7"/>
  <c r="R587" i="7"/>
  <c r="R276" i="7"/>
  <c r="P276" i="7"/>
  <c r="P708" i="7"/>
  <c r="R708" i="7"/>
  <c r="U576" i="7"/>
  <c r="V576" i="7" s="1"/>
  <c r="U578" i="7"/>
  <c r="V578" i="7" s="1"/>
  <c r="P183" i="7"/>
  <c r="R183" i="7"/>
  <c r="P687" i="7"/>
  <c r="R687" i="7"/>
  <c r="P11" i="7"/>
  <c r="R11" i="7"/>
  <c r="P19" i="7"/>
  <c r="R19" i="7"/>
  <c r="U962" i="7"/>
  <c r="V962" i="7" s="1"/>
  <c r="P24" i="7"/>
  <c r="R24" i="7"/>
  <c r="P96" i="7"/>
  <c r="R96" i="7"/>
  <c r="R168" i="7"/>
  <c r="P168" i="7"/>
  <c r="U590" i="7"/>
  <c r="V590" i="7" s="1"/>
  <c r="U792" i="7"/>
  <c r="V792" i="7" s="1"/>
  <c r="U481" i="7"/>
  <c r="V481" i="7" s="1"/>
  <c r="U672" i="7"/>
  <c r="V672" i="7" s="1"/>
  <c r="U499" i="7"/>
  <c r="V499" i="7" s="1"/>
  <c r="U1131" i="7"/>
  <c r="V1131" i="7" s="1"/>
  <c r="P129" i="7"/>
  <c r="P481" i="7"/>
  <c r="R481" i="7"/>
  <c r="P253" i="7"/>
  <c r="R253" i="7"/>
  <c r="U95" i="7"/>
  <c r="V95" i="7" s="1"/>
  <c r="U97" i="7"/>
  <c r="V97" i="7" s="1"/>
  <c r="R1046" i="7"/>
  <c r="P1046" i="7"/>
  <c r="P1118" i="7"/>
  <c r="R1118" i="7"/>
  <c r="P1191" i="7"/>
  <c r="R1191" i="7"/>
  <c r="P27" i="7"/>
  <c r="R27" i="7"/>
  <c r="P99" i="7"/>
  <c r="R99" i="7"/>
  <c r="P171" i="7"/>
  <c r="R171" i="7"/>
  <c r="P243" i="7"/>
  <c r="R243" i="7"/>
  <c r="P315" i="7"/>
  <c r="R315" i="7"/>
  <c r="P387" i="7"/>
  <c r="R387" i="7"/>
  <c r="P459" i="7"/>
  <c r="R459" i="7"/>
  <c r="P531" i="7"/>
  <c r="R531" i="7"/>
  <c r="P603" i="7"/>
  <c r="R603" i="7"/>
  <c r="P675" i="7"/>
  <c r="R675" i="7"/>
  <c r="R747" i="7"/>
  <c r="P747" i="7"/>
  <c r="R831" i="7"/>
  <c r="P831" i="7"/>
  <c r="R903" i="7"/>
  <c r="P903" i="7"/>
  <c r="R975" i="7"/>
  <c r="P975" i="7"/>
  <c r="R1059" i="7"/>
  <c r="P1059" i="7"/>
  <c r="P1132" i="7"/>
  <c r="R1132" i="7"/>
  <c r="P1204" i="7"/>
  <c r="R1204" i="7"/>
  <c r="U29" i="7"/>
  <c r="V29" i="7" s="1"/>
  <c r="U101" i="7"/>
  <c r="V101" i="7" s="1"/>
  <c r="U172" i="7"/>
  <c r="V172" i="7" s="1"/>
  <c r="U389" i="7"/>
  <c r="V389" i="7" s="1"/>
  <c r="U459" i="7"/>
  <c r="V459" i="7" s="1"/>
  <c r="U677" i="7"/>
  <c r="V677" i="7" s="1"/>
  <c r="U819" i="7"/>
  <c r="V819" i="7" s="1"/>
  <c r="R904" i="7"/>
  <c r="P904" i="7"/>
  <c r="U1204" i="7"/>
  <c r="V1204" i="7" s="1"/>
  <c r="P53" i="7"/>
  <c r="R53" i="7"/>
  <c r="P125" i="7"/>
  <c r="R125" i="7"/>
  <c r="P197" i="7"/>
  <c r="R197" i="7"/>
  <c r="P269" i="7"/>
  <c r="R269" i="7"/>
  <c r="R341" i="7"/>
  <c r="P341" i="7"/>
  <c r="R413" i="7"/>
  <c r="P413" i="7"/>
  <c r="P485" i="7"/>
  <c r="R485" i="7"/>
  <c r="R557" i="7"/>
  <c r="P557" i="7"/>
  <c r="P629" i="7"/>
  <c r="R629" i="7"/>
  <c r="P701" i="7"/>
  <c r="R701" i="7"/>
  <c r="R773" i="7"/>
  <c r="P773" i="7"/>
  <c r="P845" i="7"/>
  <c r="R845" i="7"/>
  <c r="P917" i="7"/>
  <c r="R917" i="7"/>
  <c r="R989" i="7"/>
  <c r="P989" i="7"/>
  <c r="P762" i="7"/>
  <c r="R762" i="7"/>
  <c r="P846" i="7"/>
  <c r="R846" i="7"/>
  <c r="R930" i="7"/>
  <c r="P930" i="7"/>
  <c r="P1009" i="7"/>
  <c r="R1009" i="7"/>
  <c r="R79" i="7"/>
  <c r="P79" i="7"/>
  <c r="P151" i="7"/>
  <c r="R151" i="7"/>
  <c r="P223" i="7"/>
  <c r="R223" i="7"/>
  <c r="R295" i="7"/>
  <c r="P295" i="7"/>
  <c r="R367" i="7"/>
  <c r="P367" i="7"/>
  <c r="P439" i="7"/>
  <c r="R439" i="7"/>
  <c r="R511" i="7"/>
  <c r="P511" i="7"/>
  <c r="P583" i="7"/>
  <c r="R583" i="7"/>
  <c r="P655" i="7"/>
  <c r="R655" i="7"/>
  <c r="R727" i="7"/>
  <c r="P727" i="7"/>
  <c r="R799" i="7"/>
  <c r="P799" i="7"/>
  <c r="P871" i="7"/>
  <c r="R871" i="7"/>
  <c r="R943" i="7"/>
  <c r="P943" i="7"/>
  <c r="R1015" i="7"/>
  <c r="P1015" i="7"/>
  <c r="U57" i="7"/>
  <c r="V57" i="7" s="1"/>
  <c r="U129" i="7"/>
  <c r="V129" i="7" s="1"/>
  <c r="U201" i="7"/>
  <c r="V201" i="7" s="1"/>
  <c r="U273" i="7"/>
  <c r="V273" i="7" s="1"/>
  <c r="U417" i="7"/>
  <c r="V417" i="7" s="1"/>
  <c r="U561" i="7"/>
  <c r="V561" i="7" s="1"/>
  <c r="U631" i="7"/>
  <c r="V631" i="7" s="1"/>
  <c r="U633" i="7"/>
  <c r="V633" i="7" s="1"/>
  <c r="U847" i="7"/>
  <c r="V847" i="7" s="1"/>
  <c r="U849" i="7"/>
  <c r="V849" i="7" s="1"/>
  <c r="R932" i="7"/>
  <c r="P932" i="7"/>
  <c r="U1162" i="7"/>
  <c r="V1162" i="7" s="1"/>
  <c r="U622" i="7"/>
  <c r="V622" i="7" s="1"/>
  <c r="U694" i="7"/>
  <c r="V694" i="7" s="1"/>
  <c r="U850" i="7"/>
  <c r="V850" i="7" s="1"/>
  <c r="P1005" i="7"/>
  <c r="R1005" i="7"/>
  <c r="P1077" i="7"/>
  <c r="R1077" i="7"/>
  <c r="P40" i="7"/>
  <c r="R40" i="7"/>
  <c r="P112" i="7"/>
  <c r="R112" i="7"/>
  <c r="R184" i="7"/>
  <c r="P184" i="7"/>
  <c r="P256" i="7"/>
  <c r="R256" i="7"/>
  <c r="P328" i="7"/>
  <c r="R328" i="7"/>
  <c r="P400" i="7"/>
  <c r="R400" i="7"/>
  <c r="R472" i="7"/>
  <c r="P472" i="7"/>
  <c r="R544" i="7"/>
  <c r="P544" i="7"/>
  <c r="P616" i="7"/>
  <c r="R616" i="7"/>
  <c r="R688" i="7"/>
  <c r="P688" i="7"/>
  <c r="R760" i="7"/>
  <c r="P760" i="7"/>
  <c r="R832" i="7"/>
  <c r="P832" i="7"/>
  <c r="R988" i="7"/>
  <c r="P988" i="7"/>
  <c r="P1072" i="7"/>
  <c r="R1072" i="7"/>
  <c r="R1145" i="7"/>
  <c r="P1145" i="7"/>
  <c r="U54" i="7"/>
  <c r="V54" i="7" s="1"/>
  <c r="U126" i="7"/>
  <c r="V126" i="7" s="1"/>
  <c r="U198" i="7"/>
  <c r="V198" i="7" s="1"/>
  <c r="U484" i="7"/>
  <c r="V484" i="7" s="1"/>
  <c r="U630" i="7"/>
  <c r="V630" i="7" s="1"/>
  <c r="U702" i="7"/>
  <c r="V702" i="7" s="1"/>
  <c r="U990" i="7"/>
  <c r="V990" i="7" s="1"/>
  <c r="P1073" i="7"/>
  <c r="R1073" i="7"/>
  <c r="P1146" i="7"/>
  <c r="R1146" i="7"/>
  <c r="P1218" i="7"/>
  <c r="R1218" i="7"/>
  <c r="P1014" i="7"/>
  <c r="R1014" i="7"/>
  <c r="R1098" i="7"/>
  <c r="P1098" i="7"/>
  <c r="P1171" i="7"/>
  <c r="R1171" i="7"/>
  <c r="P1162" i="7"/>
  <c r="R1162" i="7"/>
  <c r="U942" i="7"/>
  <c r="V942" i="7" s="1"/>
  <c r="U1016" i="7"/>
  <c r="V1016" i="7" s="1"/>
  <c r="R1099" i="7"/>
  <c r="P1099" i="7"/>
  <c r="R1172" i="7"/>
  <c r="P1172" i="7"/>
  <c r="P856" i="7"/>
  <c r="R856" i="7"/>
  <c r="P68" i="7"/>
  <c r="R68" i="7"/>
  <c r="P140" i="7"/>
  <c r="R140" i="7"/>
  <c r="R212" i="7"/>
  <c r="P212" i="7"/>
  <c r="R284" i="7"/>
  <c r="P284" i="7"/>
  <c r="P356" i="7"/>
  <c r="R356" i="7"/>
  <c r="P428" i="7"/>
  <c r="R428" i="7"/>
  <c r="P500" i="7"/>
  <c r="R500" i="7"/>
  <c r="P572" i="7"/>
  <c r="R572" i="7"/>
  <c r="R644" i="7"/>
  <c r="P644" i="7"/>
  <c r="P716" i="7"/>
  <c r="R716" i="7"/>
  <c r="P788" i="7"/>
  <c r="R788" i="7"/>
  <c r="R860" i="7"/>
  <c r="P860" i="7"/>
  <c r="U931" i="7"/>
  <c r="V931" i="7" s="1"/>
  <c r="R1016" i="7"/>
  <c r="P1016" i="7"/>
  <c r="P1088" i="7"/>
  <c r="R1088" i="7"/>
  <c r="P1173" i="7"/>
  <c r="R1173" i="7"/>
  <c r="R870" i="7"/>
  <c r="P870" i="7"/>
  <c r="P633" i="7"/>
  <c r="R633" i="7"/>
  <c r="P705" i="7"/>
  <c r="R705" i="7"/>
  <c r="P777" i="7"/>
  <c r="R777" i="7"/>
  <c r="P861" i="7"/>
  <c r="R861" i="7"/>
  <c r="R933" i="7"/>
  <c r="P933" i="7"/>
  <c r="U1006" i="7"/>
  <c r="V1006" i="7" s="1"/>
  <c r="U41" i="7"/>
  <c r="V41" i="7" s="1"/>
  <c r="U113" i="7"/>
  <c r="V113" i="7" s="1"/>
  <c r="U184" i="7"/>
  <c r="V184" i="7" s="1"/>
  <c r="U257" i="7"/>
  <c r="V257" i="7" s="1"/>
  <c r="U545" i="7"/>
  <c r="V545" i="7" s="1"/>
  <c r="U617" i="7"/>
  <c r="V617" i="7" s="1"/>
  <c r="U689" i="7"/>
  <c r="V689" i="7" s="1"/>
  <c r="P916" i="7"/>
  <c r="R916" i="7"/>
  <c r="P65" i="7"/>
  <c r="R65" i="7"/>
  <c r="P137" i="7"/>
  <c r="R137" i="7"/>
  <c r="P209" i="7"/>
  <c r="R209" i="7"/>
  <c r="P281" i="7"/>
  <c r="R281" i="7"/>
  <c r="P353" i="7"/>
  <c r="R353" i="7"/>
  <c r="R425" i="7"/>
  <c r="P425" i="7"/>
  <c r="P497" i="7"/>
  <c r="R497" i="7"/>
  <c r="P569" i="7"/>
  <c r="R569" i="7"/>
  <c r="R641" i="7"/>
  <c r="P641" i="7"/>
  <c r="P713" i="7"/>
  <c r="R713" i="7"/>
  <c r="P785" i="7"/>
  <c r="R785" i="7"/>
  <c r="R857" i="7"/>
  <c r="P857" i="7"/>
  <c r="R929" i="7"/>
  <c r="P929" i="7"/>
  <c r="P1001" i="7"/>
  <c r="R1001" i="7"/>
  <c r="P774" i="7"/>
  <c r="R774" i="7"/>
  <c r="P858" i="7"/>
  <c r="R858" i="7"/>
  <c r="P1231" i="7"/>
  <c r="R1231" i="7"/>
  <c r="P91" i="7"/>
  <c r="R91" i="7"/>
  <c r="R163" i="7"/>
  <c r="P163" i="7"/>
  <c r="P235" i="7"/>
  <c r="R235" i="7"/>
  <c r="P307" i="7"/>
  <c r="R307" i="7"/>
  <c r="P379" i="7"/>
  <c r="R379" i="7"/>
  <c r="P451" i="7"/>
  <c r="R451" i="7"/>
  <c r="R523" i="7"/>
  <c r="P523" i="7"/>
  <c r="R595" i="7"/>
  <c r="P595" i="7"/>
  <c r="P667" i="7"/>
  <c r="R667" i="7"/>
  <c r="P739" i="7"/>
  <c r="R739" i="7"/>
  <c r="R811" i="7"/>
  <c r="P811" i="7"/>
  <c r="R883" i="7"/>
  <c r="P883" i="7"/>
  <c r="P955" i="7"/>
  <c r="R955" i="7"/>
  <c r="P1027" i="7"/>
  <c r="R1027" i="7"/>
  <c r="R1022" i="7"/>
  <c r="P1022" i="7"/>
  <c r="U69" i="7"/>
  <c r="V69" i="7" s="1"/>
  <c r="U141" i="7"/>
  <c r="V141" i="7" s="1"/>
  <c r="U213" i="7"/>
  <c r="V213" i="7" s="1"/>
  <c r="U357" i="7"/>
  <c r="V357" i="7" s="1"/>
  <c r="U429" i="7"/>
  <c r="V429" i="7" s="1"/>
  <c r="U573" i="7"/>
  <c r="V573" i="7" s="1"/>
  <c r="U643" i="7"/>
  <c r="V643" i="7" s="1"/>
  <c r="U645" i="7"/>
  <c r="V645" i="7" s="1"/>
  <c r="R944" i="7"/>
  <c r="P944" i="7"/>
  <c r="U1017" i="7"/>
  <c r="V1017" i="7" s="1"/>
  <c r="U1089" i="7"/>
  <c r="V1089" i="7" s="1"/>
  <c r="U1174" i="7"/>
  <c r="V1174" i="7" s="1"/>
  <c r="P1035" i="7"/>
  <c r="R1035" i="7"/>
  <c r="P1017" i="7"/>
  <c r="R1017" i="7"/>
  <c r="P1089" i="7"/>
  <c r="R1089" i="7"/>
  <c r="R357" i="7"/>
  <c r="P357" i="7"/>
  <c r="P121" i="7"/>
  <c r="R121" i="7"/>
  <c r="P409" i="7"/>
  <c r="R409" i="7"/>
  <c r="P90" i="7"/>
  <c r="R90" i="7"/>
  <c r="R162" i="7"/>
  <c r="P162" i="7"/>
  <c r="P234" i="7"/>
  <c r="R234" i="7"/>
  <c r="P306" i="7"/>
  <c r="R306" i="7"/>
  <c r="P378" i="7"/>
  <c r="R378" i="7"/>
  <c r="R450" i="7"/>
  <c r="P450" i="7"/>
  <c r="R522" i="7"/>
  <c r="P522" i="7"/>
  <c r="R594" i="7"/>
  <c r="P594" i="7"/>
  <c r="P666" i="7"/>
  <c r="R666" i="7"/>
  <c r="P201" i="7"/>
  <c r="R201" i="7"/>
  <c r="P37" i="7"/>
  <c r="R37" i="7"/>
  <c r="P325" i="7"/>
  <c r="R325" i="7"/>
  <c r="U107" i="7"/>
  <c r="V107" i="7" s="1"/>
  <c r="R1048" i="7"/>
  <c r="P1048" i="7"/>
  <c r="U574" i="7"/>
  <c r="V574" i="7" s="1"/>
  <c r="U575" i="7"/>
  <c r="V575" i="7" s="1"/>
  <c r="U1019" i="7"/>
  <c r="V1019" i="7" s="1"/>
  <c r="U1091" i="7"/>
  <c r="V1091" i="7" s="1"/>
  <c r="U1164" i="7"/>
  <c r="V1164" i="7" s="1"/>
  <c r="U552" i="7"/>
  <c r="V552" i="7" s="1"/>
  <c r="R1007" i="7"/>
  <c r="P1007" i="7"/>
  <c r="P1079" i="7"/>
  <c r="R1079" i="7"/>
  <c r="P1152" i="7"/>
  <c r="R1152" i="7"/>
  <c r="R1224" i="7"/>
  <c r="P1224" i="7"/>
  <c r="U817" i="7"/>
  <c r="V817" i="7" s="1"/>
  <c r="U889" i="7"/>
  <c r="V889" i="7" s="1"/>
  <c r="U961" i="7"/>
  <c r="V961" i="7" s="1"/>
  <c r="U1033" i="7"/>
  <c r="V1033" i="7" s="1"/>
  <c r="U1105" i="7"/>
  <c r="V1105" i="7" s="1"/>
  <c r="P553" i="7"/>
  <c r="R553" i="7"/>
  <c r="R625" i="7"/>
  <c r="P625" i="7"/>
  <c r="P697" i="7"/>
  <c r="R697" i="7"/>
  <c r="P769" i="7"/>
  <c r="R769" i="7"/>
  <c r="P853" i="7"/>
  <c r="R853" i="7"/>
  <c r="P925" i="7"/>
  <c r="R925" i="7"/>
  <c r="P997" i="7"/>
  <c r="R997" i="7"/>
  <c r="P1081" i="7"/>
  <c r="R1081" i="7"/>
  <c r="P1154" i="7"/>
  <c r="R1154" i="7"/>
  <c r="P938" i="7"/>
  <c r="R938" i="7"/>
  <c r="R1010" i="7"/>
  <c r="P1010" i="7"/>
  <c r="U1082" i="7"/>
  <c r="V1082" i="7" s="1"/>
  <c r="U1083" i="7"/>
  <c r="V1083" i="7" s="1"/>
  <c r="P52" i="7"/>
  <c r="R52" i="7"/>
  <c r="P124" i="7"/>
  <c r="R124" i="7"/>
  <c r="R196" i="7"/>
  <c r="P196" i="7"/>
  <c r="R268" i="7"/>
  <c r="P268" i="7"/>
  <c r="R340" i="7"/>
  <c r="P340" i="7"/>
  <c r="P412" i="7"/>
  <c r="R412" i="7"/>
  <c r="R484" i="7"/>
  <c r="P484" i="7"/>
  <c r="R556" i="7"/>
  <c r="P556" i="7"/>
  <c r="R628" i="7"/>
  <c r="P628" i="7"/>
  <c r="R700" i="7"/>
  <c r="P700" i="7"/>
  <c r="R772" i="7"/>
  <c r="P772" i="7"/>
  <c r="P844" i="7"/>
  <c r="R844" i="7"/>
  <c r="R1000" i="7"/>
  <c r="P1000" i="7"/>
  <c r="R1084" i="7"/>
  <c r="P1084" i="7"/>
  <c r="P1157" i="7"/>
  <c r="R1157" i="7"/>
  <c r="U66" i="7"/>
  <c r="V66" i="7" s="1"/>
  <c r="U138" i="7"/>
  <c r="V138" i="7" s="1"/>
  <c r="U210" i="7"/>
  <c r="V210" i="7" s="1"/>
  <c r="U354" i="7"/>
  <c r="V354" i="7" s="1"/>
  <c r="U570" i="7"/>
  <c r="V570" i="7" s="1"/>
  <c r="U642" i="7"/>
  <c r="V642" i="7" s="1"/>
  <c r="U714" i="7"/>
  <c r="V714" i="7" s="1"/>
  <c r="P1085" i="7"/>
  <c r="R1085" i="7"/>
  <c r="P1158" i="7"/>
  <c r="R1158" i="7"/>
  <c r="P1230" i="7"/>
  <c r="R1230" i="7"/>
  <c r="P954" i="7"/>
  <c r="R954" i="7"/>
  <c r="R1026" i="7"/>
  <c r="P1026" i="7"/>
  <c r="R1110" i="7"/>
  <c r="P1110" i="7"/>
  <c r="R1183" i="7"/>
  <c r="P1183" i="7"/>
  <c r="U667" i="7"/>
  <c r="V667" i="7" s="1"/>
  <c r="U954" i="7"/>
  <c r="V954" i="7" s="1"/>
  <c r="P1111" i="7"/>
  <c r="R1111" i="7"/>
  <c r="P1184" i="7"/>
  <c r="R1184" i="7"/>
  <c r="P1174" i="7"/>
  <c r="R1174" i="7"/>
  <c r="P80" i="7"/>
  <c r="R80" i="7"/>
  <c r="P152" i="7"/>
  <c r="R152" i="7"/>
  <c r="P224" i="7"/>
  <c r="R224" i="7"/>
  <c r="P296" i="7"/>
  <c r="R296" i="7"/>
  <c r="P368" i="7"/>
  <c r="R368" i="7"/>
  <c r="R440" i="7"/>
  <c r="P440" i="7"/>
  <c r="R512" i="7"/>
  <c r="P512" i="7"/>
  <c r="P584" i="7"/>
  <c r="R584" i="7"/>
  <c r="P656" i="7"/>
  <c r="R656" i="7"/>
  <c r="P728" i="7"/>
  <c r="R728" i="7"/>
  <c r="R800" i="7"/>
  <c r="P800" i="7"/>
  <c r="P872" i="7"/>
  <c r="R872" i="7"/>
  <c r="U945" i="7"/>
  <c r="V945" i="7" s="1"/>
  <c r="P1028" i="7"/>
  <c r="R1028" i="7"/>
  <c r="R1112" i="7"/>
  <c r="P1112" i="7"/>
  <c r="P1185" i="7"/>
  <c r="R1185" i="7"/>
  <c r="P1186" i="7"/>
  <c r="R1186" i="7"/>
  <c r="P645" i="7"/>
  <c r="R645" i="7"/>
  <c r="P717" i="7"/>
  <c r="R717" i="7"/>
  <c r="R789" i="7"/>
  <c r="P789" i="7"/>
  <c r="R873" i="7"/>
  <c r="P873" i="7"/>
  <c r="P945" i="7"/>
  <c r="R945" i="7"/>
  <c r="U1018" i="7"/>
  <c r="V1018" i="7" s="1"/>
  <c r="U1090" i="7"/>
  <c r="V1090" i="7" s="1"/>
  <c r="U53" i="7"/>
  <c r="V53" i="7" s="1"/>
  <c r="U125" i="7"/>
  <c r="V125" i="7" s="1"/>
  <c r="U196" i="7"/>
  <c r="V196" i="7" s="1"/>
  <c r="U413" i="7"/>
  <c r="V413" i="7" s="1"/>
  <c r="U557" i="7"/>
  <c r="V557" i="7" s="1"/>
  <c r="U999" i="7"/>
  <c r="V999" i="7" s="1"/>
  <c r="U1158" i="7"/>
  <c r="V1158" i="7" s="1"/>
  <c r="P810" i="7"/>
  <c r="R810" i="7"/>
  <c r="P77" i="7"/>
  <c r="R77" i="7"/>
  <c r="R149" i="7"/>
  <c r="P149" i="7"/>
  <c r="R221" i="7"/>
  <c r="P221" i="7"/>
  <c r="P293" i="7"/>
  <c r="R293" i="7"/>
  <c r="P365" i="7"/>
  <c r="R365" i="7"/>
  <c r="P437" i="7"/>
  <c r="R437" i="7"/>
  <c r="P509" i="7"/>
  <c r="R509" i="7"/>
  <c r="P581" i="7"/>
  <c r="R581" i="7"/>
  <c r="R653" i="7"/>
  <c r="P653" i="7"/>
  <c r="P725" i="7"/>
  <c r="R725" i="7"/>
  <c r="P797" i="7"/>
  <c r="R797" i="7"/>
  <c r="R869" i="7"/>
  <c r="P869" i="7"/>
  <c r="P941" i="7"/>
  <c r="R941" i="7"/>
  <c r="R1013" i="7"/>
  <c r="P1013" i="7"/>
  <c r="U1086" i="7"/>
  <c r="V1086" i="7" s="1"/>
  <c r="U1159" i="7"/>
  <c r="V1159" i="7" s="1"/>
  <c r="U1231" i="7"/>
  <c r="V1231" i="7" s="1"/>
  <c r="R786" i="7"/>
  <c r="P786" i="7"/>
  <c r="P882" i="7"/>
  <c r="R882" i="7"/>
  <c r="P31" i="7"/>
  <c r="R31" i="7"/>
  <c r="P103" i="7"/>
  <c r="R103" i="7"/>
  <c r="P175" i="7"/>
  <c r="R175" i="7"/>
  <c r="P247" i="7"/>
  <c r="R247" i="7"/>
  <c r="P319" i="7"/>
  <c r="R319" i="7"/>
  <c r="P391" i="7"/>
  <c r="R391" i="7"/>
  <c r="R463" i="7"/>
  <c r="P463" i="7"/>
  <c r="P535" i="7"/>
  <c r="R535" i="7"/>
  <c r="P607" i="7"/>
  <c r="R607" i="7"/>
  <c r="R679" i="7"/>
  <c r="P679" i="7"/>
  <c r="R751" i="7"/>
  <c r="P751" i="7"/>
  <c r="R823" i="7"/>
  <c r="P823" i="7"/>
  <c r="P895" i="7"/>
  <c r="R895" i="7"/>
  <c r="P967" i="7"/>
  <c r="R967" i="7"/>
  <c r="P1039" i="7"/>
  <c r="R1039" i="7"/>
  <c r="R1234" i="7"/>
  <c r="P1234" i="7"/>
  <c r="U81" i="7"/>
  <c r="V81" i="7" s="1"/>
  <c r="U153" i="7"/>
  <c r="V153" i="7" s="1"/>
  <c r="U225" i="7"/>
  <c r="V225" i="7" s="1"/>
  <c r="U297" i="7"/>
  <c r="V297" i="7" s="1"/>
  <c r="U369" i="7"/>
  <c r="V369" i="7" s="1"/>
  <c r="U441" i="7"/>
  <c r="V441" i="7" s="1"/>
  <c r="U585" i="7"/>
  <c r="V585" i="7" s="1"/>
  <c r="U728" i="7"/>
  <c r="V728" i="7" s="1"/>
  <c r="U871" i="7"/>
  <c r="V871" i="7" s="1"/>
  <c r="U873" i="7"/>
  <c r="V873" i="7" s="1"/>
  <c r="U1186" i="7"/>
  <c r="V1186" i="7" s="1"/>
  <c r="R1235" i="7"/>
  <c r="P1235" i="7"/>
  <c r="U644" i="7"/>
  <c r="V644" i="7" s="1"/>
  <c r="U874" i="7"/>
  <c r="V874" i="7" s="1"/>
  <c r="U946" i="7"/>
  <c r="V946" i="7" s="1"/>
  <c r="P1029" i="7"/>
  <c r="R1029" i="7"/>
  <c r="P1101" i="7"/>
  <c r="R1101" i="7"/>
  <c r="P21" i="7"/>
  <c r="R21" i="7"/>
  <c r="U73" i="7"/>
  <c r="V73" i="7" s="1"/>
  <c r="U207" i="7"/>
  <c r="V207" i="7" s="1"/>
  <c r="U386" i="7"/>
  <c r="V386" i="7" s="1"/>
  <c r="U732" i="7"/>
  <c r="V732" i="7" s="1"/>
  <c r="U959" i="7"/>
  <c r="V959" i="7" s="1"/>
  <c r="R405" i="7"/>
  <c r="P405" i="7"/>
  <c r="R169" i="7"/>
  <c r="P169" i="7"/>
  <c r="P30" i="7"/>
  <c r="R30" i="7"/>
  <c r="R102" i="7"/>
  <c r="P102" i="7"/>
  <c r="R174" i="7"/>
  <c r="P174" i="7"/>
  <c r="R246" i="7"/>
  <c r="P246" i="7"/>
  <c r="P318" i="7"/>
  <c r="R318" i="7"/>
  <c r="R390" i="7"/>
  <c r="P390" i="7"/>
  <c r="P462" i="7"/>
  <c r="R462" i="7"/>
  <c r="P534" i="7"/>
  <c r="R534" i="7"/>
  <c r="P606" i="7"/>
  <c r="R606" i="7"/>
  <c r="R678" i="7"/>
  <c r="P678" i="7"/>
  <c r="P561" i="7"/>
  <c r="R561" i="7"/>
  <c r="R249" i="7"/>
  <c r="P249" i="7"/>
  <c r="P85" i="7"/>
  <c r="R85" i="7"/>
  <c r="P373" i="7"/>
  <c r="R373" i="7"/>
  <c r="U299" i="7"/>
  <c r="V299" i="7" s="1"/>
  <c r="U371" i="7"/>
  <c r="V371" i="7" s="1"/>
  <c r="U587" i="7"/>
  <c r="V587" i="7" s="1"/>
  <c r="U659" i="7"/>
  <c r="V659" i="7" s="1"/>
  <c r="U731" i="7"/>
  <c r="V731" i="7" s="1"/>
  <c r="U803" i="7"/>
  <c r="V803" i="7" s="1"/>
  <c r="U875" i="7"/>
  <c r="V875" i="7" s="1"/>
  <c r="U1031" i="7"/>
  <c r="V1031" i="7" s="1"/>
  <c r="U1103" i="7"/>
  <c r="V1103" i="7" s="1"/>
  <c r="U1176" i="7"/>
  <c r="V1176" i="7" s="1"/>
  <c r="R899" i="7"/>
  <c r="P899" i="7"/>
  <c r="U348" i="7"/>
  <c r="V348" i="7" s="1"/>
  <c r="U492" i="7"/>
  <c r="V492" i="7" s="1"/>
  <c r="U564" i="7"/>
  <c r="V564" i="7" s="1"/>
  <c r="U706" i="7"/>
  <c r="V706" i="7" s="1"/>
  <c r="U778" i="7"/>
  <c r="V778" i="7" s="1"/>
  <c r="R1019" i="7"/>
  <c r="P1019" i="7"/>
  <c r="P1091" i="7"/>
  <c r="R1091" i="7"/>
  <c r="P1164" i="7"/>
  <c r="R1164" i="7"/>
  <c r="P1236" i="7"/>
  <c r="R1236" i="7"/>
  <c r="U613" i="7"/>
  <c r="V613" i="7" s="1"/>
  <c r="U757" i="7"/>
  <c r="V757" i="7" s="1"/>
  <c r="U829" i="7"/>
  <c r="V829" i="7" s="1"/>
  <c r="U901" i="7"/>
  <c r="V901" i="7" s="1"/>
  <c r="U973" i="7"/>
  <c r="V973" i="7" s="1"/>
  <c r="U1045" i="7"/>
  <c r="V1045" i="7" s="1"/>
  <c r="P565" i="7"/>
  <c r="R565" i="7"/>
  <c r="P637" i="7"/>
  <c r="R637" i="7"/>
  <c r="R709" i="7"/>
  <c r="P709" i="7"/>
  <c r="P781" i="7"/>
  <c r="R781" i="7"/>
  <c r="P865" i="7"/>
  <c r="R865" i="7"/>
  <c r="P937" i="7"/>
  <c r="R937" i="7"/>
  <c r="P1021" i="7"/>
  <c r="R1021" i="7"/>
  <c r="R1093" i="7"/>
  <c r="P1093" i="7"/>
  <c r="P1166" i="7"/>
  <c r="R1166" i="7"/>
  <c r="P1100" i="7"/>
  <c r="R1100" i="7"/>
  <c r="U867" i="7"/>
  <c r="V867" i="7" s="1"/>
  <c r="R950" i="7"/>
  <c r="P950" i="7"/>
  <c r="U1094" i="7"/>
  <c r="V1094" i="7" s="1"/>
  <c r="U1168" i="7"/>
  <c r="V1168" i="7" s="1"/>
  <c r="P1113" i="7"/>
  <c r="R1113" i="7"/>
  <c r="U434" i="7"/>
  <c r="V434" i="7" s="1"/>
  <c r="U436" i="7"/>
  <c r="V436" i="7" s="1"/>
  <c r="U507" i="7"/>
  <c r="V507" i="7" s="1"/>
  <c r="R64" i="7"/>
  <c r="P64" i="7"/>
  <c r="P136" i="7"/>
  <c r="R136" i="7"/>
  <c r="P208" i="7"/>
  <c r="R208" i="7"/>
  <c r="P280" i="7"/>
  <c r="R280" i="7"/>
  <c r="P352" i="7"/>
  <c r="R352" i="7"/>
  <c r="P424" i="7"/>
  <c r="R424" i="7"/>
  <c r="P496" i="7"/>
  <c r="R496" i="7"/>
  <c r="P568" i="7"/>
  <c r="R568" i="7"/>
  <c r="R640" i="7"/>
  <c r="P640" i="7"/>
  <c r="R712" i="7"/>
  <c r="P712" i="7"/>
  <c r="P784" i="7"/>
  <c r="R784" i="7"/>
  <c r="P940" i="7"/>
  <c r="R940" i="7"/>
  <c r="P1012" i="7"/>
  <c r="R1012" i="7"/>
  <c r="P1096" i="7"/>
  <c r="R1096" i="7"/>
  <c r="P1169" i="7"/>
  <c r="R1169" i="7"/>
  <c r="P982" i="7"/>
  <c r="R982" i="7"/>
  <c r="U78" i="7"/>
  <c r="V78" i="7" s="1"/>
  <c r="U150" i="7"/>
  <c r="V150" i="7" s="1"/>
  <c r="U222" i="7"/>
  <c r="V222" i="7" s="1"/>
  <c r="U510" i="7"/>
  <c r="V510" i="7" s="1"/>
  <c r="U580" i="7"/>
  <c r="V580" i="7" s="1"/>
  <c r="U582" i="7"/>
  <c r="V582" i="7" s="1"/>
  <c r="U726" i="7"/>
  <c r="V726" i="7" s="1"/>
  <c r="U1014" i="7"/>
  <c r="V1014" i="7" s="1"/>
  <c r="R1097" i="7"/>
  <c r="P1097" i="7"/>
  <c r="P1170" i="7"/>
  <c r="R1170" i="7"/>
  <c r="P825" i="7"/>
  <c r="R825" i="7"/>
  <c r="U787" i="7"/>
  <c r="V787" i="7" s="1"/>
  <c r="R966" i="7"/>
  <c r="P966" i="7"/>
  <c r="R1038" i="7"/>
  <c r="P1038" i="7"/>
  <c r="P1122" i="7"/>
  <c r="R1122" i="7"/>
  <c r="P1195" i="7"/>
  <c r="R1195" i="7"/>
  <c r="U30" i="7"/>
  <c r="V30" i="7" s="1"/>
  <c r="U966" i="7"/>
  <c r="V966" i="7" s="1"/>
  <c r="R1123" i="7"/>
  <c r="P1123" i="7"/>
  <c r="P1196" i="7"/>
  <c r="R1196" i="7"/>
  <c r="P92" i="7"/>
  <c r="R92" i="7"/>
  <c r="P164" i="7"/>
  <c r="R164" i="7"/>
  <c r="P236" i="7"/>
  <c r="R236" i="7"/>
  <c r="P308" i="7"/>
  <c r="R308" i="7"/>
  <c r="R380" i="7"/>
  <c r="P380" i="7"/>
  <c r="R452" i="7"/>
  <c r="P452" i="7"/>
  <c r="P524" i="7"/>
  <c r="R524" i="7"/>
  <c r="P596" i="7"/>
  <c r="R596" i="7"/>
  <c r="P668" i="7"/>
  <c r="R668" i="7"/>
  <c r="P740" i="7"/>
  <c r="R740" i="7"/>
  <c r="P812" i="7"/>
  <c r="R812" i="7"/>
  <c r="P968" i="7"/>
  <c r="R968" i="7"/>
  <c r="P1040" i="7"/>
  <c r="R1040" i="7"/>
  <c r="R1125" i="7"/>
  <c r="P1125" i="7"/>
  <c r="P1197" i="7"/>
  <c r="R1197" i="7"/>
  <c r="P585" i="7"/>
  <c r="R585" i="7"/>
  <c r="P657" i="7"/>
  <c r="R657" i="7"/>
  <c r="P729" i="7"/>
  <c r="R729" i="7"/>
  <c r="R801" i="7"/>
  <c r="P801" i="7"/>
  <c r="P885" i="7"/>
  <c r="R885" i="7"/>
  <c r="R957" i="7"/>
  <c r="P957" i="7"/>
  <c r="R445" i="7"/>
  <c r="P445" i="7"/>
  <c r="P469" i="7"/>
  <c r="R469" i="7"/>
  <c r="P193" i="7"/>
  <c r="R193" i="7"/>
  <c r="R433" i="7"/>
  <c r="P433" i="7"/>
  <c r="P273" i="7"/>
  <c r="R273" i="7"/>
  <c r="P109" i="7"/>
  <c r="R109" i="7"/>
  <c r="R397" i="7"/>
  <c r="P397" i="7"/>
  <c r="P60" i="7"/>
  <c r="R60" i="7"/>
  <c r="P132" i="7"/>
  <c r="R132" i="7"/>
  <c r="P204" i="7"/>
  <c r="R204" i="7"/>
  <c r="P22" i="7"/>
  <c r="R22" i="7"/>
  <c r="R94" i="7"/>
  <c r="P94" i="7"/>
  <c r="R166" i="7"/>
  <c r="P166" i="7"/>
  <c r="R238" i="7"/>
  <c r="P238" i="7"/>
  <c r="R310" i="7"/>
  <c r="P310" i="7"/>
  <c r="R382" i="7"/>
  <c r="P382" i="7"/>
  <c r="R454" i="7"/>
  <c r="P454" i="7"/>
  <c r="R526" i="7"/>
  <c r="P526" i="7"/>
  <c r="P598" i="7"/>
  <c r="R598" i="7"/>
  <c r="P670" i="7"/>
  <c r="R670" i="7"/>
  <c r="R742" i="7"/>
  <c r="P742" i="7"/>
  <c r="P814" i="7"/>
  <c r="R814" i="7"/>
  <c r="P886" i="7"/>
  <c r="R886" i="7"/>
  <c r="P958" i="7"/>
  <c r="R958" i="7"/>
  <c r="R1042" i="7"/>
  <c r="P1042" i="7"/>
  <c r="R1114" i="7"/>
  <c r="P1114" i="7"/>
  <c r="P1187" i="7"/>
  <c r="R1187" i="7"/>
  <c r="P1061" i="7"/>
  <c r="R1061" i="7"/>
  <c r="P71" i="7"/>
  <c r="R71" i="7"/>
  <c r="R143" i="7"/>
  <c r="P143" i="7"/>
  <c r="P215" i="7"/>
  <c r="R215" i="7"/>
  <c r="R287" i="7"/>
  <c r="P287" i="7"/>
  <c r="P359" i="7"/>
  <c r="R359" i="7"/>
  <c r="P431" i="7"/>
  <c r="R431" i="7"/>
  <c r="R503" i="7"/>
  <c r="P503" i="7"/>
  <c r="P575" i="7"/>
  <c r="R575" i="7"/>
  <c r="R647" i="7"/>
  <c r="P647" i="7"/>
  <c r="P719" i="7"/>
  <c r="R719" i="7"/>
  <c r="R791" i="7"/>
  <c r="P791" i="7"/>
  <c r="P863" i="7"/>
  <c r="R863" i="7"/>
  <c r="R947" i="7"/>
  <c r="P947" i="7"/>
  <c r="U1020" i="7"/>
  <c r="V1020" i="7" s="1"/>
  <c r="U1092" i="7"/>
  <c r="V1092" i="7" s="1"/>
  <c r="U1165" i="7"/>
  <c r="V1165" i="7" s="1"/>
  <c r="P264" i="7"/>
  <c r="R264" i="7"/>
  <c r="P336" i="7"/>
  <c r="R336" i="7"/>
  <c r="P408" i="7"/>
  <c r="R408" i="7"/>
  <c r="P480" i="7"/>
  <c r="R480" i="7"/>
  <c r="P552" i="7"/>
  <c r="R552" i="7"/>
  <c r="P624" i="7"/>
  <c r="R624" i="7"/>
  <c r="P696" i="7"/>
  <c r="R696" i="7"/>
  <c r="P768" i="7"/>
  <c r="R768" i="7"/>
  <c r="R840" i="7"/>
  <c r="P840" i="7"/>
  <c r="P912" i="7"/>
  <c r="R912" i="7"/>
  <c r="P984" i="7"/>
  <c r="R984" i="7"/>
  <c r="R1056" i="7"/>
  <c r="P1056" i="7"/>
  <c r="P1129" i="7"/>
  <c r="R1129" i="7"/>
  <c r="R1201" i="7"/>
  <c r="P1201" i="7"/>
  <c r="U937" i="7"/>
  <c r="V937" i="7" s="1"/>
  <c r="P1219" i="7"/>
  <c r="R1219" i="7"/>
  <c r="P86" i="7"/>
  <c r="R86" i="7"/>
  <c r="P158" i="7"/>
  <c r="R158" i="7"/>
  <c r="R230" i="7"/>
  <c r="P230" i="7"/>
  <c r="P302" i="7"/>
  <c r="R302" i="7"/>
  <c r="P374" i="7"/>
  <c r="R374" i="7"/>
  <c r="P446" i="7"/>
  <c r="R446" i="7"/>
  <c r="P518" i="7"/>
  <c r="R518" i="7"/>
  <c r="R590" i="7"/>
  <c r="P590" i="7"/>
  <c r="P662" i="7"/>
  <c r="R662" i="7"/>
  <c r="R734" i="7"/>
  <c r="P734" i="7"/>
  <c r="P806" i="7"/>
  <c r="R806" i="7"/>
  <c r="P878" i="7"/>
  <c r="R878" i="7"/>
  <c r="P1034" i="7"/>
  <c r="R1034" i="7"/>
  <c r="P1106" i="7"/>
  <c r="R1106" i="7"/>
  <c r="P1179" i="7"/>
  <c r="R1179" i="7"/>
  <c r="R1222" i="7"/>
  <c r="P1222" i="7"/>
  <c r="P87" i="7"/>
  <c r="R87" i="7"/>
  <c r="P159" i="7"/>
  <c r="R159" i="7"/>
  <c r="P231" i="7"/>
  <c r="R231" i="7"/>
  <c r="R303" i="7"/>
  <c r="P303" i="7"/>
  <c r="R375" i="7"/>
  <c r="P375" i="7"/>
  <c r="R447" i="7"/>
  <c r="P447" i="7"/>
  <c r="P519" i="7"/>
  <c r="R519" i="7"/>
  <c r="R591" i="7"/>
  <c r="P591" i="7"/>
  <c r="R663" i="7"/>
  <c r="P663" i="7"/>
  <c r="P735" i="7"/>
  <c r="R735" i="7"/>
  <c r="R819" i="7"/>
  <c r="P819" i="7"/>
  <c r="P891" i="7"/>
  <c r="R891" i="7"/>
  <c r="R963" i="7"/>
  <c r="P963" i="7"/>
  <c r="P1047" i="7"/>
  <c r="R1047" i="7"/>
  <c r="R1119" i="7"/>
  <c r="P1119" i="7"/>
  <c r="P1192" i="7"/>
  <c r="R1192" i="7"/>
  <c r="U65" i="7"/>
  <c r="V65" i="7" s="1"/>
  <c r="U137" i="7"/>
  <c r="V137" i="7" s="1"/>
  <c r="U208" i="7"/>
  <c r="V208" i="7" s="1"/>
  <c r="U281" i="7"/>
  <c r="V281" i="7" s="1"/>
  <c r="U353" i="7"/>
  <c r="V353" i="7" s="1"/>
  <c r="U425" i="7"/>
  <c r="V425" i="7" s="1"/>
  <c r="P868" i="7"/>
  <c r="R868" i="7"/>
  <c r="R1138" i="7"/>
  <c r="P1138" i="7"/>
  <c r="P89" i="7"/>
  <c r="R89" i="7"/>
  <c r="R161" i="7"/>
  <c r="P161" i="7"/>
  <c r="R233" i="7"/>
  <c r="P233" i="7"/>
  <c r="P305" i="7"/>
  <c r="R305" i="7"/>
  <c r="P377" i="7"/>
  <c r="R377" i="7"/>
  <c r="R449" i="7"/>
  <c r="P449" i="7"/>
  <c r="P521" i="7"/>
  <c r="R521" i="7"/>
  <c r="P593" i="7"/>
  <c r="R593" i="7"/>
  <c r="R665" i="7"/>
  <c r="P665" i="7"/>
  <c r="P737" i="7"/>
  <c r="R737" i="7"/>
  <c r="P809" i="7"/>
  <c r="R809" i="7"/>
  <c r="R881" i="7"/>
  <c r="P881" i="7"/>
  <c r="R953" i="7"/>
  <c r="P953" i="7"/>
  <c r="P1025" i="7"/>
  <c r="R1025" i="7"/>
  <c r="U1098" i="7"/>
  <c r="V1098" i="7" s="1"/>
  <c r="U1171" i="7"/>
  <c r="V1171" i="7" s="1"/>
  <c r="R995" i="7"/>
  <c r="P995" i="7"/>
  <c r="R798" i="7"/>
  <c r="P798" i="7"/>
  <c r="P894" i="7"/>
  <c r="R894" i="7"/>
  <c r="U1123" i="7"/>
  <c r="V1123" i="7" s="1"/>
  <c r="P43" i="7"/>
  <c r="R43" i="7"/>
  <c r="R115" i="7"/>
  <c r="P115" i="7"/>
  <c r="P187" i="7"/>
  <c r="R187" i="7"/>
  <c r="R259" i="7"/>
  <c r="P259" i="7"/>
  <c r="R331" i="7"/>
  <c r="P331" i="7"/>
  <c r="P403" i="7"/>
  <c r="R403" i="7"/>
  <c r="P475" i="7"/>
  <c r="R475" i="7"/>
  <c r="P547" i="7"/>
  <c r="R547" i="7"/>
  <c r="R619" i="7"/>
  <c r="P619" i="7"/>
  <c r="P691" i="7"/>
  <c r="R691" i="7"/>
  <c r="R763" i="7"/>
  <c r="P763" i="7"/>
  <c r="R835" i="7"/>
  <c r="P835" i="7"/>
  <c r="R907" i="7"/>
  <c r="P907" i="7"/>
  <c r="R979" i="7"/>
  <c r="P979" i="7"/>
  <c r="P1051" i="7"/>
  <c r="R1051" i="7"/>
  <c r="U1124" i="7"/>
  <c r="V1124" i="7" s="1"/>
  <c r="U93" i="7"/>
  <c r="V93" i="7" s="1"/>
  <c r="U165" i="7"/>
  <c r="V165" i="7" s="1"/>
  <c r="U237" i="7"/>
  <c r="V237" i="7" s="1"/>
  <c r="U309" i="7"/>
  <c r="V309" i="7" s="1"/>
  <c r="U381" i="7"/>
  <c r="V381" i="7" s="1"/>
  <c r="U453" i="7"/>
  <c r="V453" i="7" s="1"/>
  <c r="U597" i="7"/>
  <c r="V597" i="7" s="1"/>
  <c r="U669" i="7"/>
  <c r="V669" i="7" s="1"/>
  <c r="U812" i="7"/>
  <c r="V812" i="7" s="1"/>
  <c r="U813" i="7"/>
  <c r="V813" i="7" s="1"/>
  <c r="R896" i="7"/>
  <c r="P896" i="7"/>
  <c r="U969" i="7"/>
  <c r="V969" i="7" s="1"/>
  <c r="U1126" i="7"/>
  <c r="V1126" i="7" s="1"/>
  <c r="U1198" i="7"/>
  <c r="V1198" i="7" s="1"/>
  <c r="U586" i="7"/>
  <c r="V586" i="7" s="1"/>
  <c r="U658" i="7"/>
  <c r="V658" i="7" s="1"/>
  <c r="U958" i="7"/>
  <c r="V958" i="7" s="1"/>
  <c r="R1041" i="7"/>
  <c r="P1041" i="7"/>
  <c r="P3" i="7"/>
  <c r="Q3" i="7" s="1"/>
  <c r="R3" i="7"/>
  <c r="P10" i="7"/>
  <c r="R10" i="7"/>
  <c r="U47" i="7"/>
  <c r="V47" i="7" s="1"/>
  <c r="U479" i="7"/>
  <c r="V479" i="7" s="1"/>
  <c r="U938" i="7"/>
  <c r="V938" i="7" s="1"/>
  <c r="R738" i="7"/>
  <c r="P738" i="7"/>
  <c r="P165" i="7"/>
  <c r="R165" i="7"/>
  <c r="P513" i="7"/>
  <c r="R513" i="7"/>
  <c r="R217" i="7"/>
  <c r="P217" i="7"/>
  <c r="R42" i="7"/>
  <c r="P42" i="7"/>
  <c r="P114" i="7"/>
  <c r="R114" i="7"/>
  <c r="R186" i="7"/>
  <c r="P186" i="7"/>
  <c r="P258" i="7"/>
  <c r="R258" i="7"/>
  <c r="R330" i="7"/>
  <c r="P330" i="7"/>
  <c r="P402" i="7"/>
  <c r="R402" i="7"/>
  <c r="P474" i="7"/>
  <c r="R474" i="7"/>
  <c r="R546" i="7"/>
  <c r="P546" i="7"/>
  <c r="R618" i="7"/>
  <c r="P618" i="7"/>
  <c r="P690" i="7"/>
  <c r="R690" i="7"/>
  <c r="R477" i="7"/>
  <c r="P477" i="7"/>
  <c r="R297" i="7"/>
  <c r="P297" i="7"/>
  <c r="P133" i="7"/>
  <c r="R133" i="7"/>
  <c r="R441" i="7"/>
  <c r="P441" i="7"/>
  <c r="U59" i="7"/>
  <c r="V59" i="7" s="1"/>
  <c r="U98" i="7"/>
  <c r="V98" i="7" s="1"/>
  <c r="U311" i="7"/>
  <c r="V311" i="7" s="1"/>
  <c r="U383" i="7"/>
  <c r="V383" i="7" s="1"/>
  <c r="U599" i="7"/>
  <c r="V599" i="7" s="1"/>
  <c r="U743" i="7"/>
  <c r="V743" i="7" s="1"/>
  <c r="U815" i="7"/>
  <c r="V815" i="7" s="1"/>
  <c r="U1043" i="7"/>
  <c r="V1043" i="7" s="1"/>
  <c r="U1115" i="7"/>
  <c r="V1115" i="7" s="1"/>
  <c r="U1188" i="7"/>
  <c r="V1188" i="7" s="1"/>
  <c r="R1210" i="7"/>
  <c r="P1210" i="7"/>
  <c r="U648" i="7"/>
  <c r="V648" i="7" s="1"/>
  <c r="P1031" i="7"/>
  <c r="R1031" i="7"/>
  <c r="R1103" i="7"/>
  <c r="P1103" i="7"/>
  <c r="P1176" i="7"/>
  <c r="R1176" i="7"/>
  <c r="R914" i="7"/>
  <c r="P914" i="7"/>
  <c r="U265" i="7"/>
  <c r="V265" i="7" s="1"/>
  <c r="U337" i="7"/>
  <c r="V337" i="7" s="1"/>
  <c r="U409" i="7"/>
  <c r="V409" i="7" s="1"/>
  <c r="U625" i="7"/>
  <c r="V625" i="7" s="1"/>
  <c r="U697" i="7"/>
  <c r="V697" i="7" s="1"/>
  <c r="U769" i="7"/>
  <c r="V769" i="7" s="1"/>
  <c r="U841" i="7"/>
  <c r="V841" i="7" s="1"/>
  <c r="U913" i="7"/>
  <c r="V913" i="7" s="1"/>
  <c r="U985" i="7"/>
  <c r="V985" i="7" s="1"/>
  <c r="U1202" i="7"/>
  <c r="V1202" i="7" s="1"/>
  <c r="P577" i="7"/>
  <c r="R577" i="7"/>
  <c r="R649" i="7"/>
  <c r="P649" i="7"/>
  <c r="P721" i="7"/>
  <c r="R721" i="7"/>
  <c r="P793" i="7"/>
  <c r="R793" i="7"/>
  <c r="R877" i="7"/>
  <c r="P877" i="7"/>
  <c r="R949" i="7"/>
  <c r="P949" i="7"/>
  <c r="R1033" i="7"/>
  <c r="P1033" i="7"/>
  <c r="R1105" i="7"/>
  <c r="P1105" i="7"/>
  <c r="R1178" i="7"/>
  <c r="P1178" i="7"/>
  <c r="U517" i="7"/>
  <c r="V517" i="7" s="1"/>
  <c r="R962" i="7"/>
  <c r="P962" i="7"/>
  <c r="U1034" i="7"/>
  <c r="V1034" i="7" s="1"/>
  <c r="U1106" i="7"/>
  <c r="V1106" i="7" s="1"/>
  <c r="U1180" i="7"/>
  <c r="V1180" i="7" s="1"/>
  <c r="R795" i="7"/>
  <c r="P795" i="7"/>
  <c r="P76" i="7"/>
  <c r="R76" i="7"/>
  <c r="R148" i="7"/>
  <c r="P148" i="7"/>
  <c r="R220" i="7"/>
  <c r="P220" i="7"/>
  <c r="P292" i="7"/>
  <c r="R292" i="7"/>
  <c r="P364" i="7"/>
  <c r="R364" i="7"/>
  <c r="P436" i="7"/>
  <c r="R436" i="7"/>
  <c r="R508" i="7"/>
  <c r="P508" i="7"/>
  <c r="R580" i="7"/>
  <c r="P580" i="7"/>
  <c r="P652" i="7"/>
  <c r="R652" i="7"/>
  <c r="P724" i="7"/>
  <c r="R724" i="7"/>
  <c r="R796" i="7"/>
  <c r="P796" i="7"/>
  <c r="R952" i="7"/>
  <c r="P952" i="7"/>
  <c r="R1024" i="7"/>
  <c r="P1024" i="7"/>
  <c r="P1108" i="7"/>
  <c r="R1108" i="7"/>
  <c r="P1181" i="7"/>
  <c r="R1181" i="7"/>
  <c r="R1226" i="7"/>
  <c r="P1226" i="7"/>
  <c r="U90" i="7"/>
  <c r="V90" i="7" s="1"/>
  <c r="U162" i="7"/>
  <c r="V162" i="7" s="1"/>
  <c r="U234" i="7"/>
  <c r="V234" i="7" s="1"/>
  <c r="U449" i="7"/>
  <c r="V449" i="7" s="1"/>
  <c r="U522" i="7"/>
  <c r="V522" i="7" s="1"/>
  <c r="U1026" i="7"/>
  <c r="V1026" i="7" s="1"/>
  <c r="P1109" i="7"/>
  <c r="R1109" i="7"/>
  <c r="P1182" i="7"/>
  <c r="R1182" i="7"/>
  <c r="P1150" i="7"/>
  <c r="R1150" i="7"/>
  <c r="R978" i="7"/>
  <c r="P978" i="7"/>
  <c r="P1050" i="7"/>
  <c r="R1050" i="7"/>
  <c r="R1135" i="7"/>
  <c r="P1135" i="7"/>
  <c r="R1207" i="7"/>
  <c r="P1207" i="7"/>
  <c r="U978" i="7"/>
  <c r="V978" i="7" s="1"/>
  <c r="P1136" i="7"/>
  <c r="R1136" i="7"/>
  <c r="P1208" i="7"/>
  <c r="R1208" i="7"/>
  <c r="P32" i="7"/>
  <c r="R32" i="7"/>
  <c r="R104" i="7"/>
  <c r="P104" i="7"/>
  <c r="R176" i="7"/>
  <c r="P176" i="7"/>
  <c r="P248" i="7"/>
  <c r="R248" i="7"/>
  <c r="R320" i="7"/>
  <c r="P320" i="7"/>
  <c r="R392" i="7"/>
  <c r="P392" i="7"/>
  <c r="R464" i="7"/>
  <c r="P464" i="7"/>
  <c r="P536" i="7"/>
  <c r="R536" i="7"/>
  <c r="P608" i="7"/>
  <c r="R608" i="7"/>
  <c r="P680" i="7"/>
  <c r="R680" i="7"/>
  <c r="R752" i="7"/>
  <c r="P752" i="7"/>
  <c r="P824" i="7"/>
  <c r="R824" i="7"/>
  <c r="U895" i="7"/>
  <c r="V895" i="7" s="1"/>
  <c r="U897" i="7"/>
  <c r="V897" i="7" s="1"/>
  <c r="R980" i="7"/>
  <c r="P980" i="7"/>
  <c r="P1052" i="7"/>
  <c r="R1052" i="7"/>
  <c r="P1137" i="7"/>
  <c r="R1137" i="7"/>
  <c r="P1209" i="7"/>
  <c r="R1209" i="7"/>
  <c r="P597" i="7"/>
  <c r="R597" i="7"/>
  <c r="R669" i="7"/>
  <c r="P669" i="7"/>
  <c r="R741" i="7"/>
  <c r="P741" i="7"/>
  <c r="P813" i="7"/>
  <c r="R813" i="7"/>
  <c r="R897" i="7"/>
  <c r="P897" i="7"/>
  <c r="U1042" i="7"/>
  <c r="V1042" i="7" s="1"/>
  <c r="P969" i="7"/>
  <c r="R969" i="7"/>
  <c r="U77" i="7"/>
  <c r="V77" i="7" s="1"/>
  <c r="U148" i="7"/>
  <c r="V148" i="7" s="1"/>
  <c r="U149" i="7"/>
  <c r="V149" i="7" s="1"/>
  <c r="U365" i="7"/>
  <c r="V365" i="7" s="1"/>
  <c r="U509" i="7"/>
  <c r="V509" i="7" s="1"/>
  <c r="U581" i="7"/>
  <c r="V581" i="7" s="1"/>
  <c r="R880" i="7"/>
  <c r="P880" i="7"/>
  <c r="U953" i="7"/>
  <c r="V953" i="7" s="1"/>
  <c r="P29" i="7"/>
  <c r="R29" i="7"/>
  <c r="R101" i="7"/>
  <c r="P101" i="7"/>
  <c r="P173" i="7"/>
  <c r="R173" i="7"/>
  <c r="P245" i="7"/>
  <c r="R245" i="7"/>
  <c r="P317" i="7"/>
  <c r="R317" i="7"/>
  <c r="P389" i="7"/>
  <c r="R389" i="7"/>
  <c r="P461" i="7"/>
  <c r="R461" i="7"/>
  <c r="R533" i="7"/>
  <c r="P533" i="7"/>
  <c r="P605" i="7"/>
  <c r="R605" i="7"/>
  <c r="P677" i="7"/>
  <c r="R677" i="7"/>
  <c r="P749" i="7"/>
  <c r="R749" i="7"/>
  <c r="P821" i="7"/>
  <c r="R821" i="7"/>
  <c r="P893" i="7"/>
  <c r="R893" i="7"/>
  <c r="P965" i="7"/>
  <c r="R965" i="7"/>
  <c r="R1037" i="7"/>
  <c r="P1037" i="7"/>
  <c r="U1183" i="7"/>
  <c r="V1183" i="7" s="1"/>
  <c r="P1229" i="7"/>
  <c r="R1229" i="7"/>
  <c r="P822" i="7"/>
  <c r="R822" i="7"/>
  <c r="R906" i="7"/>
  <c r="P906" i="7"/>
  <c r="U979" i="7"/>
  <c r="V979" i="7" s="1"/>
  <c r="P55" i="7"/>
  <c r="R55" i="7"/>
  <c r="P127" i="7"/>
  <c r="R127" i="7"/>
  <c r="P199" i="7"/>
  <c r="R199" i="7"/>
  <c r="P271" i="7"/>
  <c r="R271" i="7"/>
  <c r="P343" i="7"/>
  <c r="R343" i="7"/>
  <c r="R415" i="7"/>
  <c r="P415" i="7"/>
  <c r="R487" i="7"/>
  <c r="P487" i="7"/>
  <c r="P559" i="7"/>
  <c r="R559" i="7"/>
  <c r="R631" i="7"/>
  <c r="P631" i="7"/>
  <c r="P703" i="7"/>
  <c r="R703" i="7"/>
  <c r="P775" i="7"/>
  <c r="R775" i="7"/>
  <c r="R847" i="7"/>
  <c r="P847" i="7"/>
  <c r="P919" i="7"/>
  <c r="R919" i="7"/>
  <c r="P991" i="7"/>
  <c r="R991" i="7"/>
  <c r="P1063" i="7"/>
  <c r="R1063" i="7"/>
  <c r="U31" i="7"/>
  <c r="V31" i="7" s="1"/>
  <c r="U33" i="7"/>
  <c r="V33" i="7" s="1"/>
  <c r="U105" i="7"/>
  <c r="V105" i="7" s="1"/>
  <c r="U177" i="7"/>
  <c r="V177" i="7" s="1"/>
  <c r="U321" i="7"/>
  <c r="V321" i="7" s="1"/>
  <c r="U393" i="7"/>
  <c r="V393" i="7" s="1"/>
  <c r="U609" i="7"/>
  <c r="V609" i="7" s="1"/>
  <c r="U752" i="7"/>
  <c r="V752" i="7" s="1"/>
  <c r="U824" i="7"/>
  <c r="V824" i="7" s="1"/>
  <c r="R908" i="7"/>
  <c r="P908" i="7"/>
  <c r="U1053" i="7"/>
  <c r="V1053" i="7" s="1"/>
  <c r="U1138" i="7"/>
  <c r="V1138" i="7" s="1"/>
  <c r="U1210" i="7"/>
  <c r="V1210" i="7" s="1"/>
  <c r="U598" i="7"/>
  <c r="V598" i="7" s="1"/>
  <c r="U814" i="7"/>
  <c r="V814" i="7" s="1"/>
  <c r="U898" i="7"/>
  <c r="V898" i="7" s="1"/>
  <c r="R981" i="7"/>
  <c r="P981" i="7"/>
  <c r="P1053" i="7"/>
  <c r="R1053" i="7"/>
  <c r="P213" i="7"/>
  <c r="R213" i="7"/>
  <c r="R493" i="7"/>
  <c r="P493" i="7"/>
  <c r="P265" i="7"/>
  <c r="R265" i="7"/>
  <c r="P54" i="7"/>
  <c r="R54" i="7"/>
  <c r="P126" i="7"/>
  <c r="R126" i="7"/>
  <c r="P198" i="7"/>
  <c r="R198" i="7"/>
  <c r="R270" i="7"/>
  <c r="P270" i="7"/>
  <c r="R342" i="7"/>
  <c r="P342" i="7"/>
  <c r="P414" i="7"/>
  <c r="R414" i="7"/>
  <c r="R486" i="7"/>
  <c r="P486" i="7"/>
  <c r="R558" i="7"/>
  <c r="P558" i="7"/>
  <c r="Q558" i="7" s="1"/>
  <c r="R630" i="7"/>
  <c r="P630" i="7"/>
  <c r="R702" i="7"/>
  <c r="P702" i="7"/>
  <c r="P501" i="7"/>
  <c r="R501" i="7"/>
  <c r="P345" i="7"/>
  <c r="R345" i="7"/>
  <c r="P181" i="7"/>
  <c r="R181" i="7"/>
  <c r="R549" i="7"/>
  <c r="P549" i="7"/>
  <c r="R465" i="7"/>
  <c r="P465" i="7"/>
  <c r="U323" i="7"/>
  <c r="V323" i="7" s="1"/>
  <c r="U610" i="7"/>
  <c r="V610" i="7" s="1"/>
  <c r="U611" i="7"/>
  <c r="V611" i="7" s="1"/>
  <c r="U755" i="7"/>
  <c r="V755" i="7" s="1"/>
  <c r="U1055" i="7"/>
  <c r="V1055" i="7" s="1"/>
  <c r="U1128" i="7"/>
  <c r="V1128" i="7" s="1"/>
  <c r="U1200" i="7"/>
  <c r="V1200" i="7" s="1"/>
  <c r="U300" i="7"/>
  <c r="V300" i="7" s="1"/>
  <c r="U372" i="7"/>
  <c r="V372" i="7" s="1"/>
  <c r="U514" i="7"/>
  <c r="V514" i="7" s="1"/>
  <c r="U516" i="7"/>
  <c r="V516" i="7" s="1"/>
  <c r="U660" i="7"/>
  <c r="V660" i="7" s="1"/>
  <c r="P1043" i="7"/>
  <c r="R1043" i="7"/>
  <c r="P1115" i="7"/>
  <c r="R1115" i="7"/>
  <c r="P1188" i="7"/>
  <c r="R1188" i="7"/>
  <c r="P1213" i="7"/>
  <c r="R1213" i="7"/>
  <c r="U853" i="7"/>
  <c r="V853" i="7" s="1"/>
  <c r="U925" i="7"/>
  <c r="V925" i="7" s="1"/>
  <c r="U997" i="7"/>
  <c r="V997" i="7" s="1"/>
  <c r="U1069" i="7"/>
  <c r="V1069" i="7" s="1"/>
  <c r="P589" i="7"/>
  <c r="R589" i="7"/>
  <c r="R661" i="7"/>
  <c r="P661" i="7"/>
  <c r="R733" i="7"/>
  <c r="P733" i="7"/>
  <c r="P805" i="7"/>
  <c r="R805" i="7"/>
  <c r="P889" i="7"/>
  <c r="R889" i="7"/>
  <c r="P961" i="7"/>
  <c r="R961" i="7"/>
  <c r="P1045" i="7"/>
  <c r="R1045" i="7"/>
  <c r="R1117" i="7"/>
  <c r="P1117" i="7"/>
  <c r="P1190" i="7"/>
  <c r="R1190" i="7"/>
  <c r="U529" i="7"/>
  <c r="V529" i="7" s="1"/>
  <c r="U531" i="7"/>
  <c r="V531" i="7" s="1"/>
  <c r="P974" i="7"/>
  <c r="R974" i="7"/>
  <c r="U1046" i="7"/>
  <c r="V1046" i="7" s="1"/>
  <c r="U1047" i="7"/>
  <c r="V1047" i="7" s="1"/>
  <c r="U1118" i="7"/>
  <c r="V1118" i="7" s="1"/>
  <c r="U1119" i="7"/>
  <c r="V1119" i="7" s="1"/>
  <c r="P1126" i="7"/>
  <c r="R1126" i="7"/>
  <c r="P88" i="7"/>
  <c r="R88" i="7"/>
  <c r="P160" i="7"/>
  <c r="R160" i="7"/>
  <c r="P232" i="7"/>
  <c r="R232" i="7"/>
  <c r="P304" i="7"/>
  <c r="R304" i="7"/>
  <c r="P376" i="7"/>
  <c r="R376" i="7"/>
  <c r="R448" i="7"/>
  <c r="P448" i="7"/>
  <c r="R520" i="7"/>
  <c r="P520" i="7"/>
  <c r="P592" i="7"/>
  <c r="R592" i="7"/>
  <c r="R664" i="7"/>
  <c r="P664" i="7"/>
  <c r="P736" i="7"/>
  <c r="R736" i="7"/>
  <c r="R808" i="7"/>
  <c r="P808" i="7"/>
  <c r="R964" i="7"/>
  <c r="P964" i="7"/>
  <c r="P1036" i="7"/>
  <c r="R1036" i="7"/>
  <c r="R1120" i="7"/>
  <c r="P1120" i="7"/>
  <c r="P1193" i="7"/>
  <c r="R1193" i="7"/>
  <c r="U102" i="7"/>
  <c r="V102" i="7" s="1"/>
  <c r="U174" i="7"/>
  <c r="V174" i="7" s="1"/>
  <c r="U318" i="7"/>
  <c r="V318" i="7" s="1"/>
  <c r="U606" i="7"/>
  <c r="V606" i="7" s="1"/>
  <c r="U678" i="7"/>
  <c r="V678" i="7" s="1"/>
  <c r="R1121" i="7"/>
  <c r="P1121" i="7"/>
  <c r="R1194" i="7"/>
  <c r="P1194" i="7"/>
  <c r="P990" i="7"/>
  <c r="R990" i="7"/>
  <c r="P1062" i="7"/>
  <c r="R1062" i="7"/>
  <c r="R1147" i="7"/>
  <c r="P1147" i="7"/>
  <c r="U1220" i="7"/>
  <c r="V1220" i="7" s="1"/>
  <c r="U56" i="7"/>
  <c r="V56" i="7" s="1"/>
  <c r="U128" i="7"/>
  <c r="V128" i="7" s="1"/>
  <c r="U272" i="7"/>
  <c r="V272" i="7" s="1"/>
  <c r="U344" i="7"/>
  <c r="V344" i="7" s="1"/>
  <c r="U416" i="7"/>
  <c r="V416" i="7" s="1"/>
  <c r="U488" i="7"/>
  <c r="V488" i="7" s="1"/>
  <c r="P1148" i="7"/>
  <c r="R1148" i="7"/>
  <c r="P1220" i="7"/>
  <c r="R1220" i="7"/>
  <c r="P44" i="7"/>
  <c r="R44" i="7"/>
  <c r="R116" i="7"/>
  <c r="P116" i="7"/>
  <c r="P188" i="7"/>
  <c r="R188" i="7"/>
  <c r="P260" i="7"/>
  <c r="R260" i="7"/>
  <c r="R332" i="7"/>
  <c r="P332" i="7"/>
  <c r="P404" i="7"/>
  <c r="R404" i="7"/>
  <c r="P476" i="7"/>
  <c r="R476" i="7"/>
  <c r="P548" i="7"/>
  <c r="R548" i="7"/>
  <c r="R620" i="7"/>
  <c r="P620" i="7"/>
  <c r="R692" i="7"/>
  <c r="P692" i="7"/>
  <c r="R764" i="7"/>
  <c r="P764" i="7"/>
  <c r="R836" i="7"/>
  <c r="P836" i="7"/>
  <c r="U907" i="7"/>
  <c r="V907" i="7" s="1"/>
  <c r="R992" i="7"/>
  <c r="P992" i="7"/>
  <c r="R1064" i="7"/>
  <c r="P1064" i="7"/>
  <c r="R1149" i="7"/>
  <c r="P1149" i="7"/>
  <c r="P1221" i="7"/>
  <c r="R1221" i="7"/>
  <c r="P609" i="7"/>
  <c r="R609" i="7"/>
  <c r="P681" i="7"/>
  <c r="R681" i="7"/>
  <c r="P753" i="7"/>
  <c r="R753" i="7"/>
  <c r="P837" i="7"/>
  <c r="R837" i="7"/>
  <c r="P909" i="7"/>
  <c r="R909" i="7"/>
  <c r="U982" i="7"/>
  <c r="V982" i="7" s="1"/>
  <c r="U1054" i="7"/>
  <c r="V1054" i="7" s="1"/>
  <c r="U1163" i="7"/>
  <c r="V1163" i="7" s="1"/>
  <c r="P1225" i="7"/>
  <c r="R1225" i="7"/>
  <c r="U89" i="7"/>
  <c r="V89" i="7" s="1"/>
  <c r="U160" i="7"/>
  <c r="V160" i="7" s="1"/>
  <c r="U232" i="7"/>
  <c r="V232" i="7" s="1"/>
  <c r="U233" i="7"/>
  <c r="V233" i="7" s="1"/>
  <c r="U375" i="7"/>
  <c r="V375" i="7" s="1"/>
  <c r="U593" i="7"/>
  <c r="V593" i="7" s="1"/>
  <c r="U807" i="7"/>
  <c r="V807" i="7" s="1"/>
  <c r="P892" i="7"/>
  <c r="R892" i="7"/>
  <c r="U1192" i="7"/>
  <c r="V1192" i="7" s="1"/>
  <c r="P41" i="7"/>
  <c r="R41" i="7"/>
  <c r="P113" i="7"/>
  <c r="R113" i="7"/>
  <c r="P185" i="7"/>
  <c r="R185" i="7"/>
  <c r="R257" i="7"/>
  <c r="P257" i="7"/>
  <c r="R329" i="7"/>
  <c r="P329" i="7"/>
  <c r="P401" i="7"/>
  <c r="R401" i="7"/>
  <c r="R473" i="7"/>
  <c r="P473" i="7"/>
  <c r="P545" i="7"/>
  <c r="R545" i="7"/>
  <c r="P617" i="7"/>
  <c r="R617" i="7"/>
  <c r="P689" i="7"/>
  <c r="R689" i="7"/>
  <c r="R761" i="7"/>
  <c r="P761" i="7"/>
  <c r="R833" i="7"/>
  <c r="P833" i="7"/>
  <c r="P905" i="7"/>
  <c r="R905" i="7"/>
  <c r="R977" i="7"/>
  <c r="P977" i="7"/>
  <c r="P1049" i="7"/>
  <c r="R1049" i="7"/>
  <c r="P750" i="7"/>
  <c r="R750" i="7"/>
  <c r="P834" i="7"/>
  <c r="R834" i="7"/>
  <c r="R918" i="7"/>
  <c r="P918" i="7"/>
  <c r="U1232" i="7"/>
  <c r="V1232" i="7" s="1"/>
  <c r="R67" i="7"/>
  <c r="P67" i="7"/>
  <c r="P139" i="7"/>
  <c r="R139" i="7"/>
  <c r="P211" i="7"/>
  <c r="R211" i="7"/>
  <c r="R283" i="7"/>
  <c r="P283" i="7"/>
  <c r="P355" i="7"/>
  <c r="R355" i="7"/>
  <c r="P427" i="7"/>
  <c r="R427" i="7"/>
  <c r="R499" i="7"/>
  <c r="P499" i="7"/>
  <c r="P571" i="7"/>
  <c r="R571" i="7"/>
  <c r="R643" i="7"/>
  <c r="P643" i="7"/>
  <c r="R715" i="7"/>
  <c r="P715" i="7"/>
  <c r="P787" i="7"/>
  <c r="R787" i="7"/>
  <c r="P859" i="7"/>
  <c r="R859" i="7"/>
  <c r="P931" i="7"/>
  <c r="R931" i="7"/>
  <c r="R1003" i="7"/>
  <c r="P1003" i="7"/>
  <c r="P1075" i="7"/>
  <c r="R1075" i="7"/>
  <c r="U45" i="7"/>
  <c r="V45" i="7" s="1"/>
  <c r="U117" i="7"/>
  <c r="V117" i="7" s="1"/>
  <c r="U189" i="7"/>
  <c r="V189" i="7" s="1"/>
  <c r="U261" i="7"/>
  <c r="V261" i="7" s="1"/>
  <c r="U333" i="7"/>
  <c r="V333" i="7" s="1"/>
  <c r="U405" i="7"/>
  <c r="V405" i="7" s="1"/>
  <c r="U621" i="7"/>
  <c r="V621" i="7" s="1"/>
  <c r="U764" i="7"/>
  <c r="V764" i="7" s="1"/>
  <c r="U836" i="7"/>
  <c r="V836" i="7" s="1"/>
  <c r="R920" i="7"/>
  <c r="P920" i="7"/>
  <c r="U1222" i="7"/>
  <c r="V1222" i="7" s="1"/>
  <c r="R993" i="7"/>
  <c r="P993" i="7"/>
  <c r="P1065" i="7"/>
  <c r="R1065" i="7"/>
  <c r="U646" i="7"/>
  <c r="V646" i="7" s="1"/>
  <c r="U933" i="7"/>
  <c r="V933" i="7" s="1"/>
  <c r="U903" i="7"/>
  <c r="V903" i="7" s="1"/>
  <c r="P261" i="7"/>
  <c r="R261" i="7"/>
  <c r="P25" i="7"/>
  <c r="R25" i="7"/>
  <c r="R313" i="7"/>
  <c r="P313" i="7"/>
  <c r="P66" i="7"/>
  <c r="R66" i="7"/>
  <c r="P138" i="7"/>
  <c r="R138" i="7"/>
  <c r="R210" i="7"/>
  <c r="P210" i="7"/>
  <c r="P282" i="7"/>
  <c r="R282" i="7"/>
  <c r="P354" i="7"/>
  <c r="R354" i="7"/>
  <c r="P426" i="7"/>
  <c r="R426" i="7"/>
  <c r="R498" i="7"/>
  <c r="P498" i="7"/>
  <c r="R570" i="7"/>
  <c r="P570" i="7"/>
  <c r="P642" i="7"/>
  <c r="R642" i="7"/>
  <c r="P714" i="7"/>
  <c r="R714" i="7"/>
  <c r="P393" i="7"/>
  <c r="R393" i="7"/>
  <c r="P229" i="7"/>
  <c r="R229" i="7"/>
  <c r="U83" i="7"/>
  <c r="V83" i="7" s="1"/>
  <c r="P573" i="7"/>
  <c r="R573" i="7"/>
  <c r="U263" i="7"/>
  <c r="V263" i="7" s="1"/>
  <c r="U335" i="7"/>
  <c r="V335" i="7" s="1"/>
  <c r="U407" i="7"/>
  <c r="V407" i="7" s="1"/>
  <c r="U623" i="7"/>
  <c r="V623" i="7" s="1"/>
  <c r="U695" i="7"/>
  <c r="V695" i="7" s="1"/>
  <c r="U767" i="7"/>
  <c r="V767" i="7" s="1"/>
  <c r="U995" i="7"/>
  <c r="V995" i="7" s="1"/>
  <c r="U1067" i="7"/>
  <c r="V1067" i="7" s="1"/>
  <c r="U1140" i="7"/>
  <c r="V1140" i="7" s="1"/>
  <c r="U1212" i="7"/>
  <c r="V1212" i="7" s="1"/>
  <c r="U168" i="7"/>
  <c r="V168" i="7" s="1"/>
  <c r="U312" i="7"/>
  <c r="V312" i="7" s="1"/>
  <c r="U384" i="7"/>
  <c r="V384" i="7" s="1"/>
  <c r="U600" i="7"/>
  <c r="V600" i="7" s="1"/>
  <c r="U742" i="7"/>
  <c r="V742" i="7" s="1"/>
  <c r="R1055" i="7"/>
  <c r="P1055" i="7"/>
  <c r="R1128" i="7"/>
  <c r="P1128" i="7"/>
  <c r="P1200" i="7"/>
  <c r="R1200" i="7"/>
  <c r="U577" i="7"/>
  <c r="V577" i="7" s="1"/>
  <c r="U649" i="7"/>
  <c r="V649" i="7" s="1"/>
  <c r="U721" i="7"/>
  <c r="V721" i="7" s="1"/>
  <c r="U793" i="7"/>
  <c r="V793" i="7" s="1"/>
  <c r="U865" i="7"/>
  <c r="V865" i="7" s="1"/>
  <c r="U1009" i="7"/>
  <c r="V1009" i="7" s="1"/>
  <c r="U1081" i="7"/>
  <c r="V1081" i="7" s="1"/>
  <c r="U1154" i="7"/>
  <c r="V1154" i="7" s="1"/>
  <c r="R1087" i="7"/>
  <c r="P1087" i="7"/>
  <c r="R601" i="7"/>
  <c r="P601" i="7"/>
  <c r="R673" i="7"/>
  <c r="P673" i="7"/>
  <c r="R745" i="7"/>
  <c r="P745" i="7"/>
  <c r="P817" i="7"/>
  <c r="R817" i="7"/>
  <c r="R901" i="7"/>
  <c r="P901" i="7"/>
  <c r="R973" i="7"/>
  <c r="P973" i="7"/>
  <c r="P1057" i="7"/>
  <c r="R1057" i="7"/>
  <c r="R1130" i="7"/>
  <c r="P1130" i="7"/>
  <c r="P1202" i="7"/>
  <c r="R1202" i="7"/>
  <c r="U541" i="7"/>
  <c r="V541" i="7" s="1"/>
  <c r="U543" i="7"/>
  <c r="V543" i="7" s="1"/>
  <c r="U685" i="7"/>
  <c r="V685" i="7" s="1"/>
  <c r="U687" i="7"/>
  <c r="V687" i="7" s="1"/>
  <c r="U831" i="7"/>
  <c r="V831" i="7" s="1"/>
  <c r="R986" i="7"/>
  <c r="P986" i="7"/>
  <c r="U1058" i="7"/>
  <c r="V1058" i="7" s="1"/>
  <c r="P28" i="7"/>
  <c r="R28" i="7"/>
  <c r="P100" i="7"/>
  <c r="R100" i="7"/>
  <c r="P172" i="7"/>
  <c r="R172" i="7"/>
  <c r="P244" i="7"/>
  <c r="R244" i="7"/>
  <c r="R316" i="7"/>
  <c r="P316" i="7"/>
  <c r="P388" i="7"/>
  <c r="R388" i="7"/>
  <c r="R460" i="7"/>
  <c r="P460" i="7"/>
  <c r="P532" i="7"/>
  <c r="R532" i="7"/>
  <c r="P604" i="7"/>
  <c r="R604" i="7"/>
  <c r="P676" i="7"/>
  <c r="R676" i="7"/>
  <c r="P748" i="7"/>
  <c r="R748" i="7"/>
  <c r="P820" i="7"/>
  <c r="R820" i="7"/>
  <c r="P976" i="7"/>
  <c r="R976" i="7"/>
  <c r="P1060" i="7"/>
  <c r="R1060" i="7"/>
  <c r="P1133" i="7"/>
  <c r="R1133" i="7"/>
  <c r="P1205" i="7"/>
  <c r="R1205" i="7"/>
  <c r="U42" i="7"/>
  <c r="V42" i="7" s="1"/>
  <c r="U114" i="7"/>
  <c r="V114" i="7" s="1"/>
  <c r="U186" i="7"/>
  <c r="V186" i="7" s="1"/>
  <c r="U258" i="7"/>
  <c r="V258" i="7" s="1"/>
  <c r="U474" i="7"/>
  <c r="V474" i="7" s="1"/>
  <c r="U546" i="7"/>
  <c r="V546" i="7" s="1"/>
  <c r="U616" i="7"/>
  <c r="V616" i="7" s="1"/>
  <c r="U618" i="7"/>
  <c r="V618" i="7" s="1"/>
  <c r="U832" i="7"/>
  <c r="V832" i="7" s="1"/>
  <c r="R1134" i="7"/>
  <c r="P1134" i="7"/>
  <c r="P1206" i="7"/>
  <c r="R1206" i="7"/>
  <c r="P1002" i="7"/>
  <c r="R1002" i="7"/>
  <c r="P1086" i="7"/>
  <c r="R1086" i="7"/>
  <c r="P1159" i="7"/>
  <c r="R1159" i="7"/>
  <c r="R841" i="7"/>
  <c r="P841" i="7"/>
  <c r="U68" i="7"/>
  <c r="V68" i="7" s="1"/>
  <c r="U140" i="7"/>
  <c r="V140" i="7" s="1"/>
  <c r="U356" i="7"/>
  <c r="V356" i="7" s="1"/>
  <c r="U428" i="7"/>
  <c r="V428" i="7" s="1"/>
  <c r="U500" i="7"/>
  <c r="V500" i="7" s="1"/>
  <c r="U1004" i="7"/>
  <c r="V1004" i="7" s="1"/>
  <c r="U1076" i="7"/>
  <c r="V1076" i="7" s="1"/>
  <c r="P1160" i="7"/>
  <c r="R1160" i="7"/>
  <c r="R1232" i="7"/>
  <c r="P1232" i="7"/>
  <c r="P56" i="7"/>
  <c r="R56" i="7"/>
  <c r="R128" i="7"/>
  <c r="P128" i="7"/>
  <c r="P200" i="7"/>
  <c r="R200" i="7"/>
  <c r="P272" i="7"/>
  <c r="R272" i="7"/>
  <c r="P344" i="7"/>
  <c r="R344" i="7"/>
  <c r="P416" i="7"/>
  <c r="R416" i="7"/>
  <c r="R488" i="7"/>
  <c r="P488" i="7"/>
  <c r="R560" i="7"/>
  <c r="P560" i="7"/>
  <c r="P632" i="7"/>
  <c r="R632" i="7"/>
  <c r="P704" i="7"/>
  <c r="R704" i="7"/>
  <c r="R776" i="7"/>
  <c r="P776" i="7"/>
  <c r="P848" i="7"/>
  <c r="R848" i="7"/>
  <c r="U921" i="7"/>
  <c r="V921" i="7" s="1"/>
  <c r="R1004" i="7"/>
  <c r="P1004" i="7"/>
  <c r="P1076" i="7"/>
  <c r="R1076" i="7"/>
  <c r="P1161" i="7"/>
  <c r="R1161" i="7"/>
  <c r="R1233" i="7"/>
  <c r="P1233" i="7"/>
  <c r="R621" i="7"/>
  <c r="P621" i="7"/>
  <c r="R693" i="7"/>
  <c r="P693" i="7"/>
  <c r="R765" i="7"/>
  <c r="P765" i="7"/>
  <c r="R849" i="7"/>
  <c r="P849" i="7"/>
  <c r="R921" i="7"/>
  <c r="P921" i="7"/>
  <c r="R9" i="7"/>
  <c r="R4" i="7"/>
  <c r="R8" i="7"/>
  <c r="R5" i="7"/>
  <c r="R6" i="7"/>
  <c r="R7" i="7"/>
  <c r="U9" i="7"/>
  <c r="V9" i="7" s="1"/>
  <c r="U7" i="7"/>
  <c r="V7" i="7" s="1"/>
  <c r="U5" i="7"/>
  <c r="V5" i="7" s="1"/>
  <c r="U6" i="7"/>
  <c r="V6" i="7" s="1"/>
  <c r="U8" i="7"/>
  <c r="V8" i="7" s="1"/>
  <c r="P9" i="7"/>
  <c r="P7" i="7"/>
  <c r="P8" i="7"/>
  <c r="P6" i="7"/>
  <c r="P5" i="7"/>
  <c r="P4" i="7"/>
  <c r="Q242" i="7" l="1"/>
  <c r="S242" i="7" s="1"/>
  <c r="Q364" i="7"/>
  <c r="S364" i="7" s="1"/>
  <c r="Q1181" i="7"/>
  <c r="S1181" i="7" s="1"/>
  <c r="Q961" i="7"/>
  <c r="S961" i="7" s="1"/>
  <c r="Q292" i="7"/>
  <c r="S292" i="7" s="1"/>
  <c r="Q856" i="7"/>
  <c r="S856" i="7" s="1"/>
  <c r="Q901" i="7"/>
  <c r="S901" i="7" s="1"/>
  <c r="Q940" i="7"/>
  <c r="S940" i="7" s="1"/>
  <c r="Q412" i="7"/>
  <c r="S412" i="7" s="1"/>
  <c r="Q132" i="7"/>
  <c r="S132" i="7" s="1"/>
  <c r="Q193" i="7"/>
  <c r="S193" i="7" s="1"/>
  <c r="Q717" i="7"/>
  <c r="S717" i="7" s="1"/>
  <c r="Q426" i="7"/>
  <c r="S426" i="7" s="1"/>
  <c r="Q71" i="7"/>
  <c r="S71" i="7" s="1"/>
  <c r="Q683" i="7"/>
  <c r="S683" i="7" s="1"/>
  <c r="Q480" i="7"/>
  <c r="S480" i="7" s="1"/>
  <c r="Q744" i="7"/>
  <c r="S744" i="7" s="1"/>
  <c r="Q545" i="7"/>
  <c r="S545" i="7" s="1"/>
  <c r="Q1147" i="7"/>
  <c r="S1147" i="7" s="1"/>
  <c r="Q513" i="7"/>
  <c r="S513" i="7" s="1"/>
  <c r="Q223" i="7"/>
  <c r="S223" i="7" s="1"/>
  <c r="Q832" i="7"/>
  <c r="S832" i="7" s="1"/>
  <c r="Q817" i="7"/>
  <c r="S817" i="7" s="1"/>
  <c r="Q268" i="7"/>
  <c r="S268" i="7" s="1"/>
  <c r="Q916" i="7"/>
  <c r="S916" i="7" s="1"/>
  <c r="Q151" i="7"/>
  <c r="S151" i="7" s="1"/>
  <c r="Q1190" i="7"/>
  <c r="S1190" i="7" s="1"/>
  <c r="Q791" i="7"/>
  <c r="S791" i="7" s="1"/>
  <c r="Q577" i="7"/>
  <c r="S577" i="7" s="1"/>
  <c r="Q899" i="7"/>
  <c r="S899" i="7" s="1"/>
  <c r="Q107" i="7"/>
  <c r="S107" i="7" s="1"/>
  <c r="Q490" i="7"/>
  <c r="S490" i="7" s="1"/>
  <c r="Q891" i="7"/>
  <c r="S891" i="7" s="1"/>
  <c r="Q1103" i="7"/>
  <c r="S1103" i="7" s="1"/>
  <c r="Q397" i="7"/>
  <c r="S397" i="7" s="1"/>
  <c r="Q903" i="7"/>
  <c r="S903" i="7" s="1"/>
  <c r="Q138" i="7"/>
  <c r="S138" i="7" s="1"/>
  <c r="Q373" i="7"/>
  <c r="S373" i="7" s="1"/>
  <c r="Q853" i="7"/>
  <c r="S853" i="7" s="1"/>
  <c r="Q640" i="7"/>
  <c r="S640" i="7" s="1"/>
  <c r="Q888" i="7"/>
  <c r="S888" i="7" s="1"/>
  <c r="Q456" i="7"/>
  <c r="S456" i="7" s="1"/>
  <c r="Q805" i="7"/>
  <c r="S805" i="7" s="1"/>
  <c r="Q680" i="7"/>
  <c r="S680" i="7" s="1"/>
  <c r="Q675" i="7"/>
  <c r="S675" i="7" s="1"/>
  <c r="Q532" i="7"/>
  <c r="S532" i="7" s="1"/>
  <c r="Q183" i="7"/>
  <c r="S183" i="7" s="1"/>
  <c r="Q552" i="7"/>
  <c r="S552" i="7" s="1"/>
  <c r="Q396" i="7"/>
  <c r="S396" i="7" s="1"/>
  <c r="Q185" i="7"/>
  <c r="S185" i="7" s="1"/>
  <c r="Q382" i="7"/>
  <c r="Q1157" i="7"/>
  <c r="S1157" i="7" s="1"/>
  <c r="Q952" i="7"/>
  <c r="S952" i="7" s="1"/>
  <c r="Q676" i="7"/>
  <c r="S676" i="7" s="1"/>
  <c r="Q841" i="7"/>
  <c r="S841" i="7" s="1"/>
  <c r="Q1133" i="7"/>
  <c r="S1133" i="7" s="1"/>
  <c r="Q401" i="7"/>
  <c r="S401" i="7" s="1"/>
  <c r="Q1159" i="7"/>
  <c r="S1159" i="7" s="1"/>
  <c r="Q768" i="7"/>
  <c r="S768" i="7" s="1"/>
  <c r="Q336" i="7"/>
  <c r="S336" i="7" s="1"/>
  <c r="Q688" i="7"/>
  <c r="S688" i="7" s="1"/>
  <c r="Q647" i="7"/>
  <c r="S647" i="7" s="1"/>
  <c r="Q445" i="7"/>
  <c r="S445" i="7" s="1"/>
  <c r="Q96" i="7"/>
  <c r="S96" i="7" s="1"/>
  <c r="Q540" i="7"/>
  <c r="S540" i="7" s="1"/>
  <c r="Q1193" i="7"/>
  <c r="S1193" i="7" s="1"/>
  <c r="Q616" i="7"/>
  <c r="S616" i="7" s="1"/>
  <c r="Q280" i="7"/>
  <c r="S280" i="7" s="1"/>
  <c r="Q831" i="7"/>
  <c r="S831" i="7" s="1"/>
  <c r="Q528" i="7"/>
  <c r="S528" i="7" s="1"/>
  <c r="Q395" i="7"/>
  <c r="S395" i="7" s="1"/>
  <c r="Q1169" i="7"/>
  <c r="S1169" i="7" s="1"/>
  <c r="Q747" i="7"/>
  <c r="S747" i="7" s="1"/>
  <c r="Q529" i="7"/>
  <c r="S529" i="7" s="1"/>
  <c r="Q923" i="7"/>
  <c r="S923" i="7" s="1"/>
  <c r="Q628" i="7"/>
  <c r="S628" i="7" s="1"/>
  <c r="Q47" i="7"/>
  <c r="S47" i="7" s="1"/>
  <c r="Q1084" i="7"/>
  <c r="S1084" i="7" s="1"/>
  <c r="Q781" i="7"/>
  <c r="S781" i="7" s="1"/>
  <c r="Q399" i="7"/>
  <c r="S399" i="7" s="1"/>
  <c r="Q733" i="7"/>
  <c r="S733" i="7" s="1"/>
  <c r="Q503" i="7"/>
  <c r="S503" i="7" s="1"/>
  <c r="Q1125" i="7"/>
  <c r="S1125" i="7" s="1"/>
  <c r="Q828" i="7"/>
  <c r="S828" i="7" s="1"/>
  <c r="Q255" i="7"/>
  <c r="S255" i="7" s="1"/>
  <c r="Q721" i="7"/>
  <c r="S721" i="7" s="1"/>
  <c r="Q728" i="7"/>
  <c r="S728" i="7" s="1"/>
  <c r="Q136" i="7"/>
  <c r="S136" i="7" s="1"/>
  <c r="Q1154" i="7"/>
  <c r="S1154" i="7" s="1"/>
  <c r="Q384" i="7"/>
  <c r="S384" i="7" s="1"/>
  <c r="Q421" i="7"/>
  <c r="S421" i="7" s="1"/>
  <c r="Q516" i="7"/>
  <c r="S516" i="7" s="1"/>
  <c r="Q310" i="7"/>
  <c r="S310" i="7" s="1"/>
  <c r="Q669" i="7"/>
  <c r="S669" i="7" s="1"/>
  <c r="Q789" i="7"/>
  <c r="S789" i="7" s="1"/>
  <c r="Q171" i="7"/>
  <c r="S171" i="7" s="1"/>
  <c r="Q335" i="7"/>
  <c r="S335" i="7" s="1"/>
  <c r="Q836" i="7"/>
  <c r="S836" i="7" s="1"/>
  <c r="Q727" i="7"/>
  <c r="S727" i="7" s="1"/>
  <c r="Q844" i="7"/>
  <c r="S844" i="7" s="1"/>
  <c r="Q935" i="7"/>
  <c r="S935" i="7" s="1"/>
  <c r="Q840" i="7"/>
  <c r="S840" i="7" s="1"/>
  <c r="Q350" i="7"/>
  <c r="S350" i="7" s="1"/>
  <c r="Q765" i="7"/>
  <c r="S765" i="7" s="1"/>
  <c r="Q287" i="7"/>
  <c r="S287" i="7" s="1"/>
  <c r="Q168" i="7"/>
  <c r="S168" i="7" s="1"/>
  <c r="Q39" i="7"/>
  <c r="S39" i="7" s="1"/>
  <c r="Q352" i="7"/>
  <c r="S352" i="7" s="1"/>
  <c r="Q59" i="7"/>
  <c r="S59" i="7" s="1"/>
  <c r="Q600" i="7"/>
  <c r="S600" i="7" s="1"/>
  <c r="Q1164" i="7"/>
  <c r="S1164" i="7" s="1"/>
  <c r="Q761" i="7"/>
  <c r="S761" i="7" s="1"/>
  <c r="Q892" i="7"/>
  <c r="S892" i="7" s="1"/>
  <c r="Q692" i="7"/>
  <c r="S692" i="7" s="1"/>
  <c r="Q21" i="7"/>
  <c r="S21" i="7" s="1"/>
  <c r="Q800" i="7"/>
  <c r="S800" i="7" s="1"/>
  <c r="Q827" i="7"/>
  <c r="S827" i="7" s="1"/>
  <c r="Q642" i="7"/>
  <c r="S642" i="7" s="1"/>
  <c r="Q468" i="7"/>
  <c r="S468" i="7" s="1"/>
  <c r="Q580" i="7"/>
  <c r="S580" i="7" s="1"/>
  <c r="Q947" i="7"/>
  <c r="S947" i="7" s="1"/>
  <c r="Q988" i="7"/>
  <c r="S988" i="7" s="1"/>
  <c r="Q79" i="7"/>
  <c r="S79" i="7" s="1"/>
  <c r="Q909" i="7"/>
  <c r="S909" i="7" s="1"/>
  <c r="Q414" i="7"/>
  <c r="S414" i="7" s="1"/>
  <c r="Q518" i="7"/>
  <c r="S518" i="7" s="1"/>
  <c r="Q885" i="7"/>
  <c r="S885" i="7" s="1"/>
  <c r="S226" i="7"/>
  <c r="Q190" i="7"/>
  <c r="S190" i="7" s="1"/>
  <c r="Q661" i="7"/>
  <c r="S661" i="7" s="1"/>
  <c r="Q868" i="7"/>
  <c r="S868" i="7" s="1"/>
  <c r="Q1047" i="7"/>
  <c r="S1047" i="7" s="1"/>
  <c r="Q863" i="7"/>
  <c r="S863" i="7" s="1"/>
  <c r="Q431" i="7"/>
  <c r="S431" i="7" s="1"/>
  <c r="Q290" i="7"/>
  <c r="S290" i="7" s="1"/>
  <c r="Q795" i="7"/>
  <c r="S795" i="7" s="1"/>
  <c r="Q896" i="7"/>
  <c r="S896" i="7" s="1"/>
  <c r="Q496" i="7"/>
  <c r="S496" i="7" s="1"/>
  <c r="Q684" i="7"/>
  <c r="S684" i="7" s="1"/>
  <c r="Q156" i="7"/>
  <c r="S156" i="7" s="1"/>
  <c r="Q611" i="7"/>
  <c r="S611" i="7" s="1"/>
  <c r="Q1140" i="7"/>
  <c r="S1140" i="7" s="1"/>
  <c r="Q1049" i="7"/>
  <c r="S1049" i="7" s="1"/>
  <c r="Q473" i="7"/>
  <c r="S473" i="7" s="1"/>
  <c r="Q424" i="7"/>
  <c r="S424" i="7" s="1"/>
  <c r="Q1220" i="7"/>
  <c r="S1220" i="7" s="1"/>
  <c r="Q302" i="7"/>
  <c r="S302" i="7" s="1"/>
  <c r="Q657" i="7"/>
  <c r="S657" i="7" s="1"/>
  <c r="Q80" i="7"/>
  <c r="S80" i="7" s="1"/>
  <c r="Q531" i="7"/>
  <c r="S531" i="7" s="1"/>
  <c r="Q1067" i="7"/>
  <c r="S1067" i="7" s="1"/>
  <c r="Q1017" i="7"/>
  <c r="S1017" i="7" s="1"/>
  <c r="Q824" i="7"/>
  <c r="S824" i="7" s="1"/>
  <c r="Q440" i="7"/>
  <c r="S440" i="7" s="1"/>
  <c r="Q944" i="7"/>
  <c r="S944" i="7" s="1"/>
  <c r="Q467" i="7"/>
  <c r="S467" i="7" s="1"/>
  <c r="Q872" i="7"/>
  <c r="S872" i="7" s="1"/>
  <c r="Q1010" i="7"/>
  <c r="S1010" i="7" s="1"/>
  <c r="Q27" i="7"/>
  <c r="S27" i="7" s="1"/>
  <c r="Q1144" i="7"/>
  <c r="S1144" i="7" s="1"/>
  <c r="Q573" i="7"/>
  <c r="S573" i="7" s="1"/>
  <c r="Q1120" i="7"/>
  <c r="S1120" i="7" s="1"/>
  <c r="Q544" i="7"/>
  <c r="S544" i="7" s="1"/>
  <c r="Q344" i="7"/>
  <c r="S344" i="7" s="1"/>
  <c r="Q993" i="7"/>
  <c r="S993" i="7" s="1"/>
  <c r="Q260" i="7"/>
  <c r="S260" i="7" s="1"/>
  <c r="Q592" i="7"/>
  <c r="S592" i="7" s="1"/>
  <c r="Q210" i="7"/>
  <c r="S210" i="7" s="1"/>
  <c r="Q465" i="7"/>
  <c r="S465" i="7" s="1"/>
  <c r="Q131" i="7"/>
  <c r="S131" i="7" s="1"/>
  <c r="Q604" i="7"/>
  <c r="S604" i="7" s="1"/>
  <c r="Q563" i="7"/>
  <c r="S563" i="7" s="1"/>
  <c r="Q745" i="7"/>
  <c r="S745" i="7" s="1"/>
  <c r="Q819" i="7"/>
  <c r="S819" i="7" s="1"/>
  <c r="Q585" i="7"/>
  <c r="S585" i="7" s="1"/>
  <c r="Q740" i="7"/>
  <c r="S740" i="7" s="1"/>
  <c r="Q308" i="7"/>
  <c r="S308" i="7" s="1"/>
  <c r="Q357" i="7"/>
  <c r="S357" i="7" s="1"/>
  <c r="O1237" i="7"/>
  <c r="CG1330" i="7" s="1"/>
  <c r="Q1065" i="7"/>
  <c r="S1065" i="7" s="1"/>
  <c r="Q787" i="7"/>
  <c r="S787" i="7" s="1"/>
  <c r="Q355" i="7"/>
  <c r="S355" i="7" s="1"/>
  <c r="Q1221" i="7"/>
  <c r="S1221" i="7" s="1"/>
  <c r="Q1136" i="7"/>
  <c r="S1136" i="7" s="1"/>
  <c r="Q43" i="7"/>
  <c r="S43" i="7" s="1"/>
  <c r="Q1202" i="7"/>
  <c r="S1202" i="7" s="1"/>
  <c r="Q1233" i="7"/>
  <c r="S1233" i="7" s="1"/>
  <c r="Q775" i="7"/>
  <c r="S775" i="7" s="1"/>
  <c r="Q798" i="7"/>
  <c r="S798" i="7" s="1"/>
  <c r="Q433" i="7"/>
  <c r="S433" i="7" s="1"/>
  <c r="Q1128" i="7"/>
  <c r="S1128" i="7" s="1"/>
  <c r="Q439" i="7"/>
  <c r="S439" i="7" s="1"/>
  <c r="Q904" i="7"/>
  <c r="S904" i="7" s="1"/>
  <c r="Q66" i="7"/>
  <c r="S66" i="7" s="1"/>
  <c r="Q143" i="7"/>
  <c r="S143" i="7" s="1"/>
  <c r="Q645" i="7"/>
  <c r="S645" i="7" s="1"/>
  <c r="Q704" i="7"/>
  <c r="S704" i="7" s="1"/>
  <c r="Q272" i="7"/>
  <c r="S272" i="7" s="1"/>
  <c r="Q750" i="7"/>
  <c r="S750" i="7" s="1"/>
  <c r="Q741" i="7"/>
  <c r="S741" i="7" s="1"/>
  <c r="Q159" i="7"/>
  <c r="S159" i="7" s="1"/>
  <c r="Q1004" i="7"/>
  <c r="S1004" i="7" s="1"/>
  <c r="Q681" i="7"/>
  <c r="S681" i="7" s="1"/>
  <c r="Q729" i="7"/>
  <c r="S729" i="7" s="1"/>
  <c r="Q1196" i="7"/>
  <c r="S1196" i="7" s="1"/>
  <c r="Q1053" i="7"/>
  <c r="S1053" i="7" s="1"/>
  <c r="Q764" i="7"/>
  <c r="S764" i="7" s="1"/>
  <c r="Q332" i="7"/>
  <c r="S332" i="7" s="1"/>
  <c r="Q232" i="7"/>
  <c r="S232" i="7" s="1"/>
  <c r="Q933" i="7"/>
  <c r="S933" i="7" s="1"/>
  <c r="Q1130" i="7"/>
  <c r="S1130" i="7" s="1"/>
  <c r="Q929" i="7"/>
  <c r="S929" i="7" s="1"/>
  <c r="Q1218" i="7"/>
  <c r="S1218" i="7" s="1"/>
  <c r="Q793" i="7"/>
  <c r="S793" i="7" s="1"/>
  <c r="Q820" i="7"/>
  <c r="S820" i="7" s="1"/>
  <c r="Q1064" i="7"/>
  <c r="S1064" i="7" s="1"/>
  <c r="Q265" i="7"/>
  <c r="S265" i="7" s="1"/>
  <c r="Q1101" i="7"/>
  <c r="S1101" i="7" s="1"/>
  <c r="Q103" i="7"/>
  <c r="S103" i="7" s="1"/>
  <c r="Q91" i="7"/>
  <c r="S91" i="7" s="1"/>
  <c r="Q759" i="7"/>
  <c r="S759" i="7" s="1"/>
  <c r="Q257" i="7"/>
  <c r="S257" i="7" s="1"/>
  <c r="Q763" i="7"/>
  <c r="S763" i="7" s="1"/>
  <c r="Q86" i="7"/>
  <c r="S86" i="7" s="1"/>
  <c r="Q1016" i="7"/>
  <c r="S1016" i="7" s="1"/>
  <c r="Q617" i="7"/>
  <c r="S617" i="7" s="1"/>
  <c r="Q912" i="7"/>
  <c r="S912" i="7" s="1"/>
  <c r="Q568" i="7"/>
  <c r="S568" i="7" s="1"/>
  <c r="Q945" i="7"/>
  <c r="S945" i="7" s="1"/>
  <c r="Q315" i="7"/>
  <c r="S315" i="7" s="1"/>
  <c r="Q276" i="7"/>
  <c r="S276" i="7" s="1"/>
  <c r="Q74" i="7"/>
  <c r="S74" i="7" s="1"/>
  <c r="Q702" i="7"/>
  <c r="S702" i="7" s="1"/>
  <c r="Q1217" i="7"/>
  <c r="S1217" i="7" s="1"/>
  <c r="Q213" i="7"/>
  <c r="S213" i="7" s="1"/>
  <c r="Q556" i="7"/>
  <c r="S556" i="7" s="1"/>
  <c r="Q379" i="7"/>
  <c r="S379" i="7" s="1"/>
  <c r="Q243" i="7"/>
  <c r="S243" i="7" s="1"/>
  <c r="Q267" i="7"/>
  <c r="S267" i="7" s="1"/>
  <c r="Q304" i="7"/>
  <c r="S304" i="7" s="1"/>
  <c r="Q198" i="7"/>
  <c r="S198" i="7" s="1"/>
  <c r="Q447" i="7"/>
  <c r="S447" i="7" s="1"/>
  <c r="Q1028" i="7"/>
  <c r="S1028" i="7" s="1"/>
  <c r="Q484" i="7"/>
  <c r="S484" i="7" s="1"/>
  <c r="Q774" i="7"/>
  <c r="S774" i="7" s="1"/>
  <c r="Q1208" i="7"/>
  <c r="S1208" i="7" s="1"/>
  <c r="Q539" i="7"/>
  <c r="S539" i="7" s="1"/>
  <c r="Q16" i="7"/>
  <c r="S16" i="7" s="1"/>
  <c r="Q1121" i="7"/>
  <c r="S1121" i="7" s="1"/>
  <c r="Q1161" i="7"/>
  <c r="S1161" i="7" s="1"/>
  <c r="Q441" i="7"/>
  <c r="S441" i="7" s="1"/>
  <c r="Q596" i="7"/>
  <c r="S596" i="7" s="1"/>
  <c r="Q943" i="7"/>
  <c r="S943" i="7" s="1"/>
  <c r="Q708" i="7"/>
  <c r="S708" i="7" s="1"/>
  <c r="Q851" i="7"/>
  <c r="S851" i="7" s="1"/>
  <c r="Q924" i="7"/>
  <c r="S924" i="7" s="1"/>
  <c r="Q393" i="7"/>
  <c r="S393" i="7" s="1"/>
  <c r="Q1029" i="7"/>
  <c r="S1029" i="7" s="1"/>
  <c r="Q908" i="7"/>
  <c r="S908" i="7" s="1"/>
  <c r="Q446" i="7"/>
  <c r="S446" i="7" s="1"/>
  <c r="Q1219" i="7"/>
  <c r="S1219" i="7" s="1"/>
  <c r="Q873" i="7"/>
  <c r="S873" i="7" s="1"/>
  <c r="Q779" i="7"/>
  <c r="S779" i="7" s="1"/>
  <c r="Q651" i="7"/>
  <c r="S651" i="7" s="1"/>
  <c r="Q62" i="7"/>
  <c r="S62" i="7" s="1"/>
  <c r="Q660" i="7"/>
  <c r="S660" i="7" s="1"/>
  <c r="Q875" i="7"/>
  <c r="S875" i="7" s="1"/>
  <c r="Q587" i="7"/>
  <c r="S587" i="7" s="1"/>
  <c r="Q111" i="7"/>
  <c r="S111" i="7" s="1"/>
  <c r="Q458" i="7"/>
  <c r="S458" i="7" s="1"/>
  <c r="Q664" i="7"/>
  <c r="S664" i="7" s="1"/>
  <c r="Q981" i="7"/>
  <c r="S981" i="7" s="1"/>
  <c r="Q55" i="7"/>
  <c r="S55" i="7" s="1"/>
  <c r="Q1226" i="7"/>
  <c r="S1226" i="7" s="1"/>
  <c r="Q1176" i="7"/>
  <c r="S1176" i="7" s="1"/>
  <c r="Q325" i="7"/>
  <c r="S325" i="7" s="1"/>
  <c r="Q839" i="7"/>
  <c r="S839" i="7" s="1"/>
  <c r="Q407" i="7"/>
  <c r="S407" i="7" s="1"/>
  <c r="Q971" i="7"/>
  <c r="S971" i="7" s="1"/>
  <c r="Q1145" i="7"/>
  <c r="S1145" i="7" s="1"/>
  <c r="Q767" i="7"/>
  <c r="S767" i="7" s="1"/>
  <c r="Q13" i="7"/>
  <c r="S13" i="7" s="1"/>
  <c r="Q1199" i="7"/>
  <c r="S1199" i="7" s="1"/>
  <c r="Q146" i="7"/>
  <c r="S146" i="7" s="1"/>
  <c r="Q475" i="7"/>
  <c r="S475" i="7" s="1"/>
  <c r="Q520" i="7"/>
  <c r="S520" i="7" s="1"/>
  <c r="Q1137" i="7"/>
  <c r="S1137" i="7" s="1"/>
  <c r="Q738" i="7"/>
  <c r="S738" i="7" s="1"/>
  <c r="Q236" i="7"/>
  <c r="S236" i="7" s="1"/>
  <c r="Q368" i="7"/>
  <c r="S368" i="7" s="1"/>
  <c r="Q1146" i="7"/>
  <c r="S1146" i="7" s="1"/>
  <c r="Q1104" i="7"/>
  <c r="S1104" i="7" s="1"/>
  <c r="Q950" i="7"/>
  <c r="S950" i="7" s="1"/>
  <c r="Q316" i="7"/>
  <c r="S316" i="7" s="1"/>
  <c r="Q715" i="7"/>
  <c r="S715" i="7" s="1"/>
  <c r="Q487" i="7"/>
  <c r="S487" i="7" s="1"/>
  <c r="Q1089" i="7"/>
  <c r="S1089" i="7" s="1"/>
  <c r="Q92" i="7"/>
  <c r="S92" i="7" s="1"/>
  <c r="Q278" i="7"/>
  <c r="S278" i="7" s="1"/>
  <c r="Q251" i="7"/>
  <c r="S251" i="7" s="1"/>
  <c r="Q126" i="7"/>
  <c r="S126" i="7" s="1"/>
  <c r="S3" i="7"/>
  <c r="Q810" i="7"/>
  <c r="S810" i="7" s="1"/>
  <c r="Q500" i="7"/>
  <c r="S500" i="7" s="1"/>
  <c r="Q68" i="7"/>
  <c r="S68" i="7" s="1"/>
  <c r="Q1171" i="7"/>
  <c r="S1171" i="7" s="1"/>
  <c r="Q504" i="7"/>
  <c r="S504" i="7" s="1"/>
  <c r="Q537" i="7"/>
  <c r="S537" i="7" s="1"/>
  <c r="Q1131" i="7"/>
  <c r="S1131" i="7" s="1"/>
  <c r="Q1205" i="7"/>
  <c r="S1205" i="7" s="1"/>
  <c r="Q920" i="7"/>
  <c r="S920" i="7" s="1"/>
  <c r="Q461" i="7"/>
  <c r="S461" i="7" s="1"/>
  <c r="Q1209" i="7"/>
  <c r="S1209" i="7" s="1"/>
  <c r="Q1041" i="7"/>
  <c r="S1041" i="7" s="1"/>
  <c r="Q696" i="7"/>
  <c r="S696" i="7" s="1"/>
  <c r="Q264" i="7"/>
  <c r="S264" i="7" s="1"/>
  <c r="Q968" i="7"/>
  <c r="S968" i="7" s="1"/>
  <c r="Q713" i="7"/>
  <c r="S713" i="7" s="1"/>
  <c r="Q705" i="7"/>
  <c r="S705" i="7" s="1"/>
  <c r="Q623" i="7"/>
  <c r="S623" i="7" s="1"/>
  <c r="Q206" i="7"/>
  <c r="S206" i="7" s="1"/>
  <c r="Q471" i="7"/>
  <c r="S471" i="7" s="1"/>
  <c r="Q964" i="7"/>
  <c r="S964" i="7" s="1"/>
  <c r="Q54" i="7"/>
  <c r="S54" i="7" s="1"/>
  <c r="Q897" i="7"/>
  <c r="S897" i="7" s="1"/>
  <c r="Q258" i="7"/>
  <c r="S258" i="7" s="1"/>
  <c r="Q60" i="7"/>
  <c r="S60" i="7" s="1"/>
  <c r="Q1123" i="7"/>
  <c r="S1123" i="7" s="1"/>
  <c r="Q709" i="7"/>
  <c r="S709" i="7" s="1"/>
  <c r="Q786" i="7"/>
  <c r="S786" i="7" s="1"/>
  <c r="Q566" i="7"/>
  <c r="S566" i="7" s="1"/>
  <c r="Q372" i="7"/>
  <c r="S372" i="7" s="1"/>
  <c r="Q910" i="7"/>
  <c r="S910" i="7" s="1"/>
  <c r="Q478" i="7"/>
  <c r="S478" i="7" s="1"/>
  <c r="Q261" i="7"/>
  <c r="S261" i="7" s="1"/>
  <c r="Q139" i="7"/>
  <c r="S139" i="7" s="1"/>
  <c r="Q1188" i="7"/>
  <c r="S1188" i="7" s="1"/>
  <c r="Q880" i="7"/>
  <c r="S880" i="7" s="1"/>
  <c r="Q303" i="7"/>
  <c r="S303" i="7" s="1"/>
  <c r="Q215" i="7"/>
  <c r="S215" i="7" s="1"/>
  <c r="Q1079" i="7"/>
  <c r="S1079" i="7" s="1"/>
  <c r="Q328" i="7"/>
  <c r="S328" i="7" s="1"/>
  <c r="Q252" i="7"/>
  <c r="S252" i="7" s="1"/>
  <c r="Q1030" i="7"/>
  <c r="S1030" i="7" s="1"/>
  <c r="Q551" i="7"/>
  <c r="S551" i="7" s="1"/>
  <c r="Q1187" i="7"/>
  <c r="S1187" i="7" s="1"/>
  <c r="Q693" i="7"/>
  <c r="S693" i="7" s="1"/>
  <c r="Q848" i="7"/>
  <c r="S848" i="7" s="1"/>
  <c r="Q1232" i="7"/>
  <c r="S1232" i="7" s="1"/>
  <c r="Q499" i="7"/>
  <c r="S499" i="7" s="1"/>
  <c r="Q822" i="7"/>
  <c r="S822" i="7" s="1"/>
  <c r="Q1178" i="7"/>
  <c r="S1178" i="7" s="1"/>
  <c r="Q158" i="7"/>
  <c r="S158" i="7" s="1"/>
  <c r="Q203" i="7"/>
  <c r="S203" i="7" s="1"/>
  <c r="Q560" i="7"/>
  <c r="S560" i="7" s="1"/>
  <c r="Q1052" i="7"/>
  <c r="S1052" i="7" s="1"/>
  <c r="Q663" i="7"/>
  <c r="S663" i="7" s="1"/>
  <c r="Q1099" i="7"/>
  <c r="S1099" i="7" s="1"/>
  <c r="Q612" i="7"/>
  <c r="S612" i="7" s="1"/>
  <c r="Q635" i="7"/>
  <c r="S635" i="7" s="1"/>
  <c r="Q418" i="7"/>
  <c r="S418" i="7" s="1"/>
  <c r="Q1229" i="7"/>
  <c r="S1229" i="7" s="1"/>
  <c r="Q104" i="7"/>
  <c r="S104" i="7" s="1"/>
  <c r="Q1034" i="7"/>
  <c r="S1034" i="7" s="1"/>
  <c r="Q957" i="7"/>
  <c r="S957" i="7" s="1"/>
  <c r="Q358" i="7"/>
  <c r="S358" i="7" s="1"/>
  <c r="Q422" i="7"/>
  <c r="S422" i="7" s="1"/>
  <c r="Q803" i="7"/>
  <c r="S803" i="7" s="1"/>
  <c r="Q51" i="7"/>
  <c r="S51" i="7" s="1"/>
  <c r="Q686" i="7"/>
  <c r="S686" i="7" s="1"/>
  <c r="Q427" i="7"/>
  <c r="S427" i="7" s="1"/>
  <c r="Q589" i="7"/>
  <c r="S589" i="7" s="1"/>
  <c r="Q1091" i="7"/>
  <c r="S1091" i="7" s="1"/>
  <c r="Q340" i="7"/>
  <c r="S340" i="7" s="1"/>
  <c r="Q1027" i="7"/>
  <c r="S1027" i="7" s="1"/>
  <c r="Q755" i="7"/>
  <c r="S755" i="7" s="1"/>
  <c r="Q1194" i="7"/>
  <c r="S1194" i="7" s="1"/>
  <c r="Q921" i="7"/>
  <c r="S921" i="7" s="1"/>
  <c r="Q377" i="7"/>
  <c r="S377" i="7" s="1"/>
  <c r="S1142" i="7"/>
  <c r="Q323" i="7"/>
  <c r="S323" i="7" s="1"/>
  <c r="Q543" i="7"/>
  <c r="S543" i="7" s="1"/>
  <c r="Q1036" i="7"/>
  <c r="S1036" i="7" s="1"/>
  <c r="Q849" i="7"/>
  <c r="S849" i="7" s="1"/>
  <c r="Q388" i="7"/>
  <c r="S388" i="7" s="1"/>
  <c r="Q128" i="7"/>
  <c r="S128" i="7" s="1"/>
  <c r="Q1206" i="7"/>
  <c r="S1206" i="7" s="1"/>
  <c r="Q748" i="7"/>
  <c r="S748" i="7" s="1"/>
  <c r="Q498" i="7"/>
  <c r="S498" i="7" s="1"/>
  <c r="Q753" i="7"/>
  <c r="S753" i="7" s="1"/>
  <c r="Q188" i="7"/>
  <c r="S188" i="7" s="1"/>
  <c r="Q160" i="7"/>
  <c r="S160" i="7" s="1"/>
  <c r="S558" i="7"/>
  <c r="Q991" i="7"/>
  <c r="S991" i="7" s="1"/>
  <c r="Q559" i="7"/>
  <c r="S559" i="7" s="1"/>
  <c r="Q677" i="7"/>
  <c r="S677" i="7" s="1"/>
  <c r="Q245" i="7"/>
  <c r="S245" i="7" s="1"/>
  <c r="Q608" i="7"/>
  <c r="S608" i="7" s="1"/>
  <c r="Q1135" i="7"/>
  <c r="S1135" i="7" s="1"/>
  <c r="Q1108" i="7"/>
  <c r="S1108" i="7" s="1"/>
  <c r="Q996" i="7"/>
  <c r="S996" i="7" s="1"/>
  <c r="Q995" i="7"/>
  <c r="S995" i="7" s="1"/>
  <c r="Q809" i="7"/>
  <c r="S809" i="7" s="1"/>
  <c r="Q591" i="7"/>
  <c r="S591" i="7" s="1"/>
  <c r="Q984" i="7"/>
  <c r="S984" i="7" s="1"/>
  <c r="Q670" i="7"/>
  <c r="S670" i="7" s="1"/>
  <c r="Q238" i="7"/>
  <c r="S238" i="7" s="1"/>
  <c r="Q524" i="7"/>
  <c r="S524" i="7" s="1"/>
  <c r="Q1039" i="7"/>
  <c r="S1039" i="7" s="1"/>
  <c r="Q1038" i="7"/>
  <c r="S1038" i="7" s="1"/>
  <c r="Q1020" i="7"/>
  <c r="S1020" i="7" s="1"/>
  <c r="Q1019" i="7"/>
  <c r="S1019" i="7" s="1"/>
  <c r="Q534" i="7"/>
  <c r="S534" i="7" s="1"/>
  <c r="Q247" i="7"/>
  <c r="S247" i="7" s="1"/>
  <c r="Q797" i="7"/>
  <c r="S797" i="7" s="1"/>
  <c r="Q437" i="7"/>
  <c r="S437" i="7" s="1"/>
  <c r="Q1185" i="7"/>
  <c r="S1185" i="7" s="1"/>
  <c r="Q296" i="7"/>
  <c r="S296" i="7" s="1"/>
  <c r="Q1230" i="7"/>
  <c r="S1230" i="7" s="1"/>
  <c r="Q700" i="7"/>
  <c r="S700" i="7" s="1"/>
  <c r="Q925" i="7"/>
  <c r="S925" i="7" s="1"/>
  <c r="Q450" i="7"/>
  <c r="S450" i="7" s="1"/>
  <c r="Q90" i="7"/>
  <c r="S90" i="7" s="1"/>
  <c r="Q1035" i="7"/>
  <c r="S1035" i="7" s="1"/>
  <c r="Q472" i="7"/>
  <c r="S472" i="7" s="1"/>
  <c r="Q511" i="7"/>
  <c r="S511" i="7" s="1"/>
  <c r="Q557" i="7"/>
  <c r="S557" i="7" s="1"/>
  <c r="Q197" i="7"/>
  <c r="S197" i="7" s="1"/>
  <c r="Q460" i="7"/>
  <c r="S460" i="7" s="1"/>
  <c r="Q459" i="7"/>
  <c r="S459" i="7" s="1"/>
  <c r="Q99" i="7"/>
  <c r="S99" i="7" s="1"/>
  <c r="Q900" i="7"/>
  <c r="S900" i="7" s="1"/>
  <c r="Q275" i="7"/>
  <c r="S275" i="7" s="1"/>
  <c r="Q586" i="7"/>
  <c r="S586" i="7" s="1"/>
  <c r="Q506" i="7"/>
  <c r="S506" i="7" s="1"/>
  <c r="Q1058" i="7"/>
  <c r="S1058" i="7" s="1"/>
  <c r="Q1107" i="7"/>
  <c r="S1107" i="7" s="1"/>
  <c r="Q723" i="7"/>
  <c r="S723" i="7" s="1"/>
  <c r="Q790" i="7"/>
  <c r="S790" i="7" s="1"/>
  <c r="Q685" i="7"/>
  <c r="S685" i="7" s="1"/>
  <c r="Q567" i="7"/>
  <c r="S567" i="7" s="1"/>
  <c r="Q207" i="7"/>
  <c r="S207" i="7" s="1"/>
  <c r="Q998" i="7"/>
  <c r="S998" i="7" s="1"/>
  <c r="Q948" i="7"/>
  <c r="S948" i="7" s="1"/>
  <c r="Q588" i="7"/>
  <c r="S588" i="7" s="1"/>
  <c r="Q228" i="7"/>
  <c r="S228" i="7" s="1"/>
  <c r="Q850" i="7"/>
  <c r="S850" i="7" s="1"/>
  <c r="Q57" i="7"/>
  <c r="S57" i="7" s="1"/>
  <c r="Q554" i="7"/>
  <c r="S554" i="7" s="1"/>
  <c r="Q194" i="7"/>
  <c r="S194" i="7" s="1"/>
  <c r="Q843" i="7"/>
  <c r="S843" i="7" s="1"/>
  <c r="Q999" i="7"/>
  <c r="S999" i="7" s="1"/>
  <c r="Q555" i="7"/>
  <c r="S555" i="7" s="1"/>
  <c r="Q123" i="7"/>
  <c r="S123" i="7" s="1"/>
  <c r="Q383" i="7"/>
  <c r="S383" i="7" s="1"/>
  <c r="Q23" i="7"/>
  <c r="S23" i="7" s="1"/>
  <c r="Q327" i="7"/>
  <c r="S327" i="7" s="1"/>
  <c r="Q530" i="7"/>
  <c r="S530" i="7" s="1"/>
  <c r="Q277" i="7"/>
  <c r="S277" i="7" s="1"/>
  <c r="Q301" i="7"/>
  <c r="S301" i="7" s="1"/>
  <c r="Q14" i="7"/>
  <c r="S14" i="7" s="1"/>
  <c r="Q918" i="7"/>
  <c r="S918" i="7" s="1"/>
  <c r="Q452" i="7"/>
  <c r="S452" i="7" s="1"/>
  <c r="Q453" i="7"/>
  <c r="S453" i="7" s="1"/>
  <c r="Q208" i="7"/>
  <c r="S208" i="7" s="1"/>
  <c r="Q282" i="7"/>
  <c r="S282" i="7" s="1"/>
  <c r="Q281" i="7"/>
  <c r="S281" i="7" s="1"/>
  <c r="Q860" i="7"/>
  <c r="S860" i="7" s="1"/>
  <c r="Q40" i="7"/>
  <c r="S40" i="7" s="1"/>
  <c r="Q1011" i="7"/>
  <c r="S1011" i="7" s="1"/>
  <c r="Q34" i="7"/>
  <c r="S34" i="7" s="1"/>
  <c r="Q488" i="7"/>
  <c r="S488" i="7" s="1"/>
  <c r="Q973" i="7"/>
  <c r="S973" i="7" s="1"/>
  <c r="Q1201" i="7"/>
  <c r="S1201" i="7" s="1"/>
  <c r="Q1200" i="7"/>
  <c r="S1200" i="7" s="1"/>
  <c r="Q833" i="7"/>
  <c r="S833" i="7" s="1"/>
  <c r="Q448" i="7"/>
  <c r="S448" i="7" s="1"/>
  <c r="Q88" i="7"/>
  <c r="S88" i="7" s="1"/>
  <c r="Q181" i="7"/>
  <c r="S181" i="7" s="1"/>
  <c r="Q919" i="7"/>
  <c r="S919" i="7" s="1"/>
  <c r="Q127" i="7"/>
  <c r="S127" i="7" s="1"/>
  <c r="Q605" i="7"/>
  <c r="S605" i="7" s="1"/>
  <c r="Q173" i="7"/>
  <c r="S173" i="7" s="1"/>
  <c r="Q536" i="7"/>
  <c r="S536" i="7" s="1"/>
  <c r="Q508" i="7"/>
  <c r="S508" i="7" s="1"/>
  <c r="Q1032" i="7"/>
  <c r="S1032" i="7" s="1"/>
  <c r="Q1031" i="7"/>
  <c r="S1031" i="7" s="1"/>
  <c r="Q619" i="7"/>
  <c r="S619" i="7" s="1"/>
  <c r="Q618" i="7"/>
  <c r="S618" i="7" s="1"/>
  <c r="Q186" i="7"/>
  <c r="S186" i="7" s="1"/>
  <c r="Q165" i="7"/>
  <c r="S165" i="7" s="1"/>
  <c r="Q1051" i="7"/>
  <c r="S1051" i="7" s="1"/>
  <c r="Q187" i="7"/>
  <c r="S187" i="7" s="1"/>
  <c r="Q737" i="7"/>
  <c r="S737" i="7" s="1"/>
  <c r="Q963" i="7"/>
  <c r="S963" i="7" s="1"/>
  <c r="Q598" i="7"/>
  <c r="S598" i="7" s="1"/>
  <c r="Q166" i="7"/>
  <c r="S166" i="7" s="1"/>
  <c r="Q966" i="7"/>
  <c r="S966" i="7" s="1"/>
  <c r="Q85" i="7"/>
  <c r="S85" i="7" s="1"/>
  <c r="Q462" i="7"/>
  <c r="S462" i="7" s="1"/>
  <c r="Q31" i="7"/>
  <c r="S31" i="7" s="1"/>
  <c r="Q30" i="7"/>
  <c r="S30" i="7" s="1"/>
  <c r="Q175" i="7"/>
  <c r="S175" i="7" s="1"/>
  <c r="Q656" i="7"/>
  <c r="S656" i="7" s="1"/>
  <c r="Q224" i="7"/>
  <c r="S224" i="7" s="1"/>
  <c r="Q1158" i="7"/>
  <c r="S1158" i="7" s="1"/>
  <c r="Q37" i="7"/>
  <c r="S37" i="7" s="1"/>
  <c r="Q409" i="7"/>
  <c r="S409" i="7" s="1"/>
  <c r="Q641" i="7"/>
  <c r="S641" i="7" s="1"/>
  <c r="Q1098" i="7"/>
  <c r="S1098" i="7" s="1"/>
  <c r="Q125" i="7"/>
  <c r="S125" i="7" s="1"/>
  <c r="Q387" i="7"/>
  <c r="S387" i="7" s="1"/>
  <c r="Q946" i="7"/>
  <c r="S946" i="7" s="1"/>
  <c r="Q514" i="7"/>
  <c r="S514" i="7" s="1"/>
  <c r="Q154" i="7"/>
  <c r="S154" i="7" s="1"/>
  <c r="Q492" i="7"/>
  <c r="S492" i="7" s="1"/>
  <c r="Q866" i="7"/>
  <c r="S866" i="7" s="1"/>
  <c r="Q434" i="7"/>
  <c r="S434" i="7" s="1"/>
  <c r="Q19" i="7"/>
  <c r="S19" i="7" s="1"/>
  <c r="Q18" i="7"/>
  <c r="S18" i="7" s="1"/>
  <c r="Q291" i="7"/>
  <c r="S291" i="7" s="1"/>
  <c r="Q1167" i="7"/>
  <c r="S1167" i="7" s="1"/>
  <c r="Q672" i="7"/>
  <c r="S672" i="7" s="1"/>
  <c r="Q240" i="7"/>
  <c r="S240" i="7" s="1"/>
  <c r="Q1163" i="7"/>
  <c r="S1163" i="7" s="1"/>
  <c r="Q134" i="7"/>
  <c r="S134" i="7" s="1"/>
  <c r="Q144" i="7"/>
  <c r="S144" i="7" s="1"/>
  <c r="Q939" i="7"/>
  <c r="S939" i="7" s="1"/>
  <c r="Q135" i="7"/>
  <c r="S135" i="7" s="1"/>
  <c r="Q1223" i="7"/>
  <c r="S1223" i="7" s="1"/>
  <c r="Q58" i="7"/>
  <c r="S58" i="7" s="1"/>
  <c r="Q73" i="7"/>
  <c r="S73" i="7" s="1"/>
  <c r="Q122" i="7"/>
  <c r="S122" i="7" s="1"/>
  <c r="Q927" i="7"/>
  <c r="S927" i="7" s="1"/>
  <c r="Q483" i="7"/>
  <c r="S483" i="7" s="1"/>
  <c r="Q928" i="7"/>
  <c r="S928" i="7" s="1"/>
  <c r="Q864" i="7"/>
  <c r="S864" i="7" s="1"/>
  <c r="Q432" i="7"/>
  <c r="S432" i="7" s="1"/>
  <c r="Q671" i="7"/>
  <c r="S671" i="7" s="1"/>
  <c r="Q1211" i="7"/>
  <c r="S1211" i="7" s="1"/>
  <c r="Q838" i="7"/>
  <c r="S838" i="7" s="1"/>
  <c r="Q406" i="7"/>
  <c r="S406" i="7" s="1"/>
  <c r="Q987" i="7"/>
  <c r="S987" i="7" s="1"/>
  <c r="Q326" i="7"/>
  <c r="S326" i="7" s="1"/>
  <c r="Q890" i="7"/>
  <c r="S890" i="7" s="1"/>
  <c r="Q98" i="7"/>
  <c r="S98" i="7" s="1"/>
  <c r="Q417" i="7"/>
  <c r="S417" i="7" s="1"/>
  <c r="Q189" i="7"/>
  <c r="S189" i="7" s="1"/>
  <c r="Q754" i="7"/>
  <c r="S754" i="7" s="1"/>
  <c r="Q898" i="7"/>
  <c r="S898" i="7" s="1"/>
  <c r="Q905" i="7"/>
  <c r="S905" i="7" s="1"/>
  <c r="Q548" i="7"/>
  <c r="S548" i="7" s="1"/>
  <c r="Q1042" i="7"/>
  <c r="S1042" i="7" s="1"/>
  <c r="Q366" i="7"/>
  <c r="S366" i="7" s="1"/>
  <c r="Q49" i="7"/>
  <c r="S49" i="7" s="1"/>
  <c r="Q1054" i="7"/>
  <c r="S1054" i="7" s="1"/>
  <c r="Q56" i="7"/>
  <c r="S56" i="7" s="1"/>
  <c r="Q244" i="7"/>
  <c r="S244" i="7" s="1"/>
  <c r="Q1087" i="7"/>
  <c r="S1087" i="7" s="1"/>
  <c r="Q229" i="7"/>
  <c r="S229" i="7" s="1"/>
  <c r="Q313" i="7"/>
  <c r="S313" i="7" s="1"/>
  <c r="Q41" i="7"/>
  <c r="S41" i="7" s="1"/>
  <c r="Q476" i="7"/>
  <c r="S476" i="7" s="1"/>
  <c r="Q486" i="7"/>
  <c r="S486" i="7" s="1"/>
  <c r="Q847" i="7"/>
  <c r="S847" i="7" s="1"/>
  <c r="Q533" i="7"/>
  <c r="S533" i="7" s="1"/>
  <c r="Q101" i="7"/>
  <c r="S101" i="7" s="1"/>
  <c r="Q464" i="7"/>
  <c r="S464" i="7" s="1"/>
  <c r="Q1050" i="7"/>
  <c r="S1050" i="7" s="1"/>
  <c r="Q979" i="7"/>
  <c r="S979" i="7" s="1"/>
  <c r="Q115" i="7"/>
  <c r="S115" i="7" s="1"/>
  <c r="Q665" i="7"/>
  <c r="S665" i="7" s="1"/>
  <c r="Q305" i="7"/>
  <c r="S305" i="7" s="1"/>
  <c r="Q519" i="7"/>
  <c r="S519" i="7" s="1"/>
  <c r="Q87" i="7"/>
  <c r="S87" i="7" s="1"/>
  <c r="Q878" i="7"/>
  <c r="S878" i="7" s="1"/>
  <c r="Q575" i="7"/>
  <c r="S575" i="7" s="1"/>
  <c r="Q526" i="7"/>
  <c r="S526" i="7" s="1"/>
  <c r="Q469" i="7"/>
  <c r="S469" i="7" s="1"/>
  <c r="Q380" i="7"/>
  <c r="S380" i="7" s="1"/>
  <c r="Q1012" i="7"/>
  <c r="S1012" i="7" s="1"/>
  <c r="Q865" i="7"/>
  <c r="S865" i="7" s="1"/>
  <c r="Q250" i="7"/>
  <c r="S250" i="7" s="1"/>
  <c r="Q249" i="7"/>
  <c r="S249" i="7" s="1"/>
  <c r="Q390" i="7"/>
  <c r="S390" i="7" s="1"/>
  <c r="Q169" i="7"/>
  <c r="S169" i="7" s="1"/>
  <c r="Q967" i="7"/>
  <c r="S967" i="7" s="1"/>
  <c r="Q535" i="7"/>
  <c r="S535" i="7" s="1"/>
  <c r="Q1013" i="7"/>
  <c r="S1013" i="7" s="1"/>
  <c r="Q725" i="7"/>
  <c r="S725" i="7" s="1"/>
  <c r="Q365" i="7"/>
  <c r="S365" i="7" s="1"/>
  <c r="Q1183" i="7"/>
  <c r="S1183" i="7" s="1"/>
  <c r="Q378" i="7"/>
  <c r="S378" i="7" s="1"/>
  <c r="Q1022" i="7"/>
  <c r="S1022" i="7" s="1"/>
  <c r="Q739" i="7"/>
  <c r="S739" i="7" s="1"/>
  <c r="Q307" i="7"/>
  <c r="S307" i="7" s="1"/>
  <c r="Q209" i="7"/>
  <c r="S209" i="7" s="1"/>
  <c r="Q633" i="7"/>
  <c r="S633" i="7" s="1"/>
  <c r="Q428" i="7"/>
  <c r="S428" i="7" s="1"/>
  <c r="Q760" i="7"/>
  <c r="S760" i="7" s="1"/>
  <c r="Q400" i="7"/>
  <c r="S400" i="7" s="1"/>
  <c r="Q1077" i="7"/>
  <c r="S1077" i="7" s="1"/>
  <c r="Q871" i="7"/>
  <c r="S871" i="7" s="1"/>
  <c r="Q1009" i="7"/>
  <c r="S1009" i="7" s="1"/>
  <c r="Q845" i="7"/>
  <c r="S845" i="7" s="1"/>
  <c r="Q11" i="7"/>
  <c r="S11" i="7" s="1"/>
  <c r="Q82" i="7"/>
  <c r="S82" i="7" s="1"/>
  <c r="Q794" i="7"/>
  <c r="S794" i="7" s="1"/>
  <c r="Q579" i="7"/>
  <c r="S579" i="7" s="1"/>
  <c r="Q219" i="7"/>
  <c r="S219" i="7" s="1"/>
  <c r="Q719" i="7"/>
  <c r="S719" i="7" s="1"/>
  <c r="Q718" i="7"/>
  <c r="S718" i="7" s="1"/>
  <c r="Q286" i="7"/>
  <c r="S286" i="7" s="1"/>
  <c r="Q505" i="7"/>
  <c r="S505" i="7" s="1"/>
  <c r="Q985" i="7"/>
  <c r="S985" i="7" s="1"/>
  <c r="Q541" i="7"/>
  <c r="S541" i="7" s="1"/>
  <c r="Q495" i="7"/>
  <c r="S495" i="7" s="1"/>
  <c r="Q926" i="7"/>
  <c r="S926" i="7" s="1"/>
  <c r="Q876" i="7"/>
  <c r="S876" i="7" s="1"/>
  <c r="Q444" i="7"/>
  <c r="S444" i="7" s="1"/>
  <c r="Q778" i="7"/>
  <c r="S778" i="7" s="1"/>
  <c r="Q482" i="7"/>
  <c r="S482" i="7" s="1"/>
  <c r="Q792" i="7"/>
  <c r="S792" i="7" s="1"/>
  <c r="Q46" i="7"/>
  <c r="S46" i="7" s="1"/>
  <c r="Q614" i="7"/>
  <c r="S614" i="7" s="1"/>
  <c r="Q1141" i="7"/>
  <c r="S1141" i="7" s="1"/>
  <c r="Q26" i="7"/>
  <c r="S26" i="7" s="1"/>
  <c r="Q299" i="7"/>
  <c r="S299" i="7" s="1"/>
  <c r="Q970" i="7"/>
  <c r="S970" i="7" s="1"/>
  <c r="Q116" i="7"/>
  <c r="S116" i="7" s="1"/>
  <c r="Q10" i="7"/>
  <c r="S10" i="7" s="1"/>
  <c r="Q858" i="7"/>
  <c r="S858" i="7" s="1"/>
  <c r="Q311" i="7"/>
  <c r="S311" i="7" s="1"/>
  <c r="Q118" i="7"/>
  <c r="S118" i="7" s="1"/>
  <c r="Q621" i="7"/>
  <c r="S621" i="7" s="1"/>
  <c r="Q283" i="7"/>
  <c r="S283" i="7" s="1"/>
  <c r="Q834" i="7"/>
  <c r="S834" i="7" s="1"/>
  <c r="Q609" i="7"/>
  <c r="S609" i="7" s="1"/>
  <c r="Q44" i="7"/>
  <c r="S44" i="7" s="1"/>
  <c r="Q808" i="7"/>
  <c r="S808" i="7" s="1"/>
  <c r="Q1126" i="7"/>
  <c r="S1126" i="7" s="1"/>
  <c r="Q1117" i="7"/>
  <c r="S1117" i="7" s="1"/>
  <c r="Q345" i="7"/>
  <c r="S345" i="7" s="1"/>
  <c r="Q415" i="7"/>
  <c r="S415" i="7" s="1"/>
  <c r="Q965" i="7"/>
  <c r="S965" i="7" s="1"/>
  <c r="Q597" i="7"/>
  <c r="S597" i="7" s="1"/>
  <c r="Q32" i="7"/>
  <c r="S32" i="7" s="1"/>
  <c r="Q978" i="7"/>
  <c r="S978" i="7" s="1"/>
  <c r="Q76" i="7"/>
  <c r="S76" i="7" s="1"/>
  <c r="Q1105" i="7"/>
  <c r="S1105" i="7" s="1"/>
  <c r="Q649" i="7"/>
  <c r="S649" i="7" s="1"/>
  <c r="Q1210" i="7"/>
  <c r="S1210" i="7" s="1"/>
  <c r="Q546" i="7"/>
  <c r="S546" i="7" s="1"/>
  <c r="Q547" i="7"/>
  <c r="S547" i="7" s="1"/>
  <c r="Q233" i="7"/>
  <c r="S233" i="7" s="1"/>
  <c r="Q1222" i="7"/>
  <c r="S1222" i="7" s="1"/>
  <c r="Q958" i="7"/>
  <c r="S958" i="7" s="1"/>
  <c r="Q94" i="7"/>
  <c r="S94" i="7" s="1"/>
  <c r="Q812" i="7"/>
  <c r="S812" i="7" s="1"/>
  <c r="Q64" i="7"/>
  <c r="S64" i="7" s="1"/>
  <c r="Q463" i="7"/>
  <c r="S463" i="7" s="1"/>
  <c r="Q653" i="7"/>
  <c r="S653" i="7" s="1"/>
  <c r="Q584" i="7"/>
  <c r="S584" i="7" s="1"/>
  <c r="Q153" i="7"/>
  <c r="S153" i="7" s="1"/>
  <c r="Q152" i="7"/>
  <c r="S152" i="7" s="1"/>
  <c r="Q196" i="7"/>
  <c r="S196" i="7" s="1"/>
  <c r="Q938" i="7"/>
  <c r="S938" i="7" s="1"/>
  <c r="Q769" i="7"/>
  <c r="S769" i="7" s="1"/>
  <c r="Q201" i="7"/>
  <c r="S201" i="7" s="1"/>
  <c r="Q121" i="7"/>
  <c r="S121" i="7" s="1"/>
  <c r="Q870" i="7"/>
  <c r="S870" i="7" s="1"/>
  <c r="Q788" i="7"/>
  <c r="S788" i="7" s="1"/>
  <c r="Q1172" i="7"/>
  <c r="S1172" i="7" s="1"/>
  <c r="Q799" i="7"/>
  <c r="S799" i="7" s="1"/>
  <c r="Q367" i="7"/>
  <c r="S367" i="7" s="1"/>
  <c r="Q930" i="7"/>
  <c r="S930" i="7" s="1"/>
  <c r="Q773" i="7"/>
  <c r="S773" i="7" s="1"/>
  <c r="Q485" i="7"/>
  <c r="S485" i="7" s="1"/>
  <c r="Q53" i="7"/>
  <c r="S53" i="7" s="1"/>
  <c r="Q1204" i="7"/>
  <c r="S1204" i="7" s="1"/>
  <c r="Q253" i="7"/>
  <c r="S253" i="7" s="1"/>
  <c r="Q1189" i="7"/>
  <c r="S1189" i="7" s="1"/>
  <c r="Q874" i="7"/>
  <c r="S874" i="7" s="1"/>
  <c r="Q442" i="7"/>
  <c r="S442" i="7" s="1"/>
  <c r="Q915" i="7"/>
  <c r="S915" i="7" s="1"/>
  <c r="Q959" i="7"/>
  <c r="S959" i="7" s="1"/>
  <c r="Q942" i="7"/>
  <c r="S942" i="7" s="1"/>
  <c r="Q1023" i="7"/>
  <c r="S1023" i="7" s="1"/>
  <c r="Q1094" i="7"/>
  <c r="S1094" i="7" s="1"/>
  <c r="Q695" i="7"/>
  <c r="S695" i="7" s="1"/>
  <c r="Q263" i="7"/>
  <c r="S263" i="7" s="1"/>
  <c r="Q1090" i="7"/>
  <c r="S1090" i="7" s="1"/>
  <c r="Q214" i="7"/>
  <c r="S214" i="7" s="1"/>
  <c r="Q494" i="7"/>
  <c r="S494" i="7" s="1"/>
  <c r="Q72" i="7"/>
  <c r="S72" i="7" s="1"/>
  <c r="Q63" i="7"/>
  <c r="S63" i="7" s="1"/>
  <c r="Q804" i="7"/>
  <c r="S804" i="7" s="1"/>
  <c r="Q1151" i="7"/>
  <c r="S1151" i="7" s="1"/>
  <c r="Q707" i="7"/>
  <c r="S707" i="7" s="1"/>
  <c r="Q706" i="7"/>
  <c r="S706" i="7" s="1"/>
  <c r="Q346" i="7"/>
  <c r="S346" i="7" s="1"/>
  <c r="Q726" i="7"/>
  <c r="S726" i="7" s="1"/>
  <c r="Q294" i="7"/>
  <c r="S294" i="7" s="1"/>
  <c r="Q285" i="7"/>
  <c r="S285" i="7" s="1"/>
  <c r="Q155" i="7"/>
  <c r="S155" i="7" s="1"/>
  <c r="Q855" i="7"/>
  <c r="S855" i="7" s="1"/>
  <c r="Q411" i="7"/>
  <c r="S411" i="7" s="1"/>
  <c r="Q239" i="7"/>
  <c r="S239" i="7" s="1"/>
  <c r="Q766" i="7"/>
  <c r="S766" i="7" s="1"/>
  <c r="Q371" i="7"/>
  <c r="S371" i="7" s="1"/>
  <c r="Q254" i="7"/>
  <c r="S254" i="7" s="1"/>
  <c r="Q192" i="7"/>
  <c r="S192" i="7" s="1"/>
  <c r="Q237" i="7"/>
  <c r="S237" i="7" s="1"/>
  <c r="Q818" i="7"/>
  <c r="S818" i="7" s="1"/>
  <c r="Q322" i="7"/>
  <c r="S322" i="7" s="1"/>
  <c r="Q659" i="7"/>
  <c r="S659" i="7" s="1"/>
  <c r="Q610" i="7"/>
  <c r="S610" i="7" s="1"/>
  <c r="Q776" i="7"/>
  <c r="S776" i="7" s="1"/>
  <c r="Q416" i="7"/>
  <c r="S416" i="7" s="1"/>
  <c r="Q172" i="7"/>
  <c r="S172" i="7" s="1"/>
  <c r="Q354" i="7"/>
  <c r="S354" i="7" s="1"/>
  <c r="Q404" i="7"/>
  <c r="S404" i="7" s="1"/>
  <c r="Q376" i="7"/>
  <c r="S376" i="7" s="1"/>
  <c r="Q969" i="7"/>
  <c r="S969" i="7" s="1"/>
  <c r="Q392" i="7"/>
  <c r="S392" i="7" s="1"/>
  <c r="Q796" i="7"/>
  <c r="S796" i="7" s="1"/>
  <c r="Q436" i="7"/>
  <c r="S436" i="7" s="1"/>
  <c r="Q907" i="7"/>
  <c r="S907" i="7" s="1"/>
  <c r="Q1025" i="7"/>
  <c r="S1025" i="7" s="1"/>
  <c r="Q806" i="7"/>
  <c r="S806" i="7" s="1"/>
  <c r="Q374" i="7"/>
  <c r="S374" i="7" s="1"/>
  <c r="Q408" i="7"/>
  <c r="S408" i="7" s="1"/>
  <c r="Q454" i="7"/>
  <c r="S454" i="7" s="1"/>
  <c r="Q1100" i="7"/>
  <c r="S1100" i="7" s="1"/>
  <c r="Q405" i="7"/>
  <c r="S405" i="7" s="1"/>
  <c r="Q895" i="7"/>
  <c r="S895" i="7" s="1"/>
  <c r="Q293" i="7"/>
  <c r="S293" i="7" s="1"/>
  <c r="Q512" i="7"/>
  <c r="S512" i="7" s="1"/>
  <c r="Q1111" i="7"/>
  <c r="S1111" i="7" s="1"/>
  <c r="Q1110" i="7"/>
  <c r="S1110" i="7" s="1"/>
  <c r="Q1085" i="7"/>
  <c r="S1085" i="7" s="1"/>
  <c r="Q1000" i="7"/>
  <c r="S1000" i="7" s="1"/>
  <c r="Q1225" i="7"/>
  <c r="S1225" i="7" s="1"/>
  <c r="Q1224" i="7"/>
  <c r="S1224" i="7" s="1"/>
  <c r="Q306" i="7"/>
  <c r="S306" i="7" s="1"/>
  <c r="Q667" i="7"/>
  <c r="S667" i="7" s="1"/>
  <c r="Q235" i="7"/>
  <c r="S235" i="7" s="1"/>
  <c r="Q1001" i="7"/>
  <c r="S1001" i="7" s="1"/>
  <c r="Q569" i="7"/>
  <c r="S569" i="7" s="1"/>
  <c r="Q137" i="7"/>
  <c r="S137" i="7" s="1"/>
  <c r="Q356" i="7"/>
  <c r="S356" i="7" s="1"/>
  <c r="Q1014" i="7"/>
  <c r="S1014" i="7" s="1"/>
  <c r="Q1005" i="7"/>
  <c r="S1005" i="7" s="1"/>
  <c r="Q413" i="7"/>
  <c r="S413" i="7" s="1"/>
  <c r="Q1191" i="7"/>
  <c r="S1191" i="7" s="1"/>
  <c r="Q687" i="7"/>
  <c r="S687" i="7" s="1"/>
  <c r="Q83" i="7"/>
  <c r="S83" i="7" s="1"/>
  <c r="Q756" i="7"/>
  <c r="S756" i="7" s="1"/>
  <c r="Q363" i="7"/>
  <c r="S363" i="7" s="1"/>
  <c r="Q362" i="7"/>
  <c r="S362" i="7" s="1"/>
  <c r="Q951" i="7"/>
  <c r="S951" i="7" s="1"/>
  <c r="Q960" i="7"/>
  <c r="S960" i="7" s="1"/>
  <c r="Q646" i="7"/>
  <c r="S646" i="7" s="1"/>
  <c r="Q157" i="7"/>
  <c r="S157" i="7" s="1"/>
  <c r="Q854" i="7"/>
  <c r="S854" i="7" s="1"/>
  <c r="Q385" i="7"/>
  <c r="S385" i="7" s="1"/>
  <c r="Q867" i="7"/>
  <c r="S867" i="7" s="1"/>
  <c r="Q423" i="7"/>
  <c r="S423" i="7" s="1"/>
  <c r="Q1227" i="7"/>
  <c r="S1227" i="7" s="1"/>
  <c r="Q1165" i="7"/>
  <c r="S1165" i="7" s="1"/>
  <c r="Q274" i="7"/>
  <c r="S274" i="7" s="1"/>
  <c r="Q222" i="7"/>
  <c r="S222" i="7" s="1"/>
  <c r="Q309" i="7"/>
  <c r="S309" i="7" s="1"/>
  <c r="Q842" i="7"/>
  <c r="S842" i="7" s="1"/>
  <c r="Q410" i="7"/>
  <c r="S410" i="7" s="1"/>
  <c r="Q50" i="7"/>
  <c r="S50" i="7" s="1"/>
  <c r="Q1068" i="7"/>
  <c r="S1068" i="7" s="1"/>
  <c r="Q1228" i="7"/>
  <c r="S1228" i="7" s="1"/>
  <c r="Q1215" i="7"/>
  <c r="S1215" i="7" s="1"/>
  <c r="Q599" i="7"/>
  <c r="S599" i="7" s="1"/>
  <c r="Q1139" i="7"/>
  <c r="S1139" i="7" s="1"/>
  <c r="Q386" i="7"/>
  <c r="S386" i="7" s="1"/>
  <c r="Q826" i="7"/>
  <c r="S826" i="7" s="1"/>
  <c r="Q394" i="7"/>
  <c r="S394" i="7" s="1"/>
  <c r="Q105" i="7"/>
  <c r="S105" i="7" s="1"/>
  <c r="Q682" i="7"/>
  <c r="S682" i="7" s="1"/>
  <c r="Q1037" i="7"/>
  <c r="S1037" i="7" s="1"/>
  <c r="Q937" i="7"/>
  <c r="S937" i="7" s="1"/>
  <c r="Q329" i="7"/>
  <c r="S329" i="7" s="1"/>
  <c r="Q893" i="7"/>
  <c r="S893" i="7" s="1"/>
  <c r="Q29" i="7"/>
  <c r="S29" i="7" s="1"/>
  <c r="Q752" i="7"/>
  <c r="S752" i="7" s="1"/>
  <c r="Q1033" i="7"/>
  <c r="S1033" i="7" s="1"/>
  <c r="Q914" i="7"/>
  <c r="S914" i="7" s="1"/>
  <c r="Q114" i="7"/>
  <c r="S114" i="7" s="1"/>
  <c r="Q161" i="7"/>
  <c r="S161" i="7" s="1"/>
  <c r="Q375" i="7"/>
  <c r="S375" i="7" s="1"/>
  <c r="Q734" i="7"/>
  <c r="S734" i="7" s="1"/>
  <c r="Q886" i="7"/>
  <c r="S886" i="7" s="1"/>
  <c r="Q109" i="7"/>
  <c r="S109" i="7" s="1"/>
  <c r="Q825" i="7"/>
  <c r="S825" i="7" s="1"/>
  <c r="Q561" i="7"/>
  <c r="S561" i="7" s="1"/>
  <c r="Q823" i="7"/>
  <c r="S823" i="7" s="1"/>
  <c r="Q221" i="7"/>
  <c r="S221" i="7" s="1"/>
  <c r="Q697" i="7"/>
  <c r="S697" i="7" s="1"/>
  <c r="Q666" i="7"/>
  <c r="S666" i="7" s="1"/>
  <c r="Q595" i="7"/>
  <c r="S595" i="7" s="1"/>
  <c r="Q163" i="7"/>
  <c r="S163" i="7" s="1"/>
  <c r="Q716" i="7"/>
  <c r="S716" i="7" s="1"/>
  <c r="Q284" i="7"/>
  <c r="S284" i="7" s="1"/>
  <c r="Q295" i="7"/>
  <c r="S295" i="7" s="1"/>
  <c r="Q1132" i="7"/>
  <c r="S1132" i="7" s="1"/>
  <c r="Q481" i="7"/>
  <c r="S481" i="7" s="1"/>
  <c r="Q1116" i="7"/>
  <c r="S1116" i="7" s="1"/>
  <c r="Q324" i="7"/>
  <c r="S324" i="7" s="1"/>
  <c r="Q491" i="7"/>
  <c r="S491" i="7" s="1"/>
  <c r="Q1198" i="7"/>
  <c r="S1198" i="7" s="1"/>
  <c r="Q722" i="7"/>
  <c r="S722" i="7" s="1"/>
  <c r="Q517" i="7"/>
  <c r="S517" i="7" s="1"/>
  <c r="Q564" i="7"/>
  <c r="S564" i="7" s="1"/>
  <c r="Q507" i="7"/>
  <c r="S507" i="7" s="1"/>
  <c r="Q147" i="7"/>
  <c r="S147" i="7" s="1"/>
  <c r="Q1018" i="7"/>
  <c r="S1018" i="7" s="1"/>
  <c r="Q141" i="7"/>
  <c r="S141" i="7" s="1"/>
  <c r="Q321" i="7"/>
  <c r="S321" i="7" s="1"/>
  <c r="Q913" i="7"/>
  <c r="S913" i="7" s="1"/>
  <c r="Q17" i="7"/>
  <c r="S17" i="7" s="1"/>
  <c r="Q732" i="7"/>
  <c r="S732" i="7" s="1"/>
  <c r="Q983" i="7"/>
  <c r="S983" i="7" s="1"/>
  <c r="Q179" i="7"/>
  <c r="S179" i="7" s="1"/>
  <c r="Q1078" i="7"/>
  <c r="S1078" i="7" s="1"/>
  <c r="Q655" i="7"/>
  <c r="S655" i="7" s="1"/>
  <c r="Q654" i="7"/>
  <c r="S654" i="7" s="1"/>
  <c r="Q69" i="7"/>
  <c r="S69" i="7" s="1"/>
  <c r="Q771" i="7"/>
  <c r="S771" i="7" s="1"/>
  <c r="Q339" i="7"/>
  <c r="S339" i="7" s="1"/>
  <c r="Q1153" i="7"/>
  <c r="S1153" i="7" s="1"/>
  <c r="Q720" i="7"/>
  <c r="S720" i="7" s="1"/>
  <c r="Q334" i="7"/>
  <c r="S334" i="7" s="1"/>
  <c r="Q349" i="7"/>
  <c r="S349" i="7" s="1"/>
  <c r="Q902" i="7"/>
  <c r="S902" i="7" s="1"/>
  <c r="Q542" i="7"/>
  <c r="S542" i="7" s="1"/>
  <c r="Q182" i="7"/>
  <c r="S182" i="7" s="1"/>
  <c r="Q15" i="7"/>
  <c r="S15" i="7" s="1"/>
  <c r="Q636" i="7"/>
  <c r="S636" i="7" s="1"/>
  <c r="Q746" i="7"/>
  <c r="S746" i="7" s="1"/>
  <c r="Q180" i="7"/>
  <c r="S180" i="7" s="1"/>
  <c r="Q20" i="7"/>
  <c r="S20" i="7" s="1"/>
  <c r="Q177" i="7"/>
  <c r="S177" i="7" s="1"/>
  <c r="Q859" i="7"/>
  <c r="S859" i="7" s="1"/>
  <c r="Q1160" i="7"/>
  <c r="S1160" i="7" s="1"/>
  <c r="Q100" i="7"/>
  <c r="S100" i="7" s="1"/>
  <c r="Q714" i="7"/>
  <c r="S714" i="7" s="1"/>
  <c r="Q211" i="7"/>
  <c r="S211" i="7" s="1"/>
  <c r="Q1149" i="7"/>
  <c r="S1149" i="7" s="1"/>
  <c r="Q1062" i="7"/>
  <c r="S1062" i="7" s="1"/>
  <c r="Q736" i="7"/>
  <c r="S736" i="7" s="1"/>
  <c r="Q1045" i="7"/>
  <c r="S1045" i="7" s="1"/>
  <c r="Q501" i="7"/>
  <c r="S501" i="7" s="1"/>
  <c r="Q343" i="7"/>
  <c r="S343" i="7" s="1"/>
  <c r="Q320" i="7"/>
  <c r="S320" i="7" s="1"/>
  <c r="Q1150" i="7"/>
  <c r="S1150" i="7" s="1"/>
  <c r="Q133" i="7"/>
  <c r="S133" i="7" s="1"/>
  <c r="Q474" i="7"/>
  <c r="S474" i="7" s="1"/>
  <c r="Q42" i="7"/>
  <c r="S42" i="7" s="1"/>
  <c r="Q835" i="7"/>
  <c r="S835" i="7" s="1"/>
  <c r="Q953" i="7"/>
  <c r="S953" i="7" s="1"/>
  <c r="Q593" i="7"/>
  <c r="S593" i="7" s="1"/>
  <c r="Q1179" i="7"/>
  <c r="S1179" i="7" s="1"/>
  <c r="Q1061" i="7"/>
  <c r="S1061" i="7" s="1"/>
  <c r="S382" i="7"/>
  <c r="Q22" i="7"/>
  <c r="S22" i="7" s="1"/>
  <c r="Q1197" i="7"/>
  <c r="S1197" i="7" s="1"/>
  <c r="Q784" i="7"/>
  <c r="S784" i="7" s="1"/>
  <c r="Q1166" i="7"/>
  <c r="S1166" i="7" s="1"/>
  <c r="Q1236" i="7"/>
  <c r="S1236" i="7" s="1"/>
  <c r="Q678" i="7"/>
  <c r="S678" i="7" s="1"/>
  <c r="Q246" i="7"/>
  <c r="S246" i="7" s="1"/>
  <c r="Q391" i="7"/>
  <c r="S391" i="7" s="1"/>
  <c r="Q941" i="7"/>
  <c r="S941" i="7" s="1"/>
  <c r="Q1026" i="7"/>
  <c r="S1026" i="7" s="1"/>
  <c r="Q124" i="7"/>
  <c r="S124" i="7" s="1"/>
  <c r="Q625" i="7"/>
  <c r="S625" i="7" s="1"/>
  <c r="Q1048" i="7"/>
  <c r="S1048" i="7" s="1"/>
  <c r="Q234" i="7"/>
  <c r="S234" i="7" s="1"/>
  <c r="Q497" i="7"/>
  <c r="S497" i="7" s="1"/>
  <c r="Q65" i="7"/>
  <c r="S65" i="7" s="1"/>
  <c r="Q1173" i="7"/>
  <c r="S1173" i="7" s="1"/>
  <c r="Q644" i="7"/>
  <c r="S644" i="7" s="1"/>
  <c r="Q256" i="7"/>
  <c r="S256" i="7" s="1"/>
  <c r="Q846" i="7"/>
  <c r="S846" i="7" s="1"/>
  <c r="Q701" i="7"/>
  <c r="S701" i="7" s="1"/>
  <c r="Q342" i="7"/>
  <c r="S342" i="7" s="1"/>
  <c r="Q341" i="7"/>
  <c r="S341" i="7" s="1"/>
  <c r="Q1059" i="7"/>
  <c r="S1059" i="7" s="1"/>
  <c r="Q1118" i="7"/>
  <c r="S1118" i="7" s="1"/>
  <c r="Q129" i="7"/>
  <c r="S129" i="7" s="1"/>
  <c r="Q24" i="7"/>
  <c r="S24" i="7" s="1"/>
  <c r="Q1044" i="7"/>
  <c r="S1044" i="7" s="1"/>
  <c r="Q802" i="7"/>
  <c r="S802" i="7" s="1"/>
  <c r="Q370" i="7"/>
  <c r="S370" i="7" s="1"/>
  <c r="Q205" i="7"/>
  <c r="S205" i="7" s="1"/>
  <c r="Q443" i="7"/>
  <c r="S443" i="7" s="1"/>
  <c r="Q650" i="7"/>
  <c r="S650" i="7" s="1"/>
  <c r="Q145" i="7"/>
  <c r="S145" i="7" s="1"/>
  <c r="S615" i="7"/>
  <c r="Q879" i="7"/>
  <c r="S879" i="7" s="1"/>
  <c r="Q191" i="7"/>
  <c r="S191" i="7" s="1"/>
  <c r="Q574" i="7"/>
  <c r="S574" i="7" s="1"/>
  <c r="Q782" i="7"/>
  <c r="S782" i="7" s="1"/>
  <c r="Q829" i="7"/>
  <c r="S829" i="7" s="1"/>
  <c r="Q783" i="7"/>
  <c r="S783" i="7" s="1"/>
  <c r="Q351" i="7"/>
  <c r="S351" i="7" s="1"/>
  <c r="Q634" i="7"/>
  <c r="S634" i="7" s="1"/>
  <c r="Q150" i="7"/>
  <c r="S150" i="7" s="1"/>
  <c r="Q770" i="7"/>
  <c r="S770" i="7" s="1"/>
  <c r="Q338" i="7"/>
  <c r="S338" i="7" s="1"/>
  <c r="Q1143" i="7"/>
  <c r="S1143" i="7" s="1"/>
  <c r="Q648" i="7"/>
  <c r="S648" i="7" s="1"/>
  <c r="Q887" i="7"/>
  <c r="S887" i="7" s="1"/>
  <c r="Q527" i="7"/>
  <c r="S527" i="7" s="1"/>
  <c r="Q167" i="7"/>
  <c r="S167" i="7" s="1"/>
  <c r="Q694" i="7"/>
  <c r="S694" i="7" s="1"/>
  <c r="Q61" i="7"/>
  <c r="S61" i="7" s="1"/>
  <c r="Q1203" i="7"/>
  <c r="S1203" i="7" s="1"/>
  <c r="Q470" i="7"/>
  <c r="S470" i="7" s="1"/>
  <c r="Q120" i="7"/>
  <c r="S120" i="7" s="1"/>
  <c r="Q108" i="7"/>
  <c r="S108" i="7" s="1"/>
  <c r="Q457" i="7"/>
  <c r="S457" i="7" s="1"/>
  <c r="Q1127" i="7"/>
  <c r="S1127" i="7" s="1"/>
  <c r="Q106" i="7"/>
  <c r="S106" i="7" s="1"/>
  <c r="Q178" i="7"/>
  <c r="S178" i="7" s="1"/>
  <c r="Q1057" i="7"/>
  <c r="S1057" i="7" s="1"/>
  <c r="Q312" i="7"/>
  <c r="S312" i="7" s="1"/>
  <c r="Q1069" i="7"/>
  <c r="S1069" i="7" s="1"/>
  <c r="Q361" i="7"/>
  <c r="S361" i="7" s="1"/>
  <c r="Q1060" i="7"/>
  <c r="S1060" i="7" s="1"/>
  <c r="Q643" i="7"/>
  <c r="S643" i="7" s="1"/>
  <c r="Q1115" i="7"/>
  <c r="S1115" i="7" s="1"/>
  <c r="Q1086" i="7"/>
  <c r="S1086" i="7" s="1"/>
  <c r="Q976" i="7"/>
  <c r="S976" i="7" s="1"/>
  <c r="Q689" i="7"/>
  <c r="S689" i="7" s="1"/>
  <c r="Q1148" i="7"/>
  <c r="S1148" i="7" s="1"/>
  <c r="Q1043" i="7"/>
  <c r="S1043" i="7" s="1"/>
  <c r="Q493" i="7"/>
  <c r="S493" i="7" s="1"/>
  <c r="Q703" i="7"/>
  <c r="S703" i="7" s="1"/>
  <c r="Q821" i="7"/>
  <c r="S821" i="7" s="1"/>
  <c r="Q389" i="7"/>
  <c r="S389" i="7" s="1"/>
  <c r="Q724" i="7"/>
  <c r="S724" i="7" s="1"/>
  <c r="Q949" i="7"/>
  <c r="S949" i="7" s="1"/>
  <c r="Q297" i="7"/>
  <c r="S297" i="7" s="1"/>
  <c r="Q403" i="7"/>
  <c r="S403" i="7" s="1"/>
  <c r="Q230" i="7"/>
  <c r="S230" i="7" s="1"/>
  <c r="Q1129" i="7"/>
  <c r="S1129" i="7" s="1"/>
  <c r="Q814" i="7"/>
  <c r="S814" i="7" s="1"/>
  <c r="Q273" i="7"/>
  <c r="S273" i="7" s="1"/>
  <c r="Q668" i="7"/>
  <c r="S668" i="7" s="1"/>
  <c r="Q1170" i="7"/>
  <c r="S1170" i="7" s="1"/>
  <c r="Q712" i="7"/>
  <c r="S712" i="7" s="1"/>
  <c r="Q1093" i="7"/>
  <c r="S1093" i="7" s="1"/>
  <c r="Q751" i="7"/>
  <c r="S751" i="7" s="1"/>
  <c r="Q882" i="7"/>
  <c r="S882" i="7" s="1"/>
  <c r="Q869" i="7"/>
  <c r="S869" i="7" s="1"/>
  <c r="Q581" i="7"/>
  <c r="S581" i="7" s="1"/>
  <c r="Q149" i="7"/>
  <c r="S149" i="7" s="1"/>
  <c r="Q1174" i="7"/>
  <c r="S1174" i="7" s="1"/>
  <c r="Q1081" i="7"/>
  <c r="S1081" i="7" s="1"/>
  <c r="Q1152" i="7"/>
  <c r="S1152" i="7" s="1"/>
  <c r="Q594" i="7"/>
  <c r="S594" i="7" s="1"/>
  <c r="Q162" i="7"/>
  <c r="S162" i="7" s="1"/>
  <c r="Q955" i="7"/>
  <c r="S955" i="7" s="1"/>
  <c r="Q523" i="7"/>
  <c r="S523" i="7" s="1"/>
  <c r="Q857" i="7"/>
  <c r="S857" i="7" s="1"/>
  <c r="Q425" i="7"/>
  <c r="S425" i="7" s="1"/>
  <c r="Q212" i="7"/>
  <c r="S212" i="7" s="1"/>
  <c r="Q184" i="7"/>
  <c r="S184" i="7" s="1"/>
  <c r="Q603" i="7"/>
  <c r="S603" i="7" s="1"/>
  <c r="Q419" i="7"/>
  <c r="S419" i="7" s="1"/>
  <c r="Q1175" i="7"/>
  <c r="S1175" i="7" s="1"/>
  <c r="Q75" i="7"/>
  <c r="S75" i="7" s="1"/>
  <c r="Q119" i="7"/>
  <c r="S119" i="7" s="1"/>
  <c r="Q142" i="7"/>
  <c r="S142" i="7" s="1"/>
  <c r="Q93" i="7"/>
  <c r="S93" i="7" s="1"/>
  <c r="Q1214" i="7"/>
  <c r="S1214" i="7" s="1"/>
  <c r="Q97" i="7"/>
  <c r="S97" i="7" s="1"/>
  <c r="Q1168" i="7"/>
  <c r="S1168" i="7" s="1"/>
  <c r="Q1155" i="7"/>
  <c r="S1155" i="7" s="1"/>
  <c r="Q1092" i="7"/>
  <c r="S1092" i="7" s="1"/>
  <c r="Q1006" i="7"/>
  <c r="S1006" i="7" s="1"/>
  <c r="Q583" i="7"/>
  <c r="S583" i="7" s="1"/>
  <c r="Q582" i="7"/>
  <c r="S582" i="7" s="1"/>
  <c r="Q698" i="7"/>
  <c r="S698" i="7" s="1"/>
  <c r="Q1216" i="7"/>
  <c r="S1216" i="7" s="1"/>
  <c r="Q780" i="7"/>
  <c r="S780" i="7" s="1"/>
  <c r="Q1080" i="7"/>
  <c r="S1080" i="7" s="1"/>
  <c r="Q288" i="7"/>
  <c r="S288" i="7" s="1"/>
  <c r="Q815" i="7"/>
  <c r="S815" i="7" s="1"/>
  <c r="Q1066" i="7"/>
  <c r="S1066" i="7" s="1"/>
  <c r="Q622" i="7"/>
  <c r="S622" i="7" s="1"/>
  <c r="Q110" i="7"/>
  <c r="S110" i="7" s="1"/>
  <c r="Q48" i="7"/>
  <c r="S48" i="7" s="1"/>
  <c r="Q1071" i="7"/>
  <c r="S1071" i="7" s="1"/>
  <c r="Q1075" i="7"/>
  <c r="S1075" i="7" s="1"/>
  <c r="Q1074" i="7"/>
  <c r="S1074" i="7" s="1"/>
  <c r="Q674" i="7"/>
  <c r="S674" i="7" s="1"/>
  <c r="Q314" i="7"/>
  <c r="S314" i="7" s="1"/>
  <c r="Q489" i="7"/>
  <c r="S489" i="7" s="1"/>
  <c r="Q601" i="7"/>
  <c r="S601" i="7" s="1"/>
  <c r="Q148" i="7"/>
  <c r="S148" i="7" s="1"/>
  <c r="Q1112" i="7"/>
  <c r="S1112" i="7" s="1"/>
  <c r="Q28" i="7"/>
  <c r="S28" i="7" s="1"/>
  <c r="Q990" i="7"/>
  <c r="S990" i="7" s="1"/>
  <c r="Q270" i="7"/>
  <c r="S270" i="7" s="1"/>
  <c r="Q631" i="7"/>
  <c r="S631" i="7" s="1"/>
  <c r="Q271" i="7"/>
  <c r="S271" i="7" s="1"/>
  <c r="Q1182" i="7"/>
  <c r="S1182" i="7" s="1"/>
  <c r="Q402" i="7"/>
  <c r="S402" i="7" s="1"/>
  <c r="Q217" i="7"/>
  <c r="S217" i="7" s="1"/>
  <c r="Q331" i="7"/>
  <c r="S331" i="7" s="1"/>
  <c r="Q894" i="7"/>
  <c r="S894" i="7" s="1"/>
  <c r="Q881" i="7"/>
  <c r="S881" i="7" s="1"/>
  <c r="Q521" i="7"/>
  <c r="S521" i="7" s="1"/>
  <c r="Q89" i="7"/>
  <c r="S89" i="7" s="1"/>
  <c r="Q1192" i="7"/>
  <c r="S1192" i="7" s="1"/>
  <c r="Q735" i="7"/>
  <c r="S735" i="7" s="1"/>
  <c r="Q662" i="7"/>
  <c r="S662" i="7" s="1"/>
  <c r="Q1056" i="7"/>
  <c r="S1056" i="7" s="1"/>
  <c r="Q360" i="7"/>
  <c r="S360" i="7" s="1"/>
  <c r="Q359" i="7"/>
  <c r="S359" i="7" s="1"/>
  <c r="Q743" i="7"/>
  <c r="S743" i="7" s="1"/>
  <c r="Q742" i="7"/>
  <c r="S742" i="7" s="1"/>
  <c r="Q204" i="7"/>
  <c r="S204" i="7" s="1"/>
  <c r="Q1195" i="7"/>
  <c r="S1195" i="7" s="1"/>
  <c r="Q982" i="7"/>
  <c r="S982" i="7" s="1"/>
  <c r="Q637" i="7"/>
  <c r="S637" i="7" s="1"/>
  <c r="Q174" i="7"/>
  <c r="S174" i="7" s="1"/>
  <c r="Q1235" i="7"/>
  <c r="S1235" i="7" s="1"/>
  <c r="Q319" i="7"/>
  <c r="S319" i="7" s="1"/>
  <c r="Q52" i="7"/>
  <c r="S52" i="7" s="1"/>
  <c r="Q883" i="7"/>
  <c r="S883" i="7" s="1"/>
  <c r="Q861" i="7"/>
  <c r="S861" i="7" s="1"/>
  <c r="Q1088" i="7"/>
  <c r="S1088" i="7" s="1"/>
  <c r="Q762" i="7"/>
  <c r="S762" i="7" s="1"/>
  <c r="Q975" i="7"/>
  <c r="S975" i="7" s="1"/>
  <c r="Q1046" i="7"/>
  <c r="S1046" i="7" s="1"/>
  <c r="Q972" i="7"/>
  <c r="S972" i="7" s="1"/>
  <c r="Q731" i="7"/>
  <c r="S731" i="7" s="1"/>
  <c r="Q730" i="7"/>
  <c r="S730" i="7" s="1"/>
  <c r="Q298" i="7"/>
  <c r="S298" i="7" s="1"/>
  <c r="Q578" i="7"/>
  <c r="S578" i="7" s="1"/>
  <c r="Q218" i="7"/>
  <c r="S218" i="7" s="1"/>
  <c r="Q227" i="7"/>
  <c r="S227" i="7" s="1"/>
  <c r="Q435" i="7"/>
  <c r="S435" i="7" s="1"/>
  <c r="Q956" i="7"/>
  <c r="S956" i="7" s="1"/>
  <c r="Q816" i="7"/>
  <c r="S816" i="7" s="1"/>
  <c r="Q934" i="7"/>
  <c r="S934" i="7" s="1"/>
  <c r="Q502" i="7"/>
  <c r="S502" i="7" s="1"/>
  <c r="Q710" i="7"/>
  <c r="S710" i="7" s="1"/>
  <c r="Q757" i="7"/>
  <c r="S757" i="7" s="1"/>
  <c r="Q711" i="7"/>
  <c r="S711" i="7" s="1"/>
  <c r="Q279" i="7"/>
  <c r="S279" i="7" s="1"/>
  <c r="Q911" i="7"/>
  <c r="S911" i="7" s="1"/>
  <c r="Q922" i="7"/>
  <c r="S922" i="7" s="1"/>
  <c r="Q562" i="7"/>
  <c r="S562" i="7" s="1"/>
  <c r="Q202" i="7"/>
  <c r="S202" i="7" s="1"/>
  <c r="Q510" i="7"/>
  <c r="S510" i="7" s="1"/>
  <c r="Q348" i="7"/>
  <c r="S348" i="7" s="1"/>
  <c r="Q1156" i="7"/>
  <c r="S1156" i="7" s="1"/>
  <c r="Q699" i="7"/>
  <c r="S699" i="7" s="1"/>
  <c r="Q1070" i="7"/>
  <c r="S1070" i="7" s="1"/>
  <c r="Q455" i="7"/>
  <c r="S455" i="7" s="1"/>
  <c r="Q262" i="7"/>
  <c r="S262" i="7" s="1"/>
  <c r="Q852" i="7"/>
  <c r="S852" i="7" s="1"/>
  <c r="Q830" i="7"/>
  <c r="S830" i="7" s="1"/>
  <c r="Q515" i="7"/>
  <c r="S515" i="7" s="1"/>
  <c r="Q81" i="7"/>
  <c r="S81" i="7" s="1"/>
  <c r="Q466" i="7"/>
  <c r="S466" i="7" s="1"/>
  <c r="Q1134" i="7"/>
  <c r="S1134" i="7" s="1"/>
  <c r="Q113" i="7"/>
  <c r="S113" i="7" s="1"/>
  <c r="Q691" i="7"/>
  <c r="S691" i="7" s="1"/>
  <c r="Q690" i="7"/>
  <c r="S690" i="7" s="1"/>
  <c r="Q1096" i="7"/>
  <c r="S1096" i="7" s="1"/>
  <c r="Q917" i="7"/>
  <c r="S917" i="7" s="1"/>
  <c r="Q613" i="7"/>
  <c r="S613" i="7" s="1"/>
  <c r="Q1055" i="7"/>
  <c r="S1055" i="7" s="1"/>
  <c r="Q25" i="7"/>
  <c r="S25" i="7" s="1"/>
  <c r="Q632" i="7"/>
  <c r="S632" i="7" s="1"/>
  <c r="Q571" i="7"/>
  <c r="S571" i="7" s="1"/>
  <c r="Q570" i="7"/>
  <c r="S570" i="7" s="1"/>
  <c r="Q67" i="7"/>
  <c r="S67" i="7" s="1"/>
  <c r="Q977" i="7"/>
  <c r="S977" i="7" s="1"/>
  <c r="Q837" i="7"/>
  <c r="S837" i="7" s="1"/>
  <c r="Q620" i="7"/>
  <c r="S620" i="7" s="1"/>
  <c r="Q974" i="7"/>
  <c r="S974" i="7" s="1"/>
  <c r="Q1063" i="7"/>
  <c r="S1063" i="7" s="1"/>
  <c r="Q749" i="7"/>
  <c r="S749" i="7" s="1"/>
  <c r="Q318" i="7"/>
  <c r="S318" i="7" s="1"/>
  <c r="Q317" i="7"/>
  <c r="S317" i="7" s="1"/>
  <c r="Q813" i="7"/>
  <c r="S813" i="7" s="1"/>
  <c r="Q248" i="7"/>
  <c r="S248" i="7" s="1"/>
  <c r="Q1207" i="7"/>
  <c r="S1207" i="7" s="1"/>
  <c r="Q652" i="7"/>
  <c r="S652" i="7" s="1"/>
  <c r="Q962" i="7"/>
  <c r="S962" i="7" s="1"/>
  <c r="Q877" i="7"/>
  <c r="S877" i="7" s="1"/>
  <c r="Q477" i="7"/>
  <c r="S477" i="7" s="1"/>
  <c r="Q330" i="7"/>
  <c r="S330" i="7" s="1"/>
  <c r="Q449" i="7"/>
  <c r="S449" i="7" s="1"/>
  <c r="Q1138" i="7"/>
  <c r="S1138" i="7" s="1"/>
  <c r="Q1119" i="7"/>
  <c r="S1119" i="7" s="1"/>
  <c r="Q1106" i="7"/>
  <c r="S1106" i="7" s="1"/>
  <c r="Q590" i="7"/>
  <c r="S590" i="7" s="1"/>
  <c r="Q624" i="7"/>
  <c r="S624" i="7" s="1"/>
  <c r="Q801" i="7"/>
  <c r="S801" i="7" s="1"/>
  <c r="Q1097" i="7"/>
  <c r="S1097" i="7" s="1"/>
  <c r="Q1113" i="7"/>
  <c r="S1113" i="7" s="1"/>
  <c r="Q607" i="7"/>
  <c r="S607" i="7" s="1"/>
  <c r="Q606" i="7"/>
  <c r="S606" i="7" s="1"/>
  <c r="Q1234" i="7"/>
  <c r="S1234" i="7" s="1"/>
  <c r="Q679" i="7"/>
  <c r="S679" i="7" s="1"/>
  <c r="Q509" i="7"/>
  <c r="S509" i="7" s="1"/>
  <c r="Q1186" i="7"/>
  <c r="S1186" i="7" s="1"/>
  <c r="Q1184" i="7"/>
  <c r="S1184" i="7" s="1"/>
  <c r="Q954" i="7"/>
  <c r="S954" i="7" s="1"/>
  <c r="Q772" i="7"/>
  <c r="S772" i="7" s="1"/>
  <c r="Q997" i="7"/>
  <c r="S997" i="7" s="1"/>
  <c r="Q522" i="7"/>
  <c r="S522" i="7" s="1"/>
  <c r="Q1072" i="7"/>
  <c r="S1072" i="7" s="1"/>
  <c r="Q932" i="7"/>
  <c r="S932" i="7" s="1"/>
  <c r="Q1015" i="7"/>
  <c r="S1015" i="7" s="1"/>
  <c r="Q989" i="7"/>
  <c r="S989" i="7" s="1"/>
  <c r="Q630" i="7"/>
  <c r="S630" i="7" s="1"/>
  <c r="Q629" i="7"/>
  <c r="S629" i="7" s="1"/>
  <c r="Q269" i="7"/>
  <c r="S269" i="7" s="1"/>
  <c r="Q347" i="7"/>
  <c r="S347" i="7" s="1"/>
  <c r="Q369" i="7"/>
  <c r="S369" i="7" s="1"/>
  <c r="Q381" i="7"/>
  <c r="S381" i="7" s="1"/>
  <c r="Q807" i="7"/>
  <c r="S807" i="7" s="1"/>
  <c r="Q479" i="7"/>
  <c r="S479" i="7" s="1"/>
  <c r="Q70" i="7"/>
  <c r="S70" i="7" s="1"/>
  <c r="Q638" i="7"/>
  <c r="S638" i="7" s="1"/>
  <c r="Q333" i="7"/>
  <c r="S333" i="7" s="1"/>
  <c r="Q300" i="7"/>
  <c r="S300" i="7" s="1"/>
  <c r="Q626" i="7"/>
  <c r="S626" i="7" s="1"/>
  <c r="Q337" i="7"/>
  <c r="S337" i="7" s="1"/>
  <c r="Q576" i="7"/>
  <c r="S576" i="7" s="1"/>
  <c r="Q216" i="7"/>
  <c r="S216" i="7" s="1"/>
  <c r="Q95" i="7"/>
  <c r="S95" i="7" s="1"/>
  <c r="Q994" i="7"/>
  <c r="S994" i="7" s="1"/>
  <c r="Q550" i="7"/>
  <c r="S550" i="7" s="1"/>
  <c r="Q225" i="7"/>
  <c r="S225" i="7" s="1"/>
  <c r="Q36" i="7"/>
  <c r="S36" i="7" s="1"/>
  <c r="Q525" i="7"/>
  <c r="S525" i="7" s="1"/>
  <c r="Q538" i="7"/>
  <c r="S538" i="7" s="1"/>
  <c r="Q12" i="7"/>
  <c r="S12" i="7" s="1"/>
  <c r="Q1024" i="7"/>
  <c r="S1024" i="7" s="1"/>
  <c r="Q429" i="7"/>
  <c r="S429" i="7" s="1"/>
  <c r="Q906" i="7"/>
  <c r="S906" i="7" s="1"/>
  <c r="Q1003" i="7"/>
  <c r="S1003" i="7" s="1"/>
  <c r="Q1002" i="7"/>
  <c r="S1002" i="7" s="1"/>
  <c r="Q1076" i="7"/>
  <c r="S1076" i="7" s="1"/>
  <c r="Q200" i="7"/>
  <c r="S200" i="7" s="1"/>
  <c r="Q986" i="7"/>
  <c r="S986" i="7" s="1"/>
  <c r="Q673" i="7"/>
  <c r="S673" i="7" s="1"/>
  <c r="Q931" i="7"/>
  <c r="S931" i="7" s="1"/>
  <c r="Q992" i="7"/>
  <c r="S992" i="7" s="1"/>
  <c r="Q889" i="7"/>
  <c r="S889" i="7" s="1"/>
  <c r="Q549" i="7"/>
  <c r="S549" i="7" s="1"/>
  <c r="Q199" i="7"/>
  <c r="S199" i="7" s="1"/>
  <c r="Q980" i="7"/>
  <c r="S980" i="7" s="1"/>
  <c r="Q176" i="7"/>
  <c r="S176" i="7" s="1"/>
  <c r="Q1109" i="7"/>
  <c r="S1109" i="7" s="1"/>
  <c r="Q220" i="7"/>
  <c r="S220" i="7" s="1"/>
  <c r="Q259" i="7"/>
  <c r="S259" i="7" s="1"/>
  <c r="Q231" i="7"/>
  <c r="S231" i="7" s="1"/>
  <c r="Q1114" i="7"/>
  <c r="S1114" i="7" s="1"/>
  <c r="Q1040" i="7"/>
  <c r="S1040" i="7" s="1"/>
  <c r="Q164" i="7"/>
  <c r="S164" i="7" s="1"/>
  <c r="Q1122" i="7"/>
  <c r="S1122" i="7" s="1"/>
  <c r="Q1021" i="7"/>
  <c r="S1021" i="7" s="1"/>
  <c r="Q565" i="7"/>
  <c r="S565" i="7" s="1"/>
  <c r="Q102" i="7"/>
  <c r="S102" i="7" s="1"/>
  <c r="Q77" i="7"/>
  <c r="S77" i="7" s="1"/>
  <c r="Q553" i="7"/>
  <c r="S553" i="7" s="1"/>
  <c r="Q1008" i="7"/>
  <c r="S1008" i="7" s="1"/>
  <c r="Q1007" i="7"/>
  <c r="S1007" i="7" s="1"/>
  <c r="Q811" i="7"/>
  <c r="S811" i="7" s="1"/>
  <c r="Q451" i="7"/>
  <c r="S451" i="7" s="1"/>
  <c r="Q1231" i="7"/>
  <c r="S1231" i="7" s="1"/>
  <c r="Q785" i="7"/>
  <c r="S785" i="7" s="1"/>
  <c r="Q353" i="7"/>
  <c r="S353" i="7" s="1"/>
  <c r="Q777" i="7"/>
  <c r="S777" i="7" s="1"/>
  <c r="Q572" i="7"/>
  <c r="S572" i="7" s="1"/>
  <c r="Q140" i="7"/>
  <c r="S140" i="7" s="1"/>
  <c r="Q1162" i="7"/>
  <c r="S1162" i="7" s="1"/>
  <c r="Q1073" i="7"/>
  <c r="S1073" i="7" s="1"/>
  <c r="Q112" i="7"/>
  <c r="S112" i="7" s="1"/>
  <c r="Q1102" i="7"/>
  <c r="S1102" i="7" s="1"/>
  <c r="Q658" i="7"/>
  <c r="S658" i="7" s="1"/>
  <c r="Q117" i="7"/>
  <c r="S117" i="7" s="1"/>
  <c r="Q84" i="7"/>
  <c r="S84" i="7" s="1"/>
  <c r="Q1180" i="7"/>
  <c r="S1180" i="7" s="1"/>
  <c r="Q1177" i="7"/>
  <c r="S1177" i="7" s="1"/>
  <c r="Q862" i="7"/>
  <c r="S862" i="7" s="1"/>
  <c r="Q430" i="7"/>
  <c r="S430" i="7" s="1"/>
  <c r="Q884" i="7"/>
  <c r="S884" i="7" s="1"/>
  <c r="U1237" i="7"/>
  <c r="Q1213" i="7"/>
  <c r="S1213" i="7" s="1"/>
  <c r="Q1212" i="7"/>
  <c r="S1212" i="7" s="1"/>
  <c r="Q1095" i="7"/>
  <c r="S1095" i="7" s="1"/>
  <c r="Q639" i="7"/>
  <c r="S639" i="7" s="1"/>
  <c r="Q1082" i="7"/>
  <c r="S1082" i="7" s="1"/>
  <c r="Q35" i="7"/>
  <c r="S35" i="7" s="1"/>
  <c r="Q130" i="7"/>
  <c r="S130" i="7" s="1"/>
  <c r="Q438" i="7"/>
  <c r="S438" i="7" s="1"/>
  <c r="Q78" i="7"/>
  <c r="S78" i="7" s="1"/>
  <c r="Q266" i="7"/>
  <c r="S266" i="7" s="1"/>
  <c r="Q1083" i="7"/>
  <c r="S1083" i="7" s="1"/>
  <c r="Q627" i="7"/>
  <c r="S627" i="7" s="1"/>
  <c r="Q195" i="7"/>
  <c r="S195" i="7" s="1"/>
  <c r="Q936" i="7"/>
  <c r="S936" i="7" s="1"/>
  <c r="Q45" i="7"/>
  <c r="S45" i="7" s="1"/>
  <c r="Q420" i="7"/>
  <c r="S420" i="7" s="1"/>
  <c r="Q758" i="7"/>
  <c r="S758" i="7" s="1"/>
  <c r="Q398" i="7"/>
  <c r="S398" i="7" s="1"/>
  <c r="Q38" i="7"/>
  <c r="S38" i="7" s="1"/>
  <c r="Q289" i="7"/>
  <c r="S289" i="7" s="1"/>
  <c r="Q1124" i="7"/>
  <c r="S1124" i="7" s="1"/>
  <c r="Q602" i="7"/>
  <c r="S602" i="7" s="1"/>
  <c r="Q170" i="7"/>
  <c r="S170" i="7" s="1"/>
  <c r="Q241" i="7"/>
  <c r="S241" i="7" s="1"/>
  <c r="Q33" i="7"/>
  <c r="S33" i="7" s="1"/>
  <c r="A17" i="1"/>
  <c r="C2" i="14"/>
  <c r="Q7" i="7"/>
  <c r="S7" i="7" s="1"/>
  <c r="Q4" i="7"/>
  <c r="S4" i="7" s="1"/>
  <c r="Q8" i="7"/>
  <c r="S8" i="7" s="1"/>
  <c r="Q9" i="7"/>
  <c r="S9" i="7" s="1"/>
  <c r="Q5" i="7"/>
  <c r="S5" i="7" s="1"/>
  <c r="Q6" i="7"/>
  <c r="S6" i="7" s="1"/>
  <c r="S1237" i="7" l="1"/>
  <c r="Q1237" i="7"/>
  <c r="R1237" i="7"/>
  <c r="CM1331" i="7"/>
  <c r="BU1332" i="7" s="1" a="1"/>
  <c r="BU1332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<sst xmlns="http://schemas.openxmlformats.org/spreadsheetml/2006/main" count="29563" uniqueCount="7604">
  <si>
    <t>IČO</t>
  </si>
  <si>
    <t>Jméno a příjmení žadatele nebo osoby oprávněné jej zastupovat</t>
  </si>
  <si>
    <t>Podpis žadatele nebo osoby oprávněné jej zastupovat</t>
  </si>
  <si>
    <t>Razítko, pokud je součástí podpisu žadatele</t>
  </si>
  <si>
    <r>
      <rPr>
        <b/>
        <sz val="18"/>
        <color theme="1"/>
        <rFont val="Calibri"/>
        <family val="2"/>
        <charset val="238"/>
        <scheme val="minor"/>
      </rPr>
      <t>Přehled převodů</t>
    </r>
    <r>
      <rPr>
        <sz val="14"/>
        <color theme="1"/>
        <rFont val="Calibri"/>
        <family val="2"/>
        <charset val="238"/>
        <scheme val="minor"/>
      </rPr>
      <t xml:space="preserve">
</t>
    </r>
    <r>
      <rPr>
        <u/>
        <sz val="12"/>
        <color theme="1"/>
        <rFont val="Calibri"/>
        <family val="2"/>
        <charset val="238"/>
        <scheme val="minor"/>
      </rPr>
      <t>Komentář:</t>
    </r>
    <r>
      <rPr>
        <sz val="12"/>
        <color theme="1"/>
        <rFont val="Calibri"/>
        <family val="2"/>
        <charset val="238"/>
        <scheme val="minor"/>
      </rPr>
      <t xml:space="preserve"> Většina kódů (činností) se převede 1 ku 1, ale některé kódy (činnosti) se rozpadají do více možností. </t>
    </r>
    <r>
      <rPr>
        <u/>
        <sz val="12"/>
        <color theme="1"/>
        <rFont val="Calibri"/>
        <family val="2"/>
        <charset val="238"/>
        <scheme val="minor"/>
      </rPr>
      <t>Počet možných převodů</t>
    </r>
    <r>
      <rPr>
        <sz val="12"/>
        <color theme="1"/>
        <rFont val="Calibri"/>
        <family val="2"/>
        <charset val="238"/>
        <scheme val="minor"/>
      </rPr>
      <t xml:space="preserve"> uvádí, do kolika kódů (činností) došlo k rozpadu. Často také dochází k aktualizaci texových popisků v uvedeném kódu.</t>
    </r>
  </si>
  <si>
    <t>Posun</t>
  </si>
  <si>
    <t>Zobraz</t>
  </si>
  <si>
    <t>Kód před aktualizací</t>
  </si>
  <si>
    <t>Text kódu před aktualizací</t>
  </si>
  <si>
    <t>Číselník 2008 ve VZORCI</t>
  </si>
  <si>
    <t>Počet možných převodů</t>
  </si>
  <si>
    <t>Kód po aktualizaci</t>
  </si>
  <si>
    <t>Text kódu po aktualizaci</t>
  </si>
  <si>
    <t>Číselník 2025 VE VZORCI</t>
  </si>
  <si>
    <t>ČŘ</t>
  </si>
  <si>
    <t>SHODA</t>
  </si>
  <si>
    <t>SHODA 2</t>
  </si>
  <si>
    <t>svyhledat08</t>
  </si>
  <si>
    <t>Svyhledat08</t>
  </si>
  <si>
    <t>SV - kód origin</t>
  </si>
  <si>
    <t>SV - úr</t>
  </si>
  <si>
    <t>01110</t>
  </si>
  <si>
    <t>Pěstování obilovin (kromě rýže), luštěnin a olejnatých semen</t>
  </si>
  <si>
    <t>01110 - Pěstování obilovin (kromě rýže), luštěnin a olejnatých semen</t>
  </si>
  <si>
    <t>Pěstování obilovin jiných než rýže, luštěnin a olejnatých semen</t>
  </si>
  <si>
    <t>01110 - Pěstování obilovin jiných než rýže, luštěnin a olejnatých semen</t>
  </si>
  <si>
    <t>01120</t>
  </si>
  <si>
    <t>Pěstování rýže</t>
  </si>
  <si>
    <t>01120 - Pěstování rýže</t>
  </si>
  <si>
    <t>1</t>
  </si>
  <si>
    <t>01130</t>
  </si>
  <si>
    <t>Pěstování zeleniny a melounů, kořenů a hlíz</t>
  </si>
  <si>
    <t>01130 - Pěstování zeleniny a melounů, kořenů a hlíz</t>
  </si>
  <si>
    <t>01140</t>
  </si>
  <si>
    <t>Pěstování cukrové třtiny</t>
  </si>
  <si>
    <t>01140 - Pěstování cukrové třtiny</t>
  </si>
  <si>
    <t>01150</t>
  </si>
  <si>
    <t>Pěstování tabáku</t>
  </si>
  <si>
    <t>01150 - Pěstování tabáku</t>
  </si>
  <si>
    <t>01160</t>
  </si>
  <si>
    <t>Pěstování přadných rostlin</t>
  </si>
  <si>
    <t>01160 - Pěstování přadných rostlin</t>
  </si>
  <si>
    <t>01190</t>
  </si>
  <si>
    <t>Pěstování ostatních plodin jiných než trvalých</t>
  </si>
  <si>
    <t>01190 - Pěstování ostatních plodin jiných než trvalých</t>
  </si>
  <si>
    <t>2</t>
  </si>
  <si>
    <t>01210</t>
  </si>
  <si>
    <t>Pěstování vinných hroznů</t>
  </si>
  <si>
    <t>01210 - Pěstování vinných hroznů</t>
  </si>
  <si>
    <t>01220</t>
  </si>
  <si>
    <t>Pěstování tropického a subtropického ovoce</t>
  </si>
  <si>
    <t>01220 - Pěstování tropického a subtropického ovoce</t>
  </si>
  <si>
    <t>01230</t>
  </si>
  <si>
    <t>Pěstování citrusových plodů</t>
  </si>
  <si>
    <t>01230 - Pěstování citrusových plodů</t>
  </si>
  <si>
    <t>01240</t>
  </si>
  <si>
    <t>Pěstování jádrového a peckového ovoce</t>
  </si>
  <si>
    <t>01240 - Pěstování jádrového a peckového ovoce</t>
  </si>
  <si>
    <t>01250</t>
  </si>
  <si>
    <t>Pěstování ostatního stromového a keřového ovoce a ořechů</t>
  </si>
  <si>
    <t>01250 - Pěstování ostatního stromového a keřového ovoce a ořechů</t>
  </si>
  <si>
    <t>01260</t>
  </si>
  <si>
    <t>Pěstování olejnatých plodů</t>
  </si>
  <si>
    <t>01260 - Pěstování olejnatých plodů</t>
  </si>
  <si>
    <t>01270</t>
  </si>
  <si>
    <t>Pěstování rostlin pro výrobu nápojů</t>
  </si>
  <si>
    <t>01270 - Pěstování rostlin pro výrobu nápojů</t>
  </si>
  <si>
    <t>01280</t>
  </si>
  <si>
    <t>Pěstování koření, aromatických, léčivých a farmaceutických rostlin</t>
  </si>
  <si>
    <t>01280 - Pěstování koření, aromatických, léčivých a farmaceutických rostlin</t>
  </si>
  <si>
    <t>Pěstování koření a aromatických, léčivých a farmaceutických rostlin</t>
  </si>
  <si>
    <t>01280 - Pěstování koření a aromatických, léčivých a farmaceutických rostlin</t>
  </si>
  <si>
    <t>01290</t>
  </si>
  <si>
    <t>Pěstování ostatních trvalých plodin</t>
  </si>
  <si>
    <t>01290 - Pěstování ostatních trvalých plodin</t>
  </si>
  <si>
    <t>01300</t>
  </si>
  <si>
    <t>Množení rostlin</t>
  </si>
  <si>
    <t>01300 - Množení rostlin</t>
  </si>
  <si>
    <t>01410</t>
  </si>
  <si>
    <t>Chov mléčného skotu</t>
  </si>
  <si>
    <t>01410 - Chov mléčného skotu</t>
  </si>
  <si>
    <t>01420</t>
  </si>
  <si>
    <t>Chov jiného skotu</t>
  </si>
  <si>
    <t>01420 - Chov jiného skotu</t>
  </si>
  <si>
    <t>Chov ostatního skotu a buvolů</t>
  </si>
  <si>
    <t>01420 - Chov ostatního skotu a buvolů</t>
  </si>
  <si>
    <t>01430</t>
  </si>
  <si>
    <t>Chov koní a jiných koňovitých</t>
  </si>
  <si>
    <t>01430 - Chov koní a jiných koňovitých</t>
  </si>
  <si>
    <t>Chov koní a ostatních koňovitých</t>
  </si>
  <si>
    <t>01430 - Chov koní a ostatních koňovitých</t>
  </si>
  <si>
    <t>01440</t>
  </si>
  <si>
    <t>Chov velbloudů a velbloudovitých</t>
  </si>
  <si>
    <t>01440 - Chov velbloudů a velbloudovitých</t>
  </si>
  <si>
    <t>01450</t>
  </si>
  <si>
    <t>Chov ovcí a koz</t>
  </si>
  <si>
    <t>01450 - Chov ovcí a koz</t>
  </si>
  <si>
    <t>01460</t>
  </si>
  <si>
    <t>Chov prasat</t>
  </si>
  <si>
    <t>01460 - Chov prasat</t>
  </si>
  <si>
    <t>01470</t>
  </si>
  <si>
    <t>Chov drůbeže</t>
  </si>
  <si>
    <t>01470 - Chov drůbeže</t>
  </si>
  <si>
    <t>01490</t>
  </si>
  <si>
    <t>Chov ostatních zvířat</t>
  </si>
  <si>
    <t>01490 - Chov ostatních zvířat</t>
  </si>
  <si>
    <t>01480</t>
  </si>
  <si>
    <t>01480 - Chov ostatních zvířat</t>
  </si>
  <si>
    <t>01491</t>
  </si>
  <si>
    <t>Chov drobných hospodářských zvířat</t>
  </si>
  <si>
    <t>01491 - Chov drobných hospodářských zvířat</t>
  </si>
  <si>
    <t>01492</t>
  </si>
  <si>
    <t>Chov kožešinových zvířat</t>
  </si>
  <si>
    <t>01492 - Chov kožešinových zvířat</t>
  </si>
  <si>
    <t>01493</t>
  </si>
  <si>
    <t>Chov zvířat pro zájmový chov</t>
  </si>
  <si>
    <t>01493 - Chov zvířat pro zájmový chov</t>
  </si>
  <si>
    <t>01499</t>
  </si>
  <si>
    <t>Chov ostatních zvířat j. n.</t>
  </si>
  <si>
    <t>01499 - Chov ostatních zvířat j. n.</t>
  </si>
  <si>
    <t>01500</t>
  </si>
  <si>
    <t>Smíšené hospodářství</t>
  </si>
  <si>
    <t>01500 - Smíšené hospodářství</t>
  </si>
  <si>
    <t>Smíšené hospodaření</t>
  </si>
  <si>
    <t>01500 - Smíšené hospodaření</t>
  </si>
  <si>
    <t>01610</t>
  </si>
  <si>
    <t>Podpůrné činnosti pro rostlinnou výrobu</t>
  </si>
  <si>
    <t>01610 - Podpůrné činnosti pro rostlinnou výrobu</t>
  </si>
  <si>
    <t>01620</t>
  </si>
  <si>
    <t>Podpůrné činnosti pro živočišnou výrobu</t>
  </si>
  <si>
    <t>01620 - Podpůrné činnosti pro živočišnou výrobu</t>
  </si>
  <si>
    <t>01630</t>
  </si>
  <si>
    <t>Posklizňové činnosti</t>
  </si>
  <si>
    <t>01630 - Posklizňové činnosti</t>
  </si>
  <si>
    <t>Posklizňové činnosti a zpracování osiva pro účely množení</t>
  </si>
  <si>
    <t>01630 - Posklizňové činnosti a zpracování osiva pro účely množení</t>
  </si>
  <si>
    <t>01640</t>
  </si>
  <si>
    <t>Zpracování osiva pro účely množení</t>
  </si>
  <si>
    <t>01640 - Zpracování osiva pro účely množení</t>
  </si>
  <si>
    <t>01700</t>
  </si>
  <si>
    <t>Lov a odchyt divokých zvířat a související činnosti</t>
  </si>
  <si>
    <t>01700 - Lov a odchyt divokých zvířat a související činnosti</t>
  </si>
  <si>
    <t>02100</t>
  </si>
  <si>
    <t>Lesní hospodářství a jiné činnosti v oblasti lesnictví</t>
  </si>
  <si>
    <t>02100 - Lesní hospodářství a jiné činnosti v oblasti lesnictví</t>
  </si>
  <si>
    <t>Pěstování lesa a jiné činnosti v oblasti lesnictví</t>
  </si>
  <si>
    <t>02100 - Pěstování lesa a jiné činnosti v oblasti lesnictví</t>
  </si>
  <si>
    <t>02200</t>
  </si>
  <si>
    <t>Těžba dřeva</t>
  </si>
  <si>
    <t>02200 - Těžba dřeva</t>
  </si>
  <si>
    <t>02300</t>
  </si>
  <si>
    <t>Sběr a získávání volně rostoucích plodů a materiálů, kromě dřeva</t>
  </si>
  <si>
    <t>02300 - Sběr a získávání volně rostoucích plodů a materiálů, kromě dřeva</t>
  </si>
  <si>
    <t>02400</t>
  </si>
  <si>
    <t>Podpůrné činnosti pro lesnictví</t>
  </si>
  <si>
    <t>02400 - Podpůrné činnosti pro lesnictví</t>
  </si>
  <si>
    <t>03110</t>
  </si>
  <si>
    <t>Mořský rybolov</t>
  </si>
  <si>
    <t>03110 - Mořský rybolov</t>
  </si>
  <si>
    <t>03300</t>
  </si>
  <si>
    <t>Podpůrné činnosti pro rybolov a akvakulturu</t>
  </si>
  <si>
    <t>03300 - Podpůrné činnosti pro rybolov a akvakulturu</t>
  </si>
  <si>
    <t>03120</t>
  </si>
  <si>
    <t>Sladkovodní rybolov</t>
  </si>
  <si>
    <t>03120 - Sladkovodní rybolov</t>
  </si>
  <si>
    <t>03210</t>
  </si>
  <si>
    <t>Mořská akvakultura</t>
  </si>
  <si>
    <t>03210 - Mořská akvakultura</t>
  </si>
  <si>
    <t>03220</t>
  </si>
  <si>
    <t>Sladkovodní akvakultura</t>
  </si>
  <si>
    <t>03220 - Sladkovodní akvakultura</t>
  </si>
  <si>
    <t>3</t>
  </si>
  <si>
    <t>05100</t>
  </si>
  <si>
    <t>Těžba a úprava černého uhlí</t>
  </si>
  <si>
    <t>05100 - Těžba a úprava černého uhlí</t>
  </si>
  <si>
    <t>Těžba černého uhlí</t>
  </si>
  <si>
    <t>05100 - Těžba černého uhlí</t>
  </si>
  <si>
    <t>05101</t>
  </si>
  <si>
    <t>05101 - Těžba černého uhlí</t>
  </si>
  <si>
    <t>Těžba černého uhlí, kromě úpravy</t>
  </si>
  <si>
    <t>05101 - Těžba černého uhlí, kromě úpravy</t>
  </si>
  <si>
    <t>05102</t>
  </si>
  <si>
    <t>Úprava černého uhlí</t>
  </si>
  <si>
    <t>05102 - Úprava černého uhlí</t>
  </si>
  <si>
    <t>05200</t>
  </si>
  <si>
    <t>Těžba a úprava hnědého uhlí</t>
  </si>
  <si>
    <t>05200 - Těžba a úprava hnědého uhlí</t>
  </si>
  <si>
    <t>Těžba hnědého uhlí</t>
  </si>
  <si>
    <t>05200 - Těžba hnědého uhlí</t>
  </si>
  <si>
    <t>05201</t>
  </si>
  <si>
    <t>Těžba hnědého uhlí, kromě lignitu</t>
  </si>
  <si>
    <t>05201 - Těžba hnědého uhlí, kromě lignitu</t>
  </si>
  <si>
    <t>Těžba hnědého uhlí jiného než lignitu, kromě úpravy</t>
  </si>
  <si>
    <t>05201 - Těžba hnědého uhlí jiného než lignitu, kromě úpravy</t>
  </si>
  <si>
    <t>05202</t>
  </si>
  <si>
    <t>Úprava hnědého uhlí, kromě lignitu</t>
  </si>
  <si>
    <t>05202 - Úprava hnědého uhlí, kromě lignitu</t>
  </si>
  <si>
    <t>Úprava hnědého uhlí jiného než lignitu</t>
  </si>
  <si>
    <t>05202 - Úprava hnědého uhlí jiného než lignitu</t>
  </si>
  <si>
    <t>05203</t>
  </si>
  <si>
    <t>Těžba lignitu</t>
  </si>
  <si>
    <t>05203 - Těžba lignitu</t>
  </si>
  <si>
    <t>Těžba lignitu, kromě úpravy</t>
  </si>
  <si>
    <t>05203 - Těžba lignitu, kromě úpravy</t>
  </si>
  <si>
    <t>05204</t>
  </si>
  <si>
    <t>Úprava lignitu</t>
  </si>
  <si>
    <t>05204 - Úprava lignitu</t>
  </si>
  <si>
    <t>06100</t>
  </si>
  <si>
    <t>Těžba ropy</t>
  </si>
  <si>
    <t>06100 - Těžba ropy</t>
  </si>
  <si>
    <t>06200</t>
  </si>
  <si>
    <t>Těžba zemního plynu</t>
  </si>
  <si>
    <t>06200 - Těžba zemního plynu</t>
  </si>
  <si>
    <t>07100</t>
  </si>
  <si>
    <t>Těžba a úprava železných rud</t>
  </si>
  <si>
    <t>07100 - Těžba a úprava železných rud</t>
  </si>
  <si>
    <t>Těžba železných rud</t>
  </si>
  <si>
    <t>07100 - Těžba železných rud</t>
  </si>
  <si>
    <t>07101</t>
  </si>
  <si>
    <t>07101 - Těžba železných rud</t>
  </si>
  <si>
    <t>Těžba železných rud, kromě úpravy</t>
  </si>
  <si>
    <t>07101 - Těžba železných rud, kromě úpravy</t>
  </si>
  <si>
    <t>07102</t>
  </si>
  <si>
    <t>Úprava železných rud</t>
  </si>
  <si>
    <t>07102 - Úprava železných rud</t>
  </si>
  <si>
    <t>07210</t>
  </si>
  <si>
    <t>Těžba a úprava uranových a thoriových rud</t>
  </si>
  <si>
    <t>07210 - Těžba a úprava uranových a thoriových rud</t>
  </si>
  <si>
    <t>Těžba uranových a thoriových rud</t>
  </si>
  <si>
    <t>07210 - Těžba uranových a thoriových rud</t>
  </si>
  <si>
    <t>07211</t>
  </si>
  <si>
    <t>07211 - Těžba uranových a thoriových rud</t>
  </si>
  <si>
    <t>Těžba uranových a thoriových rud, kromě úpravy</t>
  </si>
  <si>
    <t>07211 - Těžba uranových a thoriových rud, kromě úpravy</t>
  </si>
  <si>
    <t>07212</t>
  </si>
  <si>
    <t>Úprava uranových a thoriových rud</t>
  </si>
  <si>
    <t>07212 - Úprava uranových a thoriových rud</t>
  </si>
  <si>
    <t>07290</t>
  </si>
  <si>
    <t>Těžba a úprava ostatních neželezných rud</t>
  </si>
  <si>
    <t>07290 - Těžba a úprava ostatních neželezných rud</t>
  </si>
  <si>
    <t>Těžba ostatních neželezných rud</t>
  </si>
  <si>
    <t>07290 - Těžba ostatních neželezných rud</t>
  </si>
  <si>
    <t>07291</t>
  </si>
  <si>
    <t>07291 - Těžba ostatních neželezných rud</t>
  </si>
  <si>
    <t>Těžba ostatních neželezných rud, kromě úpravy</t>
  </si>
  <si>
    <t>07291 - Těžba ostatních neželezných rud, kromě úpravy</t>
  </si>
  <si>
    <t>07292</t>
  </si>
  <si>
    <t>Úprava ostatních neželezných rud</t>
  </si>
  <si>
    <t>07292 - Úprava ostatních neželezných rud</t>
  </si>
  <si>
    <t>08110</t>
  </si>
  <si>
    <t>Dobývání kamene pro výtvarné nebo stavební účely, vápence, sádrovce, křídy a břidlice</t>
  </si>
  <si>
    <t>08110 - Dobývání kamene pro výtvarné nebo stavební účely, vápence, sádrovce, křídy a břidlice</t>
  </si>
  <si>
    <t>Dobývání kamene, vápence, sádrovce, břidlice a jiného kamene, také pro výtvarné účely</t>
  </si>
  <si>
    <t>08110 - Dobývání kamene, vápence, sádrovce, břidlice a jiného kamene, také pro výtvarné účely</t>
  </si>
  <si>
    <t>08120</t>
  </si>
  <si>
    <t>Provoz pískoven a štěrkopískoven; těžba jílů a kaolinu</t>
  </si>
  <si>
    <t>08120 - Provoz pískoven a štěrkopískoven; těžba jílů a kaolinu</t>
  </si>
  <si>
    <t>Provoz pískoven a štěrkopískoven a těžba jílů a kaolinu</t>
  </si>
  <si>
    <t>08120 - Provoz pískoven a štěrkopískoven a těžba jílů a kaolinu</t>
  </si>
  <si>
    <t>08910</t>
  </si>
  <si>
    <t>Těžba chemických minerálů a minerálů pro výrobu hnojiv</t>
  </si>
  <si>
    <t>08910 - Těžba chemických minerálů a minerálů pro výrobu hnojiv</t>
  </si>
  <si>
    <t>08920</t>
  </si>
  <si>
    <t>Těžba rašeliny</t>
  </si>
  <si>
    <t>08920 - Těžba rašeliny</t>
  </si>
  <si>
    <t>08930</t>
  </si>
  <si>
    <t>Těžba soli</t>
  </si>
  <si>
    <t>08930 - Těžba soli</t>
  </si>
  <si>
    <t>08990</t>
  </si>
  <si>
    <t>Ostatní těžba a dobývání j. n.</t>
  </si>
  <si>
    <t>08990 - Ostatní těžba a dobývání j. n.</t>
  </si>
  <si>
    <t>Těžba a dobývání ostatních nerostných surovin j. n.</t>
  </si>
  <si>
    <t>08990 - Těžba a dobývání ostatních nerostných surovin j. n.</t>
  </si>
  <si>
    <t>09100</t>
  </si>
  <si>
    <t>Podpůrné činnosti při těžbě ropy a zemního plynu</t>
  </si>
  <si>
    <t>09100 - Podpůrné činnosti při těžbě ropy a zemního plynu</t>
  </si>
  <si>
    <t>Podpůrné činnosti pro těžbu ropy a zemního plynu</t>
  </si>
  <si>
    <t>09100 - Podpůrné činnosti pro těžbu ropy a zemního plynu</t>
  </si>
  <si>
    <t>09900</t>
  </si>
  <si>
    <t>Podpůrné činnosti při ostatní těžbě a dobývání</t>
  </si>
  <si>
    <t>09900 - Podpůrné činnosti při ostatní těžbě a dobývání</t>
  </si>
  <si>
    <t>Podpůrné činnosti pro těžbu a dobývání ostatních nerostných surovin</t>
  </si>
  <si>
    <t>09900 - Podpůrné činnosti pro těžbu a dobývání ostatních nerostných surovin</t>
  </si>
  <si>
    <t>10110</t>
  </si>
  <si>
    <t>Zpracování a konzervování masa, kromě drůbežího</t>
  </si>
  <si>
    <t>10110 - Zpracování a konzervování masa, kromě drůbežího</t>
  </si>
  <si>
    <t>Zpracování a konzervování masa, kromě drůbežího masa</t>
  </si>
  <si>
    <t>10110 - Zpracování a konzervování masa, kromě drůbežího masa</t>
  </si>
  <si>
    <t>10120</t>
  </si>
  <si>
    <t>Zpracování a konzervování drůbežího masa</t>
  </si>
  <si>
    <t>10120 - Zpracování a konzervování drůbežího masa</t>
  </si>
  <si>
    <t>10130</t>
  </si>
  <si>
    <t>Výroba masných výrobků a výrobků z drůbežího masa</t>
  </si>
  <si>
    <t>10130 - Výroba masných výrobků a výrobků z drůbežího masa</t>
  </si>
  <si>
    <t>10200</t>
  </si>
  <si>
    <t>Zpracování a konzervování ryb, korýšů a měkkýšů</t>
  </si>
  <si>
    <t>10200 - Zpracování a konzervování ryb, korýšů a měkkýšů</t>
  </si>
  <si>
    <t>10310</t>
  </si>
  <si>
    <t>Zpracování a konzervování brambor</t>
  </si>
  <si>
    <t>10310 - Zpracování a konzervování brambor</t>
  </si>
  <si>
    <t>10320</t>
  </si>
  <si>
    <t>Výroba ovocných a zeleninových šťáv</t>
  </si>
  <si>
    <t>10320 - Výroba ovocných a zeleninových šťáv</t>
  </si>
  <si>
    <t>10390</t>
  </si>
  <si>
    <t>Ostatní zpracování a konzervování ovoce a zeleniny</t>
  </si>
  <si>
    <t>10390 - Ostatní zpracování a konzervování ovoce a zeleniny</t>
  </si>
  <si>
    <t>10410</t>
  </si>
  <si>
    <t>Výroba olejů a tuků</t>
  </si>
  <si>
    <t>10410 - Výroba olejů a tuků</t>
  </si>
  <si>
    <t>10420</t>
  </si>
  <si>
    <t>Výroba margarínu a podobných jedlých tuků</t>
  </si>
  <si>
    <t>10420 - Výroba margarínu a podobných jedlých tuků</t>
  </si>
  <si>
    <t>10510</t>
  </si>
  <si>
    <t>Zpracování mléka, výroba mléčných výrobků a sýrů</t>
  </si>
  <si>
    <t>10510 - Zpracování mléka, výroba mléčných výrobků a sýrů</t>
  </si>
  <si>
    <t>Výroba mléčných výrobků</t>
  </si>
  <si>
    <t>10510 - Výroba mléčných výrobků</t>
  </si>
  <si>
    <t>10520</t>
  </si>
  <si>
    <t>Výroba zmrzliny</t>
  </si>
  <si>
    <t>10520 - Výroba zmrzliny</t>
  </si>
  <si>
    <t>Výroba zmrzliny a ledu k lidské spotřebě</t>
  </si>
  <si>
    <t>10520 - Výroba zmrzliny a ledu k lidské spotřebě</t>
  </si>
  <si>
    <t>10610</t>
  </si>
  <si>
    <t>Výroba mlýnských výrobků</t>
  </si>
  <si>
    <t>10610 - Výroba mlýnských výrobků</t>
  </si>
  <si>
    <t>10620</t>
  </si>
  <si>
    <t>Výroba škrobárenských výrobků</t>
  </si>
  <si>
    <t>10620 - Výroba škrobárenských výrobků</t>
  </si>
  <si>
    <t>10710</t>
  </si>
  <si>
    <t>Výroba pekařských a cukrářských výrobků, kromě trvanlivých</t>
  </si>
  <si>
    <t>10710 - Výroba pekařských a cukrářských výrobků, kromě trvanlivých</t>
  </si>
  <si>
    <t>10720</t>
  </si>
  <si>
    <t>Výroba sucharů a sušenek; výroba trvanlivých cukrářských výrobků</t>
  </si>
  <si>
    <t>10720 - Výroba sucharů a sušenek; výroba trvanlivých cukrářských výrobků</t>
  </si>
  <si>
    <t>Výroba sucharů, sušenek a trvanlivých pekařských a cukrářských výrobků</t>
  </si>
  <si>
    <t>10720 - Výroba sucharů, sušenek a trvanlivých pekařských a cukrářských výrobků</t>
  </si>
  <si>
    <t>10730</t>
  </si>
  <si>
    <t>Výroba makaronů, nudlí, kuskusu a podobných moučných výrobků</t>
  </si>
  <si>
    <t>10730 - Výroba makaronů, nudlí, kuskusu a podobných moučných výrobků</t>
  </si>
  <si>
    <t>Výroba moučných výrobků</t>
  </si>
  <si>
    <t>10730 - Výroba moučných výrobků</t>
  </si>
  <si>
    <t>10810</t>
  </si>
  <si>
    <t>Výroba cukru</t>
  </si>
  <si>
    <t>10810 - Výroba cukru</t>
  </si>
  <si>
    <t>10820</t>
  </si>
  <si>
    <t>Výroba kakaa, čokolády a cukrovinek</t>
  </si>
  <si>
    <t>10820 - Výroba kakaa, čokolády a cukrovinek</t>
  </si>
  <si>
    <t>10830</t>
  </si>
  <si>
    <t>Zpracování čaje a kávy</t>
  </si>
  <si>
    <t>10830 - Zpracování čaje a kávy</t>
  </si>
  <si>
    <t>10840</t>
  </si>
  <si>
    <t>Výroba koření a aromatických výtažků</t>
  </si>
  <si>
    <t>10840 - Výroba koření a aromatických výtažků</t>
  </si>
  <si>
    <t>Výroba koření a přísad pro ochucení</t>
  </si>
  <si>
    <t>10840 - Výroba koření a přísad pro ochucení</t>
  </si>
  <si>
    <t>10850</t>
  </si>
  <si>
    <t>Výroba hotových pokrmů</t>
  </si>
  <si>
    <t>10850 - Výroba hotových pokrmů</t>
  </si>
  <si>
    <t>10860</t>
  </si>
  <si>
    <t>Výroba homogenizovaných potravinářských přípravků a dietních potravin</t>
  </si>
  <si>
    <t>10860 - Výroba homogenizovaných potravinářských přípravků a dietních potravin</t>
  </si>
  <si>
    <t>6</t>
  </si>
  <si>
    <t>Výroba homogenizovaných potravinářských přípravků a dietetických potravin</t>
  </si>
  <si>
    <t>10860 - Výroba homogenizovaných potravinářských přípravků a dietetických potravin</t>
  </si>
  <si>
    <t>10890</t>
  </si>
  <si>
    <t>Výroba ostatních potravinářských výrobků j. n.</t>
  </si>
  <si>
    <t>10890 - Výroba ostatních potravinářských výrobků j. n.</t>
  </si>
  <si>
    <t>11070</t>
  </si>
  <si>
    <t>Výroba nealkoholických nápojů a balených vod</t>
  </si>
  <si>
    <t>11070 - Výroba nealkoholických nápojů a balených vod</t>
  </si>
  <si>
    <t>10910</t>
  </si>
  <si>
    <t>Výroba průmyslových krmiv pro hospodářská zvířata</t>
  </si>
  <si>
    <t>10910 - Výroba průmyslových krmiv pro hospodářská zvířata</t>
  </si>
  <si>
    <t>Výroba krmiv pro hospodářská zvířata</t>
  </si>
  <si>
    <t>10910 - Výroba krmiv pro hospodářská zvířata</t>
  </si>
  <si>
    <t>10920</t>
  </si>
  <si>
    <t>Výroba průmyslových krmiv pro zvířata v zájmovém chovu</t>
  </si>
  <si>
    <t>10920 - Výroba průmyslových krmiv pro zvířata v zájmovém chovu</t>
  </si>
  <si>
    <t>Výroba krmiv pro zvířata v zájmovém chovu</t>
  </si>
  <si>
    <t>10920 - Výroba krmiv pro zvířata v zájmovém chovu</t>
  </si>
  <si>
    <t>11010</t>
  </si>
  <si>
    <t>Destilace, rektifikace a míchání lihovin</t>
  </si>
  <si>
    <t>11010 - Destilace, rektifikace a míchání lihovin</t>
  </si>
  <si>
    <t>Destilace, rektifikace a míchaní lihovin</t>
  </si>
  <si>
    <t>11010 - Destilace, rektifikace a míchaní lihovin</t>
  </si>
  <si>
    <t>11020</t>
  </si>
  <si>
    <t>Výroba vína z vinných hroznů</t>
  </si>
  <si>
    <t>11020 - Výroba vína z vinných hroznů</t>
  </si>
  <si>
    <t>11030</t>
  </si>
  <si>
    <t>Výroba jablečného vína a jiných ovocných vín</t>
  </si>
  <si>
    <t>11030 - Výroba jablečného vína a jiných ovocných vín</t>
  </si>
  <si>
    <t>Výroba ciderů a jiných kvašených ovocných nápojů</t>
  </si>
  <si>
    <t>11030 - Výroba ciderů a jiných kvašených ovocných nápojů</t>
  </si>
  <si>
    <t>11040</t>
  </si>
  <si>
    <t>Výroba ostatních nedestilovaných kvašených nápojů</t>
  </si>
  <si>
    <t>11040 - Výroba ostatních nedestilovaných kvašených nápojů</t>
  </si>
  <si>
    <t>11050</t>
  </si>
  <si>
    <t>Výroba piva</t>
  </si>
  <si>
    <t>11050 - Výroba piva</t>
  </si>
  <si>
    <t>11060</t>
  </si>
  <si>
    <t>Výroba sladu</t>
  </si>
  <si>
    <t>11060 - Výroba sladu</t>
  </si>
  <si>
    <t>Výroba nealkoholických nápojů; stáčení minerálních a ostatních vod do lahví</t>
  </si>
  <si>
    <t>11070 - Výroba nealkoholických nápojů; stáčení minerálních a ostatních vod do lahví</t>
  </si>
  <si>
    <t>12000</t>
  </si>
  <si>
    <t>Výroba tabákových výrobků</t>
  </si>
  <si>
    <t>12000 - Výroba tabákových výrobků</t>
  </si>
  <si>
    <t>13100</t>
  </si>
  <si>
    <t>Úprava a spřádání textilních vláken a příze</t>
  </si>
  <si>
    <t>13100 - Úprava a spřádání textilních vláken a příze</t>
  </si>
  <si>
    <t>13200</t>
  </si>
  <si>
    <t>Tkaní textilií</t>
  </si>
  <si>
    <t>13200 - Tkaní textilií</t>
  </si>
  <si>
    <t>13960</t>
  </si>
  <si>
    <t>Výroba ostatních technických a průmyslových textilií</t>
  </si>
  <si>
    <t>13960 - Výroba ostatních technických a průmyslových textilií</t>
  </si>
  <si>
    <t>23990</t>
  </si>
  <si>
    <t>Výroba ostatních nekovových minerálních výrobků j. n.</t>
  </si>
  <si>
    <t>23990 - Výroba ostatních nekovových minerálních výrobků j. n.</t>
  </si>
  <si>
    <t>13300</t>
  </si>
  <si>
    <t>Konečná úprava textilií</t>
  </si>
  <si>
    <t>13300 - Konečná úprava textilií</t>
  </si>
  <si>
    <t>13910</t>
  </si>
  <si>
    <t>Výroba pletených a háčkovaných materiálů</t>
  </si>
  <si>
    <t>13910 - Výroba pletených a háčkovaných materiálů</t>
  </si>
  <si>
    <t>Výroba pletených a háčkovaných textilií</t>
  </si>
  <si>
    <t>13910 - Výroba pletených a háčkovaných textilií</t>
  </si>
  <si>
    <t>13920</t>
  </si>
  <si>
    <t>Výroba konfekčních textilních výrobků, kromě oděvů</t>
  </si>
  <si>
    <t>13920 - Výroba konfekčních textilních výrobků, kromě oděvů</t>
  </si>
  <si>
    <t>Výroba bytového textilu a konfekčních bytových textilií</t>
  </si>
  <si>
    <t>13920 - Výroba bytového textilu a konfekčních bytových textilií</t>
  </si>
  <si>
    <t>13930</t>
  </si>
  <si>
    <t>Výroba koberců a kobercových předložek</t>
  </si>
  <si>
    <t>13930 - Výroba koberců a kobercových předložek</t>
  </si>
  <si>
    <t>13940</t>
  </si>
  <si>
    <t>Výroba lan, provazů a síťovaných výrobků</t>
  </si>
  <si>
    <t>13940 - Výroba lan, provazů a síťovaných výrobků</t>
  </si>
  <si>
    <t>13950</t>
  </si>
  <si>
    <t>Výroba netkaných textilií a výrobků z nich, kromě oděvů</t>
  </si>
  <si>
    <t>13950 - Výroba netkaných textilií a výrobků z nich, kromě oděvů</t>
  </si>
  <si>
    <t>Výroba netkaných textilií a výrobků z nich</t>
  </si>
  <si>
    <t>13950 - Výroba netkaných textilií a výrobků z nich</t>
  </si>
  <si>
    <t>13990</t>
  </si>
  <si>
    <t>Výroba ostatních textilií j. n.</t>
  </si>
  <si>
    <t>13990 - Výroba ostatních textilií j. n.</t>
  </si>
  <si>
    <t>14110</t>
  </si>
  <si>
    <t>Výroba kožených oděvů</t>
  </si>
  <si>
    <t>14110 - Výroba kožených oděvů</t>
  </si>
  <si>
    <t>14240</t>
  </si>
  <si>
    <t>Výroba kožených oděvů a kožešinových výrobků</t>
  </si>
  <si>
    <t>14240 - Výroba kožených oděvů a kožešinových výrobků</t>
  </si>
  <si>
    <t>14120</t>
  </si>
  <si>
    <t>Výroba pracovních oděvů</t>
  </si>
  <si>
    <t>14120 - Výroba pracovních oděvů</t>
  </si>
  <si>
    <t>14230</t>
  </si>
  <si>
    <t>14230 - Výroba pracovních oděvů</t>
  </si>
  <si>
    <t>14130</t>
  </si>
  <si>
    <t>Výroba ostatních svrchních oděvů</t>
  </si>
  <si>
    <t>14130 - Výroba ostatních svrchních oděvů</t>
  </si>
  <si>
    <t>14100</t>
  </si>
  <si>
    <t>Výroba pletených a háčkovaných oděvů</t>
  </si>
  <si>
    <t>14100 - Výroba pletených a háčkovaných oděvů</t>
  </si>
  <si>
    <t>14210</t>
  </si>
  <si>
    <t>Výroba svrchních oděvů</t>
  </si>
  <si>
    <t>14210 - Výroba svrchních oděvů</t>
  </si>
  <si>
    <t>14140</t>
  </si>
  <si>
    <t>Výroba osobního prádla</t>
  </si>
  <si>
    <t>14140 - Výroba osobního prádla</t>
  </si>
  <si>
    <t>14220</t>
  </si>
  <si>
    <t>14220 - Výroba osobního prádla</t>
  </si>
  <si>
    <t>14190</t>
  </si>
  <si>
    <t>Výroba ostatních oděvů a oděvních doplňků</t>
  </si>
  <si>
    <t>14190 - Výroba ostatních oděvů a oděvních doplňků</t>
  </si>
  <si>
    <t>4</t>
  </si>
  <si>
    <t>14290</t>
  </si>
  <si>
    <t>Výroba ostatních oděvů a oděvních doplňků j. n.</t>
  </si>
  <si>
    <t>14290 - Výroba ostatních oděvů a oděvních doplňků j. n.</t>
  </si>
  <si>
    <t>14200</t>
  </si>
  <si>
    <t>Výroba kožešinových výrobků</t>
  </si>
  <si>
    <t>14200 - Výroba kožešinových výrobků</t>
  </si>
  <si>
    <t>14310</t>
  </si>
  <si>
    <t>Výroba pletených a háčkovaných punčochových výrobků</t>
  </si>
  <si>
    <t>14310 - Výroba pletených a háčkovaných punčochových výrobků</t>
  </si>
  <si>
    <t>14390</t>
  </si>
  <si>
    <t>Výroba ostatních pletených a háčkovaných oděvů</t>
  </si>
  <si>
    <t>14390 - Výroba ostatních pletených a háčkovaných oděvů</t>
  </si>
  <si>
    <t>15110</t>
  </si>
  <si>
    <t>Činění a úprava usní (vyčiněných kůží); zpracování a barvení kožešin</t>
  </si>
  <si>
    <t>15110 - Činění a úprava usní (vyčiněných kůží); zpracování a barvení kožešin</t>
  </si>
  <si>
    <t>Činění, úprava, barvení usní a kožešin</t>
  </si>
  <si>
    <t>15110 - Činění, úprava, barvení usní a kožešin</t>
  </si>
  <si>
    <t>15120</t>
  </si>
  <si>
    <t>Výroba brašnářských, sedlářských a podobných výrobků</t>
  </si>
  <si>
    <t>15120 - Výroba brašnářských, sedlářských a podobných výrobků</t>
  </si>
  <si>
    <t>Výroba zavazadel, kabelek, sedlářských a řemenářských výrobků z jakýchkoli materiálů</t>
  </si>
  <si>
    <t>15120 - Výroba zavazadel, kabelek, sedlářských a řemenářských výrobků z jakýchkoli materiálů</t>
  </si>
  <si>
    <t>15200</t>
  </si>
  <si>
    <t>Výroba obuvi</t>
  </si>
  <si>
    <t>15200 - Výroba obuvi</t>
  </si>
  <si>
    <t>15201</t>
  </si>
  <si>
    <t>Výroba obuvi s usňovým svrškem</t>
  </si>
  <si>
    <t>15201 - Výroba obuvi s usňovým svrškem</t>
  </si>
  <si>
    <t>15209</t>
  </si>
  <si>
    <t>Výroba obuvi z ostatních materiálů</t>
  </si>
  <si>
    <t>15209 - Výroba obuvi z ostatních materiálů</t>
  </si>
  <si>
    <t>Výroba ostatní obuvi</t>
  </si>
  <si>
    <t>15209 - Výroba ostatní obuvi</t>
  </si>
  <si>
    <t>16100</t>
  </si>
  <si>
    <t>Výroba pilařská a impregnace dřeva</t>
  </si>
  <si>
    <t>16100 - Výroba pilařská a impregnace dřeva</t>
  </si>
  <si>
    <t>16110</t>
  </si>
  <si>
    <t>Pilařská výroba a impregnace dřeva</t>
  </si>
  <si>
    <t>16110 - Pilařská výroba a impregnace dřeva</t>
  </si>
  <si>
    <t>16120</t>
  </si>
  <si>
    <t>Zpracování a konečná úprava dřeva</t>
  </si>
  <si>
    <t>16120 - Zpracování a konečná úprava dřeva</t>
  </si>
  <si>
    <t>16210</t>
  </si>
  <si>
    <t>Výroba dýh a desek na bázi dřeva</t>
  </si>
  <si>
    <t>16210 - Výroba dýh a desek na bázi dřeva</t>
  </si>
  <si>
    <t>16270</t>
  </si>
  <si>
    <t>Konečná úprava dřevěných výrobků</t>
  </si>
  <si>
    <t>16270 - Konečná úprava dřevěných výrobků</t>
  </si>
  <si>
    <t>16220</t>
  </si>
  <si>
    <t>Výroba sestavených parketových podlah</t>
  </si>
  <si>
    <t>16220 - Výroba sestavených parketových podlah</t>
  </si>
  <si>
    <t>16230</t>
  </si>
  <si>
    <t>Výroba ostatních výrobků stavebního truhlářství a tesařství</t>
  </si>
  <si>
    <t>16230 - Výroba ostatních výrobků stavebního truhlářství a tesařství</t>
  </si>
  <si>
    <t>16250</t>
  </si>
  <si>
    <t>Výroba dřevěných dveří a oken</t>
  </si>
  <si>
    <t>16250 - Výroba dřevěných dveří a oken</t>
  </si>
  <si>
    <t>16240</t>
  </si>
  <si>
    <t>Výroba dřevěných obalů</t>
  </si>
  <si>
    <t>16240 - Výroba dřevěných obalů</t>
  </si>
  <si>
    <t>16290</t>
  </si>
  <si>
    <t>Výroba ostatních dřevěných, korkových, proutěných a slaměných výrobků, kromě nábytku</t>
  </si>
  <si>
    <t>16290 - Výroba ostatních dřevěných, korkových, proutěných a slaměných výrobků, kromě nábytku</t>
  </si>
  <si>
    <t>16260</t>
  </si>
  <si>
    <t>Výroba pevných paliv z rostlinné biomasy</t>
  </si>
  <si>
    <t>16260 - Výroba pevných paliv z rostlinné biomasy</t>
  </si>
  <si>
    <t>16280</t>
  </si>
  <si>
    <t>Výroba ostatních dřevěných, korkových, proutěných a slaměných výrobků</t>
  </si>
  <si>
    <t>16280 - Výroba ostatních dřevěných, korkových, proutěných a slaměných výrobků</t>
  </si>
  <si>
    <t>17110</t>
  </si>
  <si>
    <t>Výroba buničiny</t>
  </si>
  <si>
    <t>17110 - Výroba buničiny</t>
  </si>
  <si>
    <t>17111</t>
  </si>
  <si>
    <t>Výroba chemických buničin</t>
  </si>
  <si>
    <t>17111 - Výroba chemických buničin</t>
  </si>
  <si>
    <t>17112</t>
  </si>
  <si>
    <t>Výroba mechanických vláknin</t>
  </si>
  <si>
    <t>17112 - Výroba mechanických vláknin</t>
  </si>
  <si>
    <t>17113</t>
  </si>
  <si>
    <t>Výroba ostatních papírenských vláknin</t>
  </si>
  <si>
    <t>17113 - Výroba ostatních papírenských vláknin</t>
  </si>
  <si>
    <t>17119</t>
  </si>
  <si>
    <t>17119 - Výroba ostatních papírenských vláknin</t>
  </si>
  <si>
    <t>17120</t>
  </si>
  <si>
    <t>Výroba papíru a lepenky</t>
  </si>
  <si>
    <t>17120 - Výroba papíru a lepenky</t>
  </si>
  <si>
    <t>17210</t>
  </si>
  <si>
    <t>Výroba vlnitého papíru a lepenky, papírových a lepenkových obalů</t>
  </si>
  <si>
    <t>17210 - Výroba vlnitého papíru a lepenky, papírových a lepenkových obalů</t>
  </si>
  <si>
    <t>17220</t>
  </si>
  <si>
    <t>Výroba domácích potřeb, hygienických a toaletních výrobků z papíru</t>
  </si>
  <si>
    <t>17220 - Výroba domácích potřeb, hygienických a toaletních výrobků z papíru</t>
  </si>
  <si>
    <t>17230</t>
  </si>
  <si>
    <t>Výroba kancelářských potřeb z papíru</t>
  </si>
  <si>
    <t>17230 - Výroba kancelářských potřeb z papíru</t>
  </si>
  <si>
    <t>17240</t>
  </si>
  <si>
    <t>Výroba tapet</t>
  </si>
  <si>
    <t>17240 - Výroba tapet</t>
  </si>
  <si>
    <t>17290</t>
  </si>
  <si>
    <t>Výroba ostatních výrobků z papíru a lepenky</t>
  </si>
  <si>
    <t>17290 - Výroba ostatních výrobků z papíru a lepenky</t>
  </si>
  <si>
    <t>17250</t>
  </si>
  <si>
    <t>17250 - Výroba ostatních výrobků z papíru a lepenky</t>
  </si>
  <si>
    <t>18110</t>
  </si>
  <si>
    <t>Tisk novin</t>
  </si>
  <si>
    <t>18110 - Tisk novin</t>
  </si>
  <si>
    <t>18120</t>
  </si>
  <si>
    <t>Tisk ostatní, kromě novin</t>
  </si>
  <si>
    <t>18120 - Tisk ostatní, kromě novin</t>
  </si>
  <si>
    <t>Ostatní tisk</t>
  </si>
  <si>
    <t>18120 - Ostatní tisk</t>
  </si>
  <si>
    <t>18130</t>
  </si>
  <si>
    <t>Příprava tisku a digitálních dat</t>
  </si>
  <si>
    <t>18130 - Příprava tisku a digitálních dat</t>
  </si>
  <si>
    <t>18140</t>
  </si>
  <si>
    <t>Vázání a související činnosti</t>
  </si>
  <si>
    <t>18140 - Vázání a související činnosti</t>
  </si>
  <si>
    <t>18200</t>
  </si>
  <si>
    <t>Rozmnožování nahraných nosičů</t>
  </si>
  <si>
    <t>18200 - Rozmnožování nahraných nosičů</t>
  </si>
  <si>
    <t>19100</t>
  </si>
  <si>
    <t>Výroba koksárenských produktů</t>
  </si>
  <si>
    <t>19100 - Výroba koksárenských produktů</t>
  </si>
  <si>
    <t>19200</t>
  </si>
  <si>
    <t>Výroba rafinovaných ropných produktů</t>
  </si>
  <si>
    <t>19200 - Výroba rafinovaných ropných produktů</t>
  </si>
  <si>
    <t>Výroba rafinovaných ropných produktů a produktů z fosilních paliv</t>
  </si>
  <si>
    <t>19200 - Výroba rafinovaných ropných produktů a produktů z fosilních paliv</t>
  </si>
  <si>
    <t>20110</t>
  </si>
  <si>
    <t>Výroba technických plynů</t>
  </si>
  <si>
    <t>20110 - Výroba technických plynů</t>
  </si>
  <si>
    <t>20140</t>
  </si>
  <si>
    <t>Výroba jiných základních organických chemických látek</t>
  </si>
  <si>
    <t>20140 - Výroba jiných základních organických chemických látek</t>
  </si>
  <si>
    <t>20120</t>
  </si>
  <si>
    <t>Výroba barviv a pigmentů</t>
  </si>
  <si>
    <t>20120 - Výroba barviv a pigmentů</t>
  </si>
  <si>
    <t>20130</t>
  </si>
  <si>
    <t>Výroba jiných základních anorganických chemických látek</t>
  </si>
  <si>
    <t>20130 - Výroba jiných základních anorganických chemických látek</t>
  </si>
  <si>
    <t>20510</t>
  </si>
  <si>
    <t>Výroba kapalných biopaliv</t>
  </si>
  <si>
    <t>20510 - Výroba kapalných biopaliv</t>
  </si>
  <si>
    <t>20141</t>
  </si>
  <si>
    <t>Výroba bioetanolu (biolihu) pro pohon motorů a pro výrobu směsí a komponent paliv pro pohon motorů</t>
  </si>
  <si>
    <t>20141 - Výroba bioetanolu (biolihu) pro pohon motorů a pro výrobu směsí a komponent paliv pro pohon motorů</t>
  </si>
  <si>
    <t>20149</t>
  </si>
  <si>
    <t>Výroba ostatních základních organických chemických látek</t>
  </si>
  <si>
    <t>20149 - Výroba ostatních základních organických chemických látek</t>
  </si>
  <si>
    <t>20150</t>
  </si>
  <si>
    <t>Výroba hnojiv a dusíkatých sloučenin</t>
  </si>
  <si>
    <t>20150 - Výroba hnojiv a dusíkatých sloučenin</t>
  </si>
  <si>
    <t>20160</t>
  </si>
  <si>
    <t>Výroba plastů v primárních formách</t>
  </si>
  <si>
    <t>20160 - Výroba plastů v primárních formách</t>
  </si>
  <si>
    <t>20170</t>
  </si>
  <si>
    <t>Výroba syntetického kaučuku v primárních formách</t>
  </si>
  <si>
    <t>20170 - Výroba syntetického kaučuku v primárních formách</t>
  </si>
  <si>
    <t>20200</t>
  </si>
  <si>
    <t>Výroba pesticidů a jiných agrochemických přípravků</t>
  </si>
  <si>
    <t>20200 - Výroba pesticidů a jiných agrochemických přípravků</t>
  </si>
  <si>
    <t>Výroba pesticidů, dezinfekčních prostředků a jiných agrochemických přípravků</t>
  </si>
  <si>
    <t>20200 - Výroba pesticidů, dezinfekčních prostředků a jiných agrochemických přípravků</t>
  </si>
  <si>
    <t>20300</t>
  </si>
  <si>
    <t>Výroba nátěrových barev, laků a jiných nátěrových materiálů, tiskařských barev a tmelů</t>
  </si>
  <si>
    <t>20300 - Výroba nátěrových barev, laků a jiných nátěrových materiálů, tiskařských barev a tmelů</t>
  </si>
  <si>
    <t>Výroba barev, laků a jiných nátěrových hmot, tiskařských barev a tmelů</t>
  </si>
  <si>
    <t>20300 - Výroba barev, laků a jiných nátěrových hmot, tiskařských barev a tmelů</t>
  </si>
  <si>
    <t>20410</t>
  </si>
  <si>
    <t>Výroba mýdel a detergentů, čisticích a lešticích prostředků</t>
  </si>
  <si>
    <t>20410 - Výroba mýdel a detergentů, čisticích a lešticích prostředků</t>
  </si>
  <si>
    <t>Výroba mýdel, detergentů a čisticích a lešticích prostředků</t>
  </si>
  <si>
    <t>20410 - Výroba mýdel, detergentů a čisticích a lešticích prostředků</t>
  </si>
  <si>
    <t>20420</t>
  </si>
  <si>
    <t>Výroba parfémů a toaletních přípravků</t>
  </si>
  <si>
    <t>20420 - Výroba parfémů a toaletních přípravků</t>
  </si>
  <si>
    <t>Výroba výbušnin</t>
  </si>
  <si>
    <t>20510 - Výroba výbušnin</t>
  </si>
  <si>
    <t>20590</t>
  </si>
  <si>
    <t>Výroba ostatních chemických výrobků j. n.</t>
  </si>
  <si>
    <t>20590 - Výroba ostatních chemických výrobků j. n.</t>
  </si>
  <si>
    <t>20520</t>
  </si>
  <si>
    <t>Výroba klihů</t>
  </si>
  <si>
    <t>20520 - Výroba klihů</t>
  </si>
  <si>
    <t>20530</t>
  </si>
  <si>
    <t>Výroba vonných silic</t>
  </si>
  <si>
    <t>20530 - Výroba vonných silic</t>
  </si>
  <si>
    <t>20591</t>
  </si>
  <si>
    <t>Výroba metylesterů a etylesterů mastných kyselin pro pohon motorů a pro výrobu směsí paliv pro pohon motorů</t>
  </si>
  <si>
    <t>20591 - Výroba metylesterů a etylesterů mastných kyselin pro pohon motorů a pro výrobu směsí paliv pro pohon motorů</t>
  </si>
  <si>
    <t>20599</t>
  </si>
  <si>
    <t>Výroba jiných chemických výrobků j. n.</t>
  </si>
  <si>
    <t>20599 - Výroba jiných chemických výrobků j. n.</t>
  </si>
  <si>
    <t>20600 - Výroba chemických vláken</t>
  </si>
  <si>
    <t>20600</t>
  </si>
  <si>
    <t>Výroba chemických vláken</t>
  </si>
  <si>
    <t>21100 - Výroba základních farmaceutických výrobků</t>
  </si>
  <si>
    <t>21100</t>
  </si>
  <si>
    <t>Výroba základních farmaceutických výrobků</t>
  </si>
  <si>
    <t>21200 - Výroba farmaceutických přípravků</t>
  </si>
  <si>
    <t>21200</t>
  </si>
  <si>
    <t>Výroba farmaceutických přípravků</t>
  </si>
  <si>
    <t>22110 - Výroba pryžových plášťů a duší a protektorování pneumatik</t>
  </si>
  <si>
    <t>22110</t>
  </si>
  <si>
    <t>Výroba pryžových plášťů a duší; protektorování pneumatik</t>
  </si>
  <si>
    <t>22110 - Výroba pryžových plášťů a duší; protektorování pneumatik</t>
  </si>
  <si>
    <t>Výroba pryžových plášťů a duší a protektorování pneumatik</t>
  </si>
  <si>
    <t>22190</t>
  </si>
  <si>
    <t>Výroba ostatních pryžových výrobků</t>
  </si>
  <si>
    <t>22190 - Výroba ostatních pryžových výrobků</t>
  </si>
  <si>
    <t>22120 - Výroba ostatních pryžových výrobků</t>
  </si>
  <si>
    <t>22120</t>
  </si>
  <si>
    <t>22210 - Výroba plastových desek, fólií, hadic, trubek a profilů</t>
  </si>
  <si>
    <t>22210</t>
  </si>
  <si>
    <t>Výroba plastových desek, fólií, hadic, trubek a profilů</t>
  </si>
  <si>
    <t>22250 - Zpracování a konečná úprava plastových výrobků</t>
  </si>
  <si>
    <t>22250</t>
  </si>
  <si>
    <t>Zpracování a konečná úprava plastových výrobků</t>
  </si>
  <si>
    <t>22220 - Výroba plastových obalů</t>
  </si>
  <si>
    <t>22220</t>
  </si>
  <si>
    <t>Výroba plastových obalů</t>
  </si>
  <si>
    <t>22230 - Výroba plastových dveří a oken</t>
  </si>
  <si>
    <t>22230</t>
  </si>
  <si>
    <t>Výroba plastových výrobků pro stavebnictví</t>
  </si>
  <si>
    <t>22230 - Výroba plastových výrobků pro stavebnictví</t>
  </si>
  <si>
    <t>Výroba plastových dveří a oken</t>
  </si>
  <si>
    <t>22240 - Výroba plastových výrobků pro stavebnictví</t>
  </si>
  <si>
    <t>22240</t>
  </si>
  <si>
    <t>23660 - Výroba ostatních betonových, cementových a sádrových výrobků</t>
  </si>
  <si>
    <t>23660</t>
  </si>
  <si>
    <t>Výroba ostatních betonových, cementových a sádrových výrobků</t>
  </si>
  <si>
    <t>22290</t>
  </si>
  <si>
    <t>Výroba ostatních plastových výrobků</t>
  </si>
  <si>
    <t>22290 - Výroba ostatních plastových výrobků</t>
  </si>
  <si>
    <t>22260 - Výroba ostatních plastových výrobků</t>
  </si>
  <si>
    <t>22260</t>
  </si>
  <si>
    <t>23110 - Výroba plochého skla</t>
  </si>
  <si>
    <t>23110</t>
  </si>
  <si>
    <t>Výroba plochého skla</t>
  </si>
  <si>
    <t>23120 - Tvarování a zpracování plochého skla</t>
  </si>
  <si>
    <t>23120</t>
  </si>
  <si>
    <t>Tvarování a zpracování plochého skla</t>
  </si>
  <si>
    <t>29320 - Výroba ostatních dílů a příslušenství pro motorová vozidla</t>
  </si>
  <si>
    <t>29320</t>
  </si>
  <si>
    <t>Výroba ostatních dílů a příslušenství pro motorová vozidla</t>
  </si>
  <si>
    <t>23130 - Výroba dutého skla</t>
  </si>
  <si>
    <t>23130</t>
  </si>
  <si>
    <t>Výroba dutého skla</t>
  </si>
  <si>
    <t>23140 - Výroba skleněných vláken</t>
  </si>
  <si>
    <t>23140</t>
  </si>
  <si>
    <t>Výroba skleněných vláken</t>
  </si>
  <si>
    <t>23150 - Výroba a zpracování ostatního skla, včetně technického skla</t>
  </si>
  <si>
    <t>23190</t>
  </si>
  <si>
    <t>Výroba a zpracování ostatního skla vč. technického</t>
  </si>
  <si>
    <t>23190 - Výroba a zpracování ostatního skla vč. technického</t>
  </si>
  <si>
    <t>23150</t>
  </si>
  <si>
    <t>Výroba a zpracování ostatního skla, včetně technického skla</t>
  </si>
  <si>
    <t>23200 - Výroba žáruvzdorných výrobků</t>
  </si>
  <si>
    <t>23200</t>
  </si>
  <si>
    <t>Výroba žáruvzdorných výrobků</t>
  </si>
  <si>
    <t>23310 - Výroba keramických obkladaček a dlaždic</t>
  </si>
  <si>
    <t>23310</t>
  </si>
  <si>
    <t>Výroba keramických obkládaček a dlaždic</t>
  </si>
  <si>
    <t>23310 - Výroba keramických obkládaček a dlaždic</t>
  </si>
  <si>
    <t>Výroba keramických obkladaček a dlaždic</t>
  </si>
  <si>
    <t>23320 - Výroba pálených zdicích materiálů, tašek, dlaždic a podobných výrobků</t>
  </si>
  <si>
    <t>23320</t>
  </si>
  <si>
    <t>Výroba pálených zdicích materiálů, tašek, dlaždic a podobných výrobků</t>
  </si>
  <si>
    <t>23410 - Výroba porcelánových a keramických výrobků převážně pro domácnost a dekoračních předmětů</t>
  </si>
  <si>
    <t>23410</t>
  </si>
  <si>
    <t>Výroba keramických a porcelánových výrobků převážně pro domácnost a ozdobných předmětů</t>
  </si>
  <si>
    <t>23410 - Výroba keramických a porcelánových výrobků převážně pro domácnost a ozdobných předmětů</t>
  </si>
  <si>
    <t>Výroba porcelánových a keramických výrobků převážně pro domácnost a dekoračních předmětů</t>
  </si>
  <si>
    <t>23420 - Výroba keramických sanitárních výrobků</t>
  </si>
  <si>
    <t>23420</t>
  </si>
  <si>
    <t>Výroba keramických sanitárních výrobků</t>
  </si>
  <si>
    <t>31000 - Výroba nábytku</t>
  </si>
  <si>
    <t>31000</t>
  </si>
  <si>
    <t>Výroba nábytku</t>
  </si>
  <si>
    <t>23430 - Výroba keramických izolátorů a izolačního příslušenství</t>
  </si>
  <si>
    <t>23430</t>
  </si>
  <si>
    <t>Výroba keramických izolátorů a izolačního příslušenství</t>
  </si>
  <si>
    <t>23440 - Výroba ostatních technických keramických výrobků</t>
  </si>
  <si>
    <t>23440</t>
  </si>
  <si>
    <t>Výroba ostatních technických keramických výrobků</t>
  </si>
  <si>
    <t>23450 - Výroba ostatních keramických výrobků</t>
  </si>
  <si>
    <t>23490</t>
  </si>
  <si>
    <t>Výroba ostatních keramických výrobků</t>
  </si>
  <si>
    <t>23490 - Výroba ostatních keramických výrobků</t>
  </si>
  <si>
    <t>23450</t>
  </si>
  <si>
    <t>23510 - Výroba cementu</t>
  </si>
  <si>
    <t>23510</t>
  </si>
  <si>
    <t>Výroba cementu</t>
  </si>
  <si>
    <t>23520 - Výroba vápna a sádry</t>
  </si>
  <si>
    <t>23520</t>
  </si>
  <si>
    <t>Výroba vápna a sádry</t>
  </si>
  <si>
    <t>23610 - Výroba betonových výrobků pro stavební účely</t>
  </si>
  <si>
    <t>23610</t>
  </si>
  <si>
    <t>Výroba betonových výrobků pro stavební účely</t>
  </si>
  <si>
    <t>23620 - Výroba sádrových výrobků pro stavební účely</t>
  </si>
  <si>
    <t>23620</t>
  </si>
  <si>
    <t>Výroba sádrových výrobků pro stavební účely</t>
  </si>
  <si>
    <t>23630 - Výroba betonu připraveného k lití</t>
  </si>
  <si>
    <t>23630</t>
  </si>
  <si>
    <t>Výroba betonu připraveného k lití</t>
  </si>
  <si>
    <t>23640 - Výroba malt</t>
  </si>
  <si>
    <t>23640</t>
  </si>
  <si>
    <t>Výroba malt</t>
  </si>
  <si>
    <t>23650 - Výroba vláknocementových výrobků</t>
  </si>
  <si>
    <t>23650</t>
  </si>
  <si>
    <t>Výroba vláknitých cementů</t>
  </si>
  <si>
    <t>23650 - Výroba vláknitých cementů</t>
  </si>
  <si>
    <t>Výroba vláknocementových výrobků</t>
  </si>
  <si>
    <t>23690</t>
  </si>
  <si>
    <t>23690 - Výroba ostatních betonových, cementových a sádrových výrobků</t>
  </si>
  <si>
    <t>23700 - Řezání, tvarování a konečná úprava kamenů</t>
  </si>
  <si>
    <t>23700</t>
  </si>
  <si>
    <t>Řezání, tvarování a konečná úprava kamenů</t>
  </si>
  <si>
    <t>23910 - Výroba brusiv</t>
  </si>
  <si>
    <t>23910</t>
  </si>
  <si>
    <t>Výroba brusiv</t>
  </si>
  <si>
    <t>24100 - Výroba surového železa, oceli a feroslitin</t>
  </si>
  <si>
    <t>24100</t>
  </si>
  <si>
    <t>Výroba surového železa, oceli a feroslitin, plochých výrobků (kromě pásky za studena), tváření výrobků za tepla</t>
  </si>
  <si>
    <t>24100 - Výroba surového železa, oceli a feroslitin, plochých výrobků (kromě pásky za studena), tváření výrobků za tepla</t>
  </si>
  <si>
    <t>Výroba surového železa, oceli a feroslitin</t>
  </si>
  <si>
    <t>24101 - Výroba základních hutních výrobků ze železa a oceli, výroba surového železa a oceli</t>
  </si>
  <si>
    <t>24101</t>
  </si>
  <si>
    <t>24101 - Výroba surového železa, oceli a feroslitin</t>
  </si>
  <si>
    <t>Výroba základních hutních výrobků ze železa a oceli, výroba surového železa a oceli</t>
  </si>
  <si>
    <t>24102 - Výroba plochých výrobků ze železa nebo oceli válcovaných za tepla nebo za studena, kromě úzkých pásů válcovaných za studena</t>
  </si>
  <si>
    <t>24102</t>
  </si>
  <si>
    <t>Výroba plochých výrobků (kromě pásky za studena)</t>
  </si>
  <si>
    <t>24102 - Výroba plochých výrobků (kromě pásky za studena)</t>
  </si>
  <si>
    <t>Výroba plochých výrobků ze železa nebo oceli válcovaných za tepla nebo za studena, kromě úzkých pásů válcovaných za studena</t>
  </si>
  <si>
    <t>24103 - Výroba tyčí a prutů ze železa nebo oceli válcovaných za tepla</t>
  </si>
  <si>
    <t>24103</t>
  </si>
  <si>
    <t>Tváření výrobků za tepla</t>
  </si>
  <si>
    <t>24103 - Tváření výrobků za tepla</t>
  </si>
  <si>
    <t>Výroba tyčí a prutů ze železa nebo oceli válcovaných za tepla</t>
  </si>
  <si>
    <t>24109 - Výroba surového železa, oceli a feroslitin j. n.</t>
  </si>
  <si>
    <t>24109</t>
  </si>
  <si>
    <t>Výroba surového železa, oceli a feroslitin j. n.</t>
  </si>
  <si>
    <t>24200 - Výroba ocelových trub, trubek, dutých profilů a souvisejících potrubních tvarovek</t>
  </si>
  <si>
    <t>24200</t>
  </si>
  <si>
    <t>Výroba ocelových trub, trubek, dutých profilů a souvisejících potrubních tvarovek</t>
  </si>
  <si>
    <t>24310 - Tažení ocelových tyčí za studena</t>
  </si>
  <si>
    <t>24310</t>
  </si>
  <si>
    <t>Tažení tyčí za studena</t>
  </si>
  <si>
    <t>24310 - Tažení tyčí za studena</t>
  </si>
  <si>
    <t>Tažení ocelových tyčí za studena</t>
  </si>
  <si>
    <t>24320 - Válcování ocelových úzkých pásů za studena</t>
  </si>
  <si>
    <t>24320</t>
  </si>
  <si>
    <t>Válcování ocelových úzkých pásů za studena</t>
  </si>
  <si>
    <t>24330 - Tváření ocelových profilů za studena</t>
  </si>
  <si>
    <t>24330</t>
  </si>
  <si>
    <t>Tváření ocelových profilů za studena</t>
  </si>
  <si>
    <t>24340 - Tažení ocelového drátu za studena</t>
  </si>
  <si>
    <t>24340</t>
  </si>
  <si>
    <t>Tažení ocelového drátu za studena</t>
  </si>
  <si>
    <t>24410 - Výroba a hutní zpracování drahých kovů</t>
  </si>
  <si>
    <t>24410</t>
  </si>
  <si>
    <t>Výroba a hutní zpracování drahých kovů</t>
  </si>
  <si>
    <t>24420 - Výroba a hutní zpracování hliníku</t>
  </si>
  <si>
    <t>24420</t>
  </si>
  <si>
    <t>Výroba a hutní zpracování hliníku</t>
  </si>
  <si>
    <t>24430 - Výroba a hutní zpracování olova, zinku a cínu</t>
  </si>
  <si>
    <t>24430</t>
  </si>
  <si>
    <t>Výroba a hutní zpracování olova, zinku a cínu</t>
  </si>
  <si>
    <t>24440 - Výroba a hutní zpracování mědi</t>
  </si>
  <si>
    <t>24440</t>
  </si>
  <si>
    <t>Výroba a hutní zpracování mědi</t>
  </si>
  <si>
    <t>24450 - Výroba a hutní zpracování ostatních neželezných kovů</t>
  </si>
  <si>
    <t>24450</t>
  </si>
  <si>
    <t>Výroba a hutní zpracování ostatních neželezných kovů</t>
  </si>
  <si>
    <t>24460 - Zpracování jaderného paliva</t>
  </si>
  <si>
    <t>24460</t>
  </si>
  <si>
    <t>Zpracování jaderného paliva</t>
  </si>
  <si>
    <t>24510 - Odlévání litiny</t>
  </si>
  <si>
    <t>24510</t>
  </si>
  <si>
    <t>Výroba odlitků z litiny</t>
  </si>
  <si>
    <t>24510 - Výroba odlitků z litiny</t>
  </si>
  <si>
    <t>Odlévání litiny</t>
  </si>
  <si>
    <t>24511 - Odlévání litiny s lupínkovým grafitem</t>
  </si>
  <si>
    <t>24511</t>
  </si>
  <si>
    <t>Výroba odlitků z litiny s lupínkovým grafitem</t>
  </si>
  <si>
    <t>24511 - Výroba odlitků z litiny s lupínkovým grafitem</t>
  </si>
  <si>
    <t>Odlévání litiny s lupínkovým grafitem</t>
  </si>
  <si>
    <t>24512 - Odlévání litiny s kuličkovým grafitem</t>
  </si>
  <si>
    <t>24512</t>
  </si>
  <si>
    <t>Výroba odlitků z litiny s kuličkovým grafitem</t>
  </si>
  <si>
    <t>24512 - Výroba odlitků z litiny s kuličkovým grafitem</t>
  </si>
  <si>
    <t>Odlévání litiny s kuličkovým grafitem</t>
  </si>
  <si>
    <t>24519 - Odlévání ostatní litiny</t>
  </si>
  <si>
    <t>24519</t>
  </si>
  <si>
    <t>Výroba ostatních odlitků z litiny</t>
  </si>
  <si>
    <t>24519 - Výroba ostatních odlitků z litiny</t>
  </si>
  <si>
    <t>Odlévání ostatní litiny</t>
  </si>
  <si>
    <t>24520 - Odlévání oceli</t>
  </si>
  <si>
    <t>24520</t>
  </si>
  <si>
    <t>Výroba odlitků z oceli</t>
  </si>
  <si>
    <t>24520 - Výroba odlitků z oceli</t>
  </si>
  <si>
    <t>Odlévání oceli</t>
  </si>
  <si>
    <t>24521 - Odlévání uhlíkatých ocelí</t>
  </si>
  <si>
    <t>24521</t>
  </si>
  <si>
    <t>Výroba odlitků z uhlíkatých ocelí</t>
  </si>
  <si>
    <t>24521 - Výroba odlitků z uhlíkatých ocelí</t>
  </si>
  <si>
    <t>Odlévání uhlíkatých ocelí</t>
  </si>
  <si>
    <t>24522 - Odlévání legovaných ocelí</t>
  </si>
  <si>
    <t>24522</t>
  </si>
  <si>
    <t>Výroba odlitků z legovaných ocelí</t>
  </si>
  <si>
    <t>24522 - Výroba odlitků z legovaných ocelí</t>
  </si>
  <si>
    <t>Odlévání legovaných ocelí</t>
  </si>
  <si>
    <t>24530 - Odlévání lehkých kovů</t>
  </si>
  <si>
    <t>24530</t>
  </si>
  <si>
    <t>Výroba odlitků z lehkých neželezných kovů</t>
  </si>
  <si>
    <t>24530 - Výroba odlitků z lehkých neželezných kovů</t>
  </si>
  <si>
    <t>Odlévání lehkých kovů</t>
  </si>
  <si>
    <t>24540 - Odlévání ostatních neželezných kovů</t>
  </si>
  <si>
    <t>24540</t>
  </si>
  <si>
    <t>Odlévání ostatních neželezných kovů</t>
  </si>
  <si>
    <t>Výroba odlitků z ostatních neželezných kovů</t>
  </si>
  <si>
    <t>24540 - Výroba odlitků z ostatních neželezných kovů</t>
  </si>
  <si>
    <t>25110 - Výroba kovových konstrukcí a jejich dílů</t>
  </si>
  <si>
    <t>25110</t>
  </si>
  <si>
    <t>Výroba kovových konstrukcí a jejich dílů</t>
  </si>
  <si>
    <t>25120 - Výroba kovových dveří a oken</t>
  </si>
  <si>
    <t>25120</t>
  </si>
  <si>
    <t>Výroba kovových dveří a oken</t>
  </si>
  <si>
    <t>25210 - Výroba radiátorů k ústřednímu topení a parních kotlů</t>
  </si>
  <si>
    <t>25210</t>
  </si>
  <si>
    <t>Výroba radiátorů a kotlů k ústřednímu topení</t>
  </si>
  <si>
    <t>25210 - Výroba radiátorů a kotlů k ústřednímu topení</t>
  </si>
  <si>
    <t>Výroba radiátorů k ústřednímu topení a parních kotlů</t>
  </si>
  <si>
    <t>28210 - Výroba pecí, kotlů a stálých tepelných zařízení pro domácnosti</t>
  </si>
  <si>
    <t>28210</t>
  </si>
  <si>
    <t>Výroba pecí, kotlů a stálých tepelných zařízení pro domácnosti</t>
  </si>
  <si>
    <t>25220 - Výroba ostatních kovových cisteren, nádrží a podobných nádob</t>
  </si>
  <si>
    <t>25290</t>
  </si>
  <si>
    <t>Výroba kovových nádrží a zásobníků</t>
  </si>
  <si>
    <t>25290 - Výroba kovových nádrží a zásobníků</t>
  </si>
  <si>
    <t>25220</t>
  </si>
  <si>
    <t>Výroba ostatních kovových cisteren, nádrží a podobných nádob</t>
  </si>
  <si>
    <t>25300</t>
  </si>
  <si>
    <t>Výroba parních kotlů, kromě kotlů pro ústřední topení</t>
  </si>
  <si>
    <t>25300 - Výroba parních kotlů, kromě kotlů pro ústřední topení</t>
  </si>
  <si>
    <t>25300 - Výroba zbraní a střeliva</t>
  </si>
  <si>
    <t>25400</t>
  </si>
  <si>
    <t>Výroba zbraní a střeliva</t>
  </si>
  <si>
    <t>25400 - Výroba zbraní a střeliva</t>
  </si>
  <si>
    <t>25400 - Kování a tváření kovů a prášková metalurgie</t>
  </si>
  <si>
    <t>25500</t>
  </si>
  <si>
    <t>Kování, lisování, ražení, válcování a protlačování kovů; prášková metalurgie</t>
  </si>
  <si>
    <t>25500 - Kování, lisování, ražení, válcování a protlačování kovů; prášková metalurgie</t>
  </si>
  <si>
    <t>Kování a tváření kovů a prášková metalurgie</t>
  </si>
  <si>
    <t>25510 - Povlakování kovů</t>
  </si>
  <si>
    <t>25610</t>
  </si>
  <si>
    <t>Povrchová úprava a zušlechťování kovů</t>
  </si>
  <si>
    <t>25610 - Povrchová úprava a zušlechťování kovů</t>
  </si>
  <si>
    <t>25510</t>
  </si>
  <si>
    <t>Povlakování kovů</t>
  </si>
  <si>
    <t>25520 - Tepelné zpracování kovů</t>
  </si>
  <si>
    <t>25520</t>
  </si>
  <si>
    <t>Tepelné zpracování kovů</t>
  </si>
  <si>
    <t>25530 - Obrábění kovů</t>
  </si>
  <si>
    <t>25530</t>
  </si>
  <si>
    <t>Obrábění kovů</t>
  </si>
  <si>
    <t>25620</t>
  </si>
  <si>
    <t>Obrábění</t>
  </si>
  <si>
    <t>25620 - Obrábění</t>
  </si>
  <si>
    <t>25610 - Výroba nožířských výrobků</t>
  </si>
  <si>
    <t>25710</t>
  </si>
  <si>
    <t>Výroba nožířských výrobků</t>
  </si>
  <si>
    <t>25710 - Výroba nožířských výrobků</t>
  </si>
  <si>
    <t>25620 - Výroba zámků a kování</t>
  </si>
  <si>
    <t>25720</t>
  </si>
  <si>
    <t>Výroba zámků a kování</t>
  </si>
  <si>
    <t>25720 - Výroba zámků a kování</t>
  </si>
  <si>
    <t>25630 - Výroba nástrojů a nářadí</t>
  </si>
  <si>
    <t>25730</t>
  </si>
  <si>
    <t>Výroba nástrojů a nářadí</t>
  </si>
  <si>
    <t>25730 - Výroba nástrojů a nářadí</t>
  </si>
  <si>
    <t>25630</t>
  </si>
  <si>
    <t>25910 - Výroba ocelových sudů a podobných nádob</t>
  </si>
  <si>
    <t>25910</t>
  </si>
  <si>
    <t>Výroba ocelových sudů a podobných nádob</t>
  </si>
  <si>
    <t>25920 - Výroba obalů z lehkých kovů</t>
  </si>
  <si>
    <t>25920</t>
  </si>
  <si>
    <t>Výroba drobných kovových obalů</t>
  </si>
  <si>
    <t>25920 - Výroba drobných kovových obalů</t>
  </si>
  <si>
    <t>Výroba obalů z lehkých kovů</t>
  </si>
  <si>
    <t>25930 - Výroba drátěných výrobků, řetězů a pružin</t>
  </si>
  <si>
    <t>25930</t>
  </si>
  <si>
    <t>Výroba drátěných výrobků, řetězů a pružin</t>
  </si>
  <si>
    <t>25940 - Výroba spojovacích materiálů a výrobků se závity</t>
  </si>
  <si>
    <t>25940</t>
  </si>
  <si>
    <t>Výroba spojovacích materiálů a spojovacích výrobků se závity</t>
  </si>
  <si>
    <t>25940 - Výroba spojovacích materiálů a spojovacích výrobků se závity</t>
  </si>
  <si>
    <t>Výroba spojovacích materiálů a výrobků se závity</t>
  </si>
  <si>
    <t>25990 - Výroba ostatních kovových výrobků j. n.</t>
  </si>
  <si>
    <t>25990</t>
  </si>
  <si>
    <t>Výroba ostatních kovodělných výrobků j. n.</t>
  </si>
  <si>
    <t>25990 - Výroba ostatních kovodělných výrobků j. n.</t>
  </si>
  <si>
    <t>Výroba ostatních kovových výrobků j. n.</t>
  </si>
  <si>
    <t>26110 - Výroba elektronických součástek</t>
  </si>
  <si>
    <t>26110</t>
  </si>
  <si>
    <t>Výroba elektronických součástek</t>
  </si>
  <si>
    <t>26120 - Výroba osazených elektronických desek</t>
  </si>
  <si>
    <t>26120</t>
  </si>
  <si>
    <t>Výroba osazených elektronických desek</t>
  </si>
  <si>
    <t>26200 - Výroba počítačů a periferních zařízení</t>
  </si>
  <si>
    <t>26200</t>
  </si>
  <si>
    <t>Výroba počítačů a periferních zařízení</t>
  </si>
  <si>
    <t>26400 - Výroba spotřební elektroniky</t>
  </si>
  <si>
    <t>26400</t>
  </si>
  <si>
    <t>Výroba spotřební elektroniky</t>
  </si>
  <si>
    <t>26300 - Výroba komunikačních zařízení</t>
  </si>
  <si>
    <t>26300</t>
  </si>
  <si>
    <t>Výroba komunikačních zařízení</t>
  </si>
  <si>
    <t>26510 - Výroba měřicích, zkušebních a navigačních přístrojů</t>
  </si>
  <si>
    <t>26510</t>
  </si>
  <si>
    <t>Výroba měřicích, zkušebních a navigačních přístrojů</t>
  </si>
  <si>
    <t>26520 - Výroba časoměrných přístrojů</t>
  </si>
  <si>
    <t>26520</t>
  </si>
  <si>
    <t>Výroba časoměrných přístrojů</t>
  </si>
  <si>
    <t>26600 - Výroba ozařovacích, elektroléčebných a elektroterapeutických přístrojů</t>
  </si>
  <si>
    <t>26600</t>
  </si>
  <si>
    <t>Výroba ozařovacích, elektroléčebných a elektroterapeutických přístrojů</t>
  </si>
  <si>
    <t>26700 - Výroba optických přístrojů a zařízení, magnetických a optických médií a fotografických přístrojů a zařízení</t>
  </si>
  <si>
    <t>26700</t>
  </si>
  <si>
    <t>Výroba optických a fotografických přístrojů a zařízení</t>
  </si>
  <si>
    <t>26700 - Výroba optických a fotografických přístrojů a zařízení</t>
  </si>
  <si>
    <t>Výroba optických přístrojů a zařízení, magnetických a optických médií a fotografických přístrojů a zařízení</t>
  </si>
  <si>
    <t>26800</t>
  </si>
  <si>
    <t>Výroba magnetických a optických médií</t>
  </si>
  <si>
    <t>26800 - Výroba magnetických a optických médií</t>
  </si>
  <si>
    <t>27110 - Výroba elektrických motorů, generátorů a transformátorů</t>
  </si>
  <si>
    <t>27110</t>
  </si>
  <si>
    <t>Výroba elektrických motorů, generátorů a transformátorů</t>
  </si>
  <si>
    <t>29100 - Výroba motorových vozidel</t>
  </si>
  <si>
    <t>29100</t>
  </si>
  <si>
    <t>Výroba motorových vozidel</t>
  </si>
  <si>
    <t>27120</t>
  </si>
  <si>
    <t>Výroba elektrických rozvodných a kontrolních zařízení</t>
  </si>
  <si>
    <t>27120 - Výroba elektrických rozvodných a kontrolních zařízení</t>
  </si>
  <si>
    <t>27200 - Výroba baterií a akumulátorů</t>
  </si>
  <si>
    <t>27200</t>
  </si>
  <si>
    <t>Výroba baterií a akumulátorů</t>
  </si>
  <si>
    <t>27310 - Výroba optických kabelů</t>
  </si>
  <si>
    <t>27310</t>
  </si>
  <si>
    <t>Výroba optických kabelů</t>
  </si>
  <si>
    <t>27320 - Výroba ostatních elektronických a elektrických vodičů a kabelů</t>
  </si>
  <si>
    <t>27320</t>
  </si>
  <si>
    <t>Výroba elektrických vodičů a kabelů j. n.</t>
  </si>
  <si>
    <t>27320 - Výroba elektrických vodičů a kabelů j. n.</t>
  </si>
  <si>
    <t>Výroba ostatních elektronických a elektrických vodičů a kabelů</t>
  </si>
  <si>
    <t>27330 - Výroba elektroinstalačních zařízení</t>
  </si>
  <si>
    <t>27330</t>
  </si>
  <si>
    <t>Výroba elektroinstalačních zařízení</t>
  </si>
  <si>
    <t>27400 - Výroba osvětlovacích zařízení</t>
  </si>
  <si>
    <t>27400</t>
  </si>
  <si>
    <t>Výroba elektrických osvětlovacích zařízení</t>
  </si>
  <si>
    <t>27400 - Výroba elektrických osvětlovacích zařízení</t>
  </si>
  <si>
    <t>Výroba osvětlovacích zařízení</t>
  </si>
  <si>
    <t>27510 - Výroba elektrických spotřebičů převážně pro domácnost</t>
  </si>
  <si>
    <t>27510</t>
  </si>
  <si>
    <t>Výroba elektrických spotřebičů převážně pro domácnost</t>
  </si>
  <si>
    <t>27520 - Výroba neelektrických spotřebičů převážně pro domácnost</t>
  </si>
  <si>
    <t>27520</t>
  </si>
  <si>
    <t>Výroba neelektrických spotřebičů převážně pro domácnost</t>
  </si>
  <si>
    <t>27900</t>
  </si>
  <si>
    <t>Výroba ostatních elektrických zařízení</t>
  </si>
  <si>
    <t>27900 - Výroba ostatních elektrických zařízení</t>
  </si>
  <si>
    <t>29310 - Výroba elektrického a elektronického zařízení pro motorová vozidla</t>
  </si>
  <si>
    <t>29310</t>
  </si>
  <si>
    <t>Výroba elektrického a elektronického zařízení pro motorová vozidla</t>
  </si>
  <si>
    <t>32990 - Ostatní zpracovatelský průmysl j. n.</t>
  </si>
  <si>
    <t>32990</t>
  </si>
  <si>
    <t>Ostatní zpracovatelský průmysl j. n.</t>
  </si>
  <si>
    <t>28110 - Výroba motorů a turbín, kromě motorů pro letadla, automobily a motocykly</t>
  </si>
  <si>
    <t>28110</t>
  </si>
  <si>
    <t>Výroba motorů a turbín, kromě motorů pro letadla, automobily a motocykly</t>
  </si>
  <si>
    <t>30910 - Výroba motocyklů</t>
  </si>
  <si>
    <t>30910</t>
  </si>
  <si>
    <t>Výroba motocyklů</t>
  </si>
  <si>
    <t>28120 - Výroba hydraulických zařízení</t>
  </si>
  <si>
    <t>28120</t>
  </si>
  <si>
    <t>Výroba hydraulických a pneumatických zařízení</t>
  </si>
  <si>
    <t>28120 - Výroba hydraulických a pneumatických zařízení</t>
  </si>
  <si>
    <t>Výroba hydraulických zařízení</t>
  </si>
  <si>
    <t>28130 - Výroba ostatních čerpadel a kompresorů</t>
  </si>
  <si>
    <t>28130</t>
  </si>
  <si>
    <t>Výroba ostatních čerpadel a kompresorů</t>
  </si>
  <si>
    <t>28140 - Výroba ostatních potrubních armatur</t>
  </si>
  <si>
    <t>28140</t>
  </si>
  <si>
    <t>Výroba ostatních potrubních armatur</t>
  </si>
  <si>
    <t>28150 - Výroba ložisek, ozubených kol, převodů a hnacích prvků</t>
  </si>
  <si>
    <t>28150</t>
  </si>
  <si>
    <t>Výroba ložisek, ozubených kol, převodů a hnacích prvků</t>
  </si>
  <si>
    <t>Výroba pecí a hořáků pro topeniště</t>
  </si>
  <si>
    <t>28210 - Výroba pecí a hořáků pro topeniště</t>
  </si>
  <si>
    <t>28250 - Výroba klimatizačních zařízení jiných než pro domácnost</t>
  </si>
  <si>
    <t>28250</t>
  </si>
  <si>
    <t>Výroba klimatizačních zařízení jiných než pro domácnost</t>
  </si>
  <si>
    <t>28220 - Výroba zdvihacích a manipulačních zařízení</t>
  </si>
  <si>
    <t>28220</t>
  </si>
  <si>
    <t>Výroba zdvihacích a manipulačních zařízení</t>
  </si>
  <si>
    <t>28230</t>
  </si>
  <si>
    <t>Výroba kancelářských strojů a zařízení, kromě počítačů a periferních zařízení</t>
  </si>
  <si>
    <t>28230 - Výroba kancelářských strojů a zařízení, kromě počítačů a periferních zařízení</t>
  </si>
  <si>
    <t>28240 - Výroba ručních mechanizovaných nástrojů</t>
  </si>
  <si>
    <t>28240</t>
  </si>
  <si>
    <t>Výroba ručních mechanizovaných nástrojů</t>
  </si>
  <si>
    <t>Výroba průmyslových chladicích a klimatizačních zařízení</t>
  </si>
  <si>
    <t>28250 - Výroba průmyslových chladicích a klimatizačních zařízení</t>
  </si>
  <si>
    <t>28290 - Výroba ostatních strojů a zařízení pro všeobecné účely j. n.</t>
  </si>
  <si>
    <t>28290</t>
  </si>
  <si>
    <t>Výroba ostatních strojů a zařízení pro všeobecné účely j. n.</t>
  </si>
  <si>
    <t>28930 - Výroba strojů na výrobu potravin, nápojů a zpracování tabáku</t>
  </si>
  <si>
    <t>28930</t>
  </si>
  <si>
    <t>Výroba strojů na výrobu potravin, nápojů a zpracování tabáku</t>
  </si>
  <si>
    <t>28300 - Výroba zemědělských a lesnických strojů</t>
  </si>
  <si>
    <t>28300</t>
  </si>
  <si>
    <t>Výroba zemědělských a lesnických strojů</t>
  </si>
  <si>
    <t>28410 - Výroba tvářecích a obráběcích strojů na opracování kovů</t>
  </si>
  <si>
    <t>28410</t>
  </si>
  <si>
    <t>Výroba kovoobráběcích strojů</t>
  </si>
  <si>
    <t>28410 - Výroba kovoobráběcích strojů</t>
  </si>
  <si>
    <t>Výroba tvářecích a obráběcích strojů na opracování kovů</t>
  </si>
  <si>
    <t>28490</t>
  </si>
  <si>
    <t>Výroba ostatních obráběcích strojů</t>
  </si>
  <si>
    <t>28490 - Výroba ostatních obráběcích strojů</t>
  </si>
  <si>
    <t>28420 - Výroba ostatních obráběcích strojů</t>
  </si>
  <si>
    <t>28420</t>
  </si>
  <si>
    <t>28910 - Výroba strojů pro metalurgii</t>
  </si>
  <si>
    <t>28910</t>
  </si>
  <si>
    <t>Výroba strojů pro metalurgii</t>
  </si>
  <si>
    <t>28920</t>
  </si>
  <si>
    <t>Výroba strojů pro těžbu, dobývání a stavebnictví</t>
  </si>
  <si>
    <t>28920 - Výroba strojů pro těžbu, dobývání a stavebnictví</t>
  </si>
  <si>
    <t>28940 - Výroba strojů na výrobu textilu, oděvních výrobků a výrobků z usní</t>
  </si>
  <si>
    <t>28940</t>
  </si>
  <si>
    <t>Výroba strojů na výrobu textilu, oděvních výrobků a výrobků z usní</t>
  </si>
  <si>
    <t>28950 - Výroba strojů a přístrojů na výrobu papíru a lepenky</t>
  </si>
  <si>
    <t>28950</t>
  </si>
  <si>
    <t>Výroba strojů a přístrojů na výrobu papíru a lepenky</t>
  </si>
  <si>
    <t>28960 - Výroba strojů na výrobu plastů a pryže</t>
  </si>
  <si>
    <t>28960</t>
  </si>
  <si>
    <t>Výroba strojů na výrobu plastů a pryže</t>
  </si>
  <si>
    <t>28970 - Výroba strojů pro aditivní výrobu</t>
  </si>
  <si>
    <t>28970</t>
  </si>
  <si>
    <t>Výroba strojů pro aditivní výrobu</t>
  </si>
  <si>
    <t>28990</t>
  </si>
  <si>
    <t>Výroba ostatních strojů pro speciální účely j. n.</t>
  </si>
  <si>
    <t>28990 - Výroba ostatních strojů pro speciální účely j. n.</t>
  </si>
  <si>
    <t>Výroba motorových vozidel a jejich motorů</t>
  </si>
  <si>
    <t>29100 - Výroba motorových vozidel a jejich motorů</t>
  </si>
  <si>
    <t>29200 - Výroba karoserií motorových vozidel; výroba přívěsů a návěsů</t>
  </si>
  <si>
    <t>29200</t>
  </si>
  <si>
    <t>Výroba karoserií motorových vozidel; výroba přívěsů a návěsů</t>
  </si>
  <si>
    <t>30110 - Stavba civilních lodí a plavidel</t>
  </si>
  <si>
    <t>30110</t>
  </si>
  <si>
    <t>Stavba lodí a plavidel</t>
  </si>
  <si>
    <t>30110 - Stavba lodí a plavidel</t>
  </si>
  <si>
    <t>Stavba civilních lodí a plavidel</t>
  </si>
  <si>
    <t>30130 - Stavba vojenských lodí a plavidel</t>
  </si>
  <si>
    <t>30130</t>
  </si>
  <si>
    <t>Stavba vojenských lodí a plavidel</t>
  </si>
  <si>
    <t>30120 - Stavba rekreačních a sportovních člunů</t>
  </si>
  <si>
    <t>30120</t>
  </si>
  <si>
    <t>Stavba rekreačních a sportovních člunů</t>
  </si>
  <si>
    <t>30200 - Výroba železničních lokomotiv a kolejových vozidel</t>
  </si>
  <si>
    <t>30200</t>
  </si>
  <si>
    <t>Výroba železničních lokomotiv a vozového parku</t>
  </si>
  <si>
    <t>30200 - Výroba železničních lokomotiv a vozového parku</t>
  </si>
  <si>
    <t>Výroba železničních lokomotiv a kolejových vozidel</t>
  </si>
  <si>
    <t>30310 - Výroba civilních letadel, kosmických lodí a souvisejících zařízení</t>
  </si>
  <si>
    <t>30300</t>
  </si>
  <si>
    <t>Výroba letadel a jejich motorů, kosmických lodí a souvisejících zařízení</t>
  </si>
  <si>
    <t>30300 - Výroba letadel a jejich motorů, kosmických lodí a souvisejících zařízení</t>
  </si>
  <si>
    <t>30310</t>
  </si>
  <si>
    <t>Výroba civilních letadel, kosmických lodí a souvisejících zařízení</t>
  </si>
  <si>
    <t>30320 - Výroba vojenských letadel, kosmických lodí a souvisejících zařízení</t>
  </si>
  <si>
    <t>30320</t>
  </si>
  <si>
    <t>Výroba vojenských letadel, kosmických lodí a souvisejících zařízení</t>
  </si>
  <si>
    <t>30400 - Výroba vojenských bojových vozidel</t>
  </si>
  <si>
    <t>30400</t>
  </si>
  <si>
    <t>Výroba vojenských bojových vozidel</t>
  </si>
  <si>
    <t>33180 - Opravy a údržba vojenských bojových vozidel, lodí, člunů, letadel a kosmických lodí</t>
  </si>
  <si>
    <t>33180</t>
  </si>
  <si>
    <t>Opravy a údržba vojenských bojových vozidel, lodí, člunů, letadel a kosmických lodí</t>
  </si>
  <si>
    <t>30920 - Výroba jízdních kol a vozíků pro invalidy</t>
  </si>
  <si>
    <t>30920</t>
  </si>
  <si>
    <t>Výroba jízdních kol a vozíků pro invalidy</t>
  </si>
  <si>
    <t>30990 - Výroba ostatních dopravních prostředků a zařízení j. n.</t>
  </si>
  <si>
    <t>30990</t>
  </si>
  <si>
    <t>Výroba ostatních dopravních prostředků a zařízení j. n.</t>
  </si>
  <si>
    <t>31010</t>
  </si>
  <si>
    <t>Výroba kancelářského nábytku a zařízení obchodů</t>
  </si>
  <si>
    <t>31010 - Výroba kancelářského nábytku a zařízení obchodů</t>
  </si>
  <si>
    <t>31020</t>
  </si>
  <si>
    <t>Výroba kuchyňského nábytku</t>
  </si>
  <si>
    <t>31020 - Výroba kuchyňského nábytku</t>
  </si>
  <si>
    <t>31030</t>
  </si>
  <si>
    <t>Výroba matrací</t>
  </si>
  <si>
    <t>31030 - Výroba matrací</t>
  </si>
  <si>
    <t>31090</t>
  </si>
  <si>
    <t>Výroba ostatního nábytku</t>
  </si>
  <si>
    <t>31090 - Výroba ostatního nábytku</t>
  </si>
  <si>
    <t>32110 - Ražení mincí</t>
  </si>
  <si>
    <t>32110</t>
  </si>
  <si>
    <t>Ražení mincí</t>
  </si>
  <si>
    <t>32120 - Výroba klenotů a příbuzných výrobků</t>
  </si>
  <si>
    <t>32120</t>
  </si>
  <si>
    <t>Výroba klenotů a příbuzných výrobků</t>
  </si>
  <si>
    <t>32130 - Výroba bižuterie a příbuzných výrobků</t>
  </si>
  <si>
    <t>32130</t>
  </si>
  <si>
    <t>Výroba bižuterie a příbuzných výrobků</t>
  </si>
  <si>
    <t>32200 - Výroba hudebních nástrojů</t>
  </si>
  <si>
    <t>32200</t>
  </si>
  <si>
    <t>Výroba hudebních nástrojů</t>
  </si>
  <si>
    <t>32300 - Výroba sportovních potřeb</t>
  </si>
  <si>
    <t>32300</t>
  </si>
  <si>
    <t>Výroba sportovních potřeb</t>
  </si>
  <si>
    <t>32400 - Výroba her a hraček</t>
  </si>
  <si>
    <t>32400</t>
  </si>
  <si>
    <t>Výroba her a hraček</t>
  </si>
  <si>
    <t>32500</t>
  </si>
  <si>
    <t>Výroba lékařských a dentálních nástrojů a potřeb</t>
  </si>
  <si>
    <t>32500 - Výroba lékařských a dentálních nástrojů a potřeb</t>
  </si>
  <si>
    <t>32910 - Výroba košťat a kartáčnických výrobků</t>
  </si>
  <si>
    <t>32910</t>
  </si>
  <si>
    <t>Výroba košťat a kartáčnických výrobků</t>
  </si>
  <si>
    <t>33110</t>
  </si>
  <si>
    <t>Opravy kovodělných výrobků</t>
  </si>
  <si>
    <t>33110 - Opravy kovodělných výrobků</t>
  </si>
  <si>
    <t>33110 - Opravy a údržba kovových výrobků</t>
  </si>
  <si>
    <t>Opravy a údržba kovových výrobků</t>
  </si>
  <si>
    <t>33170 - Opravy a údržba ostatních civilních dopravních prostředků a zařízení</t>
  </si>
  <si>
    <t>33170</t>
  </si>
  <si>
    <t>Opravy a údržba ostatních civilních dopravních prostředků a zařízení</t>
  </si>
  <si>
    <t>33120 - Opravy a údržba strojů</t>
  </si>
  <si>
    <t>33120</t>
  </si>
  <si>
    <t>Opravy strojů</t>
  </si>
  <si>
    <t>33120 - Opravy strojů</t>
  </si>
  <si>
    <t>Opravy a údržba strojů</t>
  </si>
  <si>
    <t>33150 - Opravy a údržba civilních lodí a člunů</t>
  </si>
  <si>
    <t>33150</t>
  </si>
  <si>
    <t>Opravy a údržba civilních lodí a člunů</t>
  </si>
  <si>
    <t>33130 - Opravy a údržba elektronických a optických přístrojů a zařízení</t>
  </si>
  <si>
    <t>33130</t>
  </si>
  <si>
    <t>Opravy elektronických a optických přístrojů a zařízení</t>
  </si>
  <si>
    <t>33130 - Opravy elektronických a optických přístrojů a zařízení</t>
  </si>
  <si>
    <t>Opravy a údržba elektronických a optických přístrojů a zařízení</t>
  </si>
  <si>
    <t>33140 - Opravy a údržba elektrických zařízení</t>
  </si>
  <si>
    <t>33140</t>
  </si>
  <si>
    <t>Opravy elektrických zařízení</t>
  </si>
  <si>
    <t>33140 - Opravy elektrických zařízení</t>
  </si>
  <si>
    <t>Opravy a údržba elektrických zařízení</t>
  </si>
  <si>
    <t>Opravy a údržba lodí a člunů</t>
  </si>
  <si>
    <t>33150 - Opravy a údržba lodí a člunů</t>
  </si>
  <si>
    <t>33160 - Opravy a údržba civilních letadel a kosmických lodí</t>
  </si>
  <si>
    <t>33160</t>
  </si>
  <si>
    <t>Opravy a údržba letadel a kosmických lodí</t>
  </si>
  <si>
    <t>33160 - Opravy a údržba letadel a kosmických lodí</t>
  </si>
  <si>
    <t>Opravy a údržba civilních letadel a kosmických lodí</t>
  </si>
  <si>
    <t>Opravy a údržba ostatních dopravních prostředků a zařízení j. n.</t>
  </si>
  <si>
    <t>33170 - Opravy a údržba ostatních dopravních prostředků a zařízení j. n.</t>
  </si>
  <si>
    <t>33171 - Opravy a údržba kolejových vozidel</t>
  </si>
  <si>
    <t>33171</t>
  </si>
  <si>
    <t>Opravy a údržba kolejových vozidel</t>
  </si>
  <si>
    <t>33179 - Opravy a údržba ostatních civilních dopravních prostředků a zařízení j. n.</t>
  </si>
  <si>
    <t>33179</t>
  </si>
  <si>
    <t>Opravy a údržba ostatních dopravních prostředků a zařízení j. n. kromě kolejových vozidel</t>
  </si>
  <si>
    <t>33179 - Opravy a údržba ostatních dopravních prostředků a zařízení j. n. kromě kolejových vozidel</t>
  </si>
  <si>
    <t>Opravy a údržba ostatních civilních dopravních prostředků a zařízení j. n.</t>
  </si>
  <si>
    <t>33190 - Opravy a údržba ostatních zařízení</t>
  </si>
  <si>
    <t>33190</t>
  </si>
  <si>
    <t>Opravy ostatních zařízení</t>
  </si>
  <si>
    <t>33190 - Opravy ostatních zařízení</t>
  </si>
  <si>
    <t>Opravy a údržba ostatních zařízení</t>
  </si>
  <si>
    <t>91300 - Konzervování, restaurování a jiné podpůrné činnosti pro kulturní dědictví</t>
  </si>
  <si>
    <t>91300</t>
  </si>
  <si>
    <t>Konzervování, restaurování a jiné podpůrné činnosti pro kulturní dědictví</t>
  </si>
  <si>
    <t>33200 - Instalace průmyslových strojů a zařízení</t>
  </si>
  <si>
    <t>33200</t>
  </si>
  <si>
    <t>Instalace průmyslových strojů a zařízení</t>
  </si>
  <si>
    <t>35110 - Výroba elektřiny z neobnovitelných zdrojů</t>
  </si>
  <si>
    <t>35110</t>
  </si>
  <si>
    <t>Výroba elektřiny</t>
  </si>
  <si>
    <t>35110 - Výroba elektřiny</t>
  </si>
  <si>
    <t>Výroba elektřiny z neobnovitelných zdrojů</t>
  </si>
  <si>
    <t>35120 - Výroba elektřiny z obnovitelných zdrojů</t>
  </si>
  <si>
    <t>35120</t>
  </si>
  <si>
    <t>Výroba elektřiny z obnovitelných zdrojů</t>
  </si>
  <si>
    <t>35160 - Skladování elektřiny</t>
  </si>
  <si>
    <t>35160</t>
  </si>
  <si>
    <t>Skladování elektřiny</t>
  </si>
  <si>
    <t>35130 - Přenos elektřiny</t>
  </si>
  <si>
    <t>Přenos elektřiny</t>
  </si>
  <si>
    <t>35120 - Přenos elektřiny</t>
  </si>
  <si>
    <t>35130</t>
  </si>
  <si>
    <t>35140 - Distribuce elektřiny</t>
  </si>
  <si>
    <t>Rozvod elektřiny</t>
  </si>
  <si>
    <t>35130 - Rozvod elektřiny</t>
  </si>
  <si>
    <t>35140</t>
  </si>
  <si>
    <t>Distribuce elektřiny</t>
  </si>
  <si>
    <t>35150 - Obchod s elektřinou</t>
  </si>
  <si>
    <t>Obchod s elektřinou</t>
  </si>
  <si>
    <t>35140 - Obchod s elektřinou</t>
  </si>
  <si>
    <t>35150</t>
  </si>
  <si>
    <t>35400</t>
  </si>
  <si>
    <t>Činnosti makléřů a agentů v oblasti elektrické energie a zemního plynu</t>
  </si>
  <si>
    <t>35400 - Činnosti makléřů a agentů v oblasti elektrické energie a zemního plynu</t>
  </si>
  <si>
    <t>35210</t>
  </si>
  <si>
    <t>Výroba plynu</t>
  </si>
  <si>
    <t>35210 - Výroba plynu</t>
  </si>
  <si>
    <t>35220</t>
  </si>
  <si>
    <t>Rozvod plynných paliv prostřednictvím sítí</t>
  </si>
  <si>
    <t>35220 - Rozvod plynných paliv prostřednictvím sítí</t>
  </si>
  <si>
    <t>Distribuce plynných paliv prostřednictvím sítí</t>
  </si>
  <si>
    <t>35220 - Distribuce plynných paliv prostřednictvím sítí</t>
  </si>
  <si>
    <t>35230</t>
  </si>
  <si>
    <t>Obchod s plynem prostřednictvím sítí</t>
  </si>
  <si>
    <t>35230 - Obchod s plynem prostřednictvím sítí</t>
  </si>
  <si>
    <t>35300</t>
  </si>
  <si>
    <t>Výroba a rozvod tepla a klimatizovaného vzduchu, výroba ledu</t>
  </si>
  <si>
    <t>35300 - Výroba a rozvod tepla a klimatizovaného vzduchu, výroba ledu</t>
  </si>
  <si>
    <t>Dodávání páry a klimatizovaného vzduchu</t>
  </si>
  <si>
    <t>35300 - Dodávání páry a klimatizovaného vzduchu</t>
  </si>
  <si>
    <t>35301</t>
  </si>
  <si>
    <t>Výroba tepla</t>
  </si>
  <si>
    <t>35301 - Výroba tepla</t>
  </si>
  <si>
    <t>Výroba a distribuce páry</t>
  </si>
  <si>
    <t>35301 - Výroba a distribuce páry</t>
  </si>
  <si>
    <t>35302</t>
  </si>
  <si>
    <t>Rozvod tepla</t>
  </si>
  <si>
    <t>35302 - Rozvod tepla</t>
  </si>
  <si>
    <t>35303</t>
  </si>
  <si>
    <t>Výroba klimatizovaného vzduchu</t>
  </si>
  <si>
    <t>35303 - Výroba klimatizovaného vzduchu</t>
  </si>
  <si>
    <t>Výroba a distribuce klimatizovaného vzduchu</t>
  </si>
  <si>
    <t>35302 - Výroba a distribuce klimatizovaného vzduchu</t>
  </si>
  <si>
    <t>35304</t>
  </si>
  <si>
    <t>Rozvod klimatizovaného vzduchu</t>
  </si>
  <si>
    <t>35304 - Rozvod klimatizovaného vzduchu</t>
  </si>
  <si>
    <t>35305</t>
  </si>
  <si>
    <t>Výroba chladicí vody</t>
  </si>
  <si>
    <t>35305 - Výroba chladicí vody</t>
  </si>
  <si>
    <t>Výroba a distribuce chladicí vody</t>
  </si>
  <si>
    <t>35303 - Výroba a distribuce chladicí vody</t>
  </si>
  <si>
    <t>35306</t>
  </si>
  <si>
    <t>Rozvod chladicí vody</t>
  </si>
  <si>
    <t>35306 - Rozvod chladicí vody</t>
  </si>
  <si>
    <t>35307</t>
  </si>
  <si>
    <t>Výroba ledu</t>
  </si>
  <si>
    <t>35307 - Výroba ledu</t>
  </si>
  <si>
    <t>Výrobu ledu pro chladicí účely</t>
  </si>
  <si>
    <t>35304 - Výrobu ledu pro chladicí účely</t>
  </si>
  <si>
    <t>36000</t>
  </si>
  <si>
    <t>Shromažďování, úprava a rozvod vody</t>
  </si>
  <si>
    <t>36000 - Shromažďování, úprava a rozvod vody</t>
  </si>
  <si>
    <t>Shromažďování, úprava a distribuce vody</t>
  </si>
  <si>
    <t>36000 - Shromažďování, úprava a distribuce vody</t>
  </si>
  <si>
    <t>37000</t>
  </si>
  <si>
    <t>Činnosti související s odpadními vodami</t>
  </si>
  <si>
    <t>37000 - Činnosti související s odpadními vodami</t>
  </si>
  <si>
    <t>38110</t>
  </si>
  <si>
    <t>Shromažďování a sběr odpadů, kromě nebezpečných</t>
  </si>
  <si>
    <t>38110 - Shromažďování a sběr odpadů, kromě nebezpečných</t>
  </si>
  <si>
    <t>Sběr odpadů, kromě nebezpečných</t>
  </si>
  <si>
    <t>38110 - Sběr odpadů, kromě nebezpečných</t>
  </si>
  <si>
    <t>38120</t>
  </si>
  <si>
    <t>Shromažďování a sběr nebezpečných odpadů</t>
  </si>
  <si>
    <t>38120 - Shromažďování a sběr nebezpečných odpadů</t>
  </si>
  <si>
    <t>Sběr nebezpečných odpadů</t>
  </si>
  <si>
    <t>38120 - Sběr nebezpečných odpadů</t>
  </si>
  <si>
    <t>38210</t>
  </si>
  <si>
    <t>Odstraňování odpadů, kromě nebezpečných</t>
  </si>
  <si>
    <t>38210 - Odstraňování odpadů, kromě nebezpečných</t>
  </si>
  <si>
    <t>Zpracování odpadů k získání materiálů k dalšímu využití</t>
  </si>
  <si>
    <t>38210 - Zpracování odpadů k získání materiálů k dalšímu využití</t>
  </si>
  <si>
    <t>38220</t>
  </si>
  <si>
    <t>Zpracování odpadů k energetickému využití</t>
  </si>
  <si>
    <t>38220 - Zpracování odpadů k energetickému využití</t>
  </si>
  <si>
    <t>38230</t>
  </si>
  <si>
    <t>Zpracování odpadů k ostatnímu využití</t>
  </si>
  <si>
    <t>38230 - Zpracování odpadů k ostatnímu využití</t>
  </si>
  <si>
    <t>38310</t>
  </si>
  <si>
    <t>Spalování odpadů bez energetického využití</t>
  </si>
  <si>
    <t>38310 - Spalování odpadů bez energetického využití</t>
  </si>
  <si>
    <t>38320</t>
  </si>
  <si>
    <t>Skládkování nebo trvalé uložení odpadů</t>
  </si>
  <si>
    <t>38320 - Skládkování nebo trvalé uložení odpadů</t>
  </si>
  <si>
    <t>38330</t>
  </si>
  <si>
    <t>Ostatní odstraňování odpadů</t>
  </si>
  <si>
    <t>38330 - Ostatní odstraňování odpadů</t>
  </si>
  <si>
    <t>Odstraňování nebezpečných odpadů</t>
  </si>
  <si>
    <t>38220 - Odstraňování nebezpečných odpadů</t>
  </si>
  <si>
    <t>5</t>
  </si>
  <si>
    <t>Demontáž vraků a vyřazených strojů a zařízení pro účely recyklace</t>
  </si>
  <si>
    <t>38310 - Demontáž vraků a vyřazených strojů a zařízení pro účely recyklace</t>
  </si>
  <si>
    <t>Úprava odpadů k dalšímu využití, kromě demontáže vraků, strojů a zařízení</t>
  </si>
  <si>
    <t>38320 - Úprava odpadů k dalšímu využití, kromě demontáže vraků, strojů a zařízení</t>
  </si>
  <si>
    <t>39000</t>
  </si>
  <si>
    <t>Sanace a jiné činnosti související s odpady</t>
  </si>
  <si>
    <t>39000 - Sanace a jiné činnosti související s odpady</t>
  </si>
  <si>
    <t>41100</t>
  </si>
  <si>
    <t>Developerská činnost</t>
  </si>
  <si>
    <t>41100 - Developerská činnost</t>
  </si>
  <si>
    <t>68120</t>
  </si>
  <si>
    <t>Developerské činnosti</t>
  </si>
  <si>
    <t>68120 - Developerské činnosti</t>
  </si>
  <si>
    <t>41200</t>
  </si>
  <si>
    <t>Výstavba bytových a nebytových budov</t>
  </si>
  <si>
    <t>41200 - Výstavba bytových a nebytových budov</t>
  </si>
  <si>
    <t>41000</t>
  </si>
  <si>
    <t>41000 - Výstavba bytových a nebytových budov</t>
  </si>
  <si>
    <t>43990</t>
  </si>
  <si>
    <t>Ostatní specializované stavební činnosti j. n.</t>
  </si>
  <si>
    <t>43990 - Ostatní specializované stavební činnosti j. n.</t>
  </si>
  <si>
    <t>41201</t>
  </si>
  <si>
    <t>Výstavba bytových budov</t>
  </si>
  <si>
    <t>41201 - Výstavba bytových budov</t>
  </si>
  <si>
    <t>41202</t>
  </si>
  <si>
    <t>Výstavba nebytových budov</t>
  </si>
  <si>
    <t>41202 - Výstavba nebytových budov</t>
  </si>
  <si>
    <t>42110</t>
  </si>
  <si>
    <t>Výstavba silnic a dálnic</t>
  </si>
  <si>
    <t>42110 - Výstavba silnic a dálnic</t>
  </si>
  <si>
    <t>43500</t>
  </si>
  <si>
    <t>Specializované stavební činnosti při výstavbě inženýrských děl</t>
  </si>
  <si>
    <t>43500 - Specializované stavební činnosti při výstavbě inženýrských děl</t>
  </si>
  <si>
    <t>42120</t>
  </si>
  <si>
    <t>Výstavba železnic a podzemních drah</t>
  </si>
  <si>
    <t>42120 - Výstavba železnic a podzemních drah</t>
  </si>
  <si>
    <t>42130</t>
  </si>
  <si>
    <t>Výstavba mostů a tunelů</t>
  </si>
  <si>
    <t>42130 - Výstavba mostů a tunelů</t>
  </si>
  <si>
    <t>42210</t>
  </si>
  <si>
    <t>Výstavba inženýrských sítí pro kapaliny a plyny</t>
  </si>
  <si>
    <t>42210 - Výstavba inženýrských sítí pro kapaliny a plyny</t>
  </si>
  <si>
    <t>42211</t>
  </si>
  <si>
    <t>Výstavba inženýrských sítí pro kapaliny</t>
  </si>
  <si>
    <t>42211 - Výstavba inženýrských sítí pro kapaliny</t>
  </si>
  <si>
    <t>42212</t>
  </si>
  <si>
    <t>Výstavba inženýrských sítí pro plyny</t>
  </si>
  <si>
    <t>42212 - Výstavba inženýrských sítí pro plyny</t>
  </si>
  <si>
    <t>42220</t>
  </si>
  <si>
    <t>Výstavba inženýrských sítí pro elektřinu a telekomunikace</t>
  </si>
  <si>
    <t>42220 - Výstavba inženýrských sítí pro elektřinu a telekomunikace</t>
  </si>
  <si>
    <t>42910</t>
  </si>
  <si>
    <t>Výstavba vodních děl</t>
  </si>
  <si>
    <t>42910 - Výstavba vodních děl</t>
  </si>
  <si>
    <t>42990</t>
  </si>
  <si>
    <t>Výstavba ostatních staveb j. n.</t>
  </si>
  <si>
    <t>42990 - Výstavba ostatních staveb j. n.</t>
  </si>
  <si>
    <t>Výstavba ostatních inženýrských děl j. n.</t>
  </si>
  <si>
    <t>42990 - Výstavba ostatních inženýrských děl j. n.</t>
  </si>
  <si>
    <t>43110</t>
  </si>
  <si>
    <t>Demolice</t>
  </si>
  <si>
    <t>43110 - Demolice</t>
  </si>
  <si>
    <t>43120</t>
  </si>
  <si>
    <t>Příprava staveniště</t>
  </si>
  <si>
    <t>43120 - Příprava staveniště</t>
  </si>
  <si>
    <t>43130</t>
  </si>
  <si>
    <t>Průzkumné vrtné práce</t>
  </si>
  <si>
    <t>43130 - Průzkumné vrtné práce</t>
  </si>
  <si>
    <t>43210</t>
  </si>
  <si>
    <t>Elektrické instalace</t>
  </si>
  <si>
    <t>43210 - Elektrické instalace</t>
  </si>
  <si>
    <t>43220</t>
  </si>
  <si>
    <t>Instalace vody, odpadu, plynu, topení a klimatizace</t>
  </si>
  <si>
    <t>43220 - Instalace vody, odpadu, plynu, topení a klimatizace</t>
  </si>
  <si>
    <t>Instalace rozvodů vody, odpadu, topení a klimatizace</t>
  </si>
  <si>
    <t>43220 - Instalace rozvodů vody, odpadu, topení a klimatizace</t>
  </si>
  <si>
    <t>43290</t>
  </si>
  <si>
    <t>Ostatní stavební instalace</t>
  </si>
  <si>
    <t>43290 - Ostatní stavební instalace</t>
  </si>
  <si>
    <t>43230</t>
  </si>
  <si>
    <t>Instalace izolací</t>
  </si>
  <si>
    <t>43230 - Instalace izolací</t>
  </si>
  <si>
    <t>43240</t>
  </si>
  <si>
    <t>43240 - Ostatní stavební instalace</t>
  </si>
  <si>
    <t>43310</t>
  </si>
  <si>
    <t>Omítkářské práce</t>
  </si>
  <si>
    <t>43310 - Omítkářské práce</t>
  </si>
  <si>
    <t>43320</t>
  </si>
  <si>
    <t>Truhlářské práce</t>
  </si>
  <si>
    <t>43320 - Truhlářské práce</t>
  </si>
  <si>
    <t>43330</t>
  </si>
  <si>
    <t>Obkládání stěn a pokládání podlahových krytin</t>
  </si>
  <si>
    <t>43330 - Obkládání stěn a pokládání podlahových krytin</t>
  </si>
  <si>
    <t>43340</t>
  </si>
  <si>
    <t>Sklenářské, malířské a natěračské práce</t>
  </si>
  <si>
    <t>43340 - Sklenářské, malířské a natěračské práce</t>
  </si>
  <si>
    <t>43341</t>
  </si>
  <si>
    <t>Sklenářské práce</t>
  </si>
  <si>
    <t>43341 - Sklenářské práce</t>
  </si>
  <si>
    <t>43342</t>
  </si>
  <si>
    <t>Malířské a natěračské práce</t>
  </si>
  <si>
    <t>43342 - Malířské a natěračské práce</t>
  </si>
  <si>
    <t>43390</t>
  </si>
  <si>
    <t>Ostatní kompletační a dokončovací práce</t>
  </si>
  <si>
    <t>43390 - Ostatní kompletační a dokončovací práce</t>
  </si>
  <si>
    <t>7</t>
  </si>
  <si>
    <t>43350</t>
  </si>
  <si>
    <t>Ostatní kompletační a dokončovací stavební práce</t>
  </si>
  <si>
    <t>43350 - Ostatní kompletační a dokončovací stavební práce</t>
  </si>
  <si>
    <t>81220</t>
  </si>
  <si>
    <t>Specializované čištění a úklid budov a průmyslových zařízení</t>
  </si>
  <si>
    <t>81220 - Specializované čištění a úklid budov a průmyslových zařízení</t>
  </si>
  <si>
    <t>43910</t>
  </si>
  <si>
    <t>Pokrývačské práce</t>
  </si>
  <si>
    <t>43910 - Pokrývačské práce</t>
  </si>
  <si>
    <t>43410</t>
  </si>
  <si>
    <t>43410 - Pokrývačské práce</t>
  </si>
  <si>
    <t>10</t>
  </si>
  <si>
    <t>43420</t>
  </si>
  <si>
    <t>Ostatní specializované stavební činnosti při výstavbě budov</t>
  </si>
  <si>
    <t>43420 - Ostatní specializované stavební činnosti při výstavbě budov</t>
  </si>
  <si>
    <t>Zednické práce</t>
  </si>
  <si>
    <t>43910 - Zednické práce</t>
  </si>
  <si>
    <t>43991</t>
  </si>
  <si>
    <t>Montáž a demontáž lešení a bednění</t>
  </si>
  <si>
    <t>43991 - Montáž a demontáž lešení a bednění</t>
  </si>
  <si>
    <t>43999</t>
  </si>
  <si>
    <t>Jiné specializované stavební činnosti j. n.</t>
  </si>
  <si>
    <t>43999 - Jiné specializované stavební činnosti j. n.</t>
  </si>
  <si>
    <t>43222</t>
  </si>
  <si>
    <t>Instalace tepelných, chladicích a klimatizačních zařízení a rozvodů</t>
  </si>
  <si>
    <t>46180 - Zprostředkování v oblasti specializovaného velkoobchodu za provizi s ostatním zbožím</t>
  </si>
  <si>
    <t>45110</t>
  </si>
  <si>
    <t>Obchod s automobily a jinými lehkými motorovými vozidly</t>
  </si>
  <si>
    <t>45110 - Obchod s automobily a jinými lehkými motorovými vozidly</t>
  </si>
  <si>
    <t>46180</t>
  </si>
  <si>
    <t>Zprostředkování v oblasti specializovaného velkoobchodu za provizi s ostatním zbožím</t>
  </si>
  <si>
    <t>46710 - Velkoobchod s motorovými vozidly</t>
  </si>
  <si>
    <t>46710</t>
  </si>
  <si>
    <t>Velkoobchod s motorovými vozidly</t>
  </si>
  <si>
    <t>47810 - Maloobchod s motorovými vozidly</t>
  </si>
  <si>
    <t>47810</t>
  </si>
  <si>
    <t>Maloobchod s motorovými vozidly</t>
  </si>
  <si>
    <t>47920 - Zprostředkování v oblasti specializovaného maloobchodu</t>
  </si>
  <si>
    <t>47920</t>
  </si>
  <si>
    <t>Zprostředkování v oblasti specializovaného maloobchodu</t>
  </si>
  <si>
    <t>45190</t>
  </si>
  <si>
    <t>Obchod s ostatními motorovými vozidly, kromě motocyklů</t>
  </si>
  <si>
    <t>45190 - Obchod s ostatními motorovými vozidly, kromě motocyklů</t>
  </si>
  <si>
    <t>95310 - Opravy a údržba motorových vozidel</t>
  </si>
  <si>
    <t>45200</t>
  </si>
  <si>
    <t>Opravy a údržba motorových vozidel, kromě motocyklů</t>
  </si>
  <si>
    <t>45200 - Opravy a údržba motorových vozidel, kromě motocyklů</t>
  </si>
  <si>
    <t>95310</t>
  </si>
  <si>
    <t>Opravy a údržba motorových vozidel</t>
  </si>
  <si>
    <t>95400 - Zprostředkování v oblasti oprav a údržby počítačů, výrobků pro osobní potřebu a převážně pro domácnost a motorových vozidel a motocyklů</t>
  </si>
  <si>
    <t>45310</t>
  </si>
  <si>
    <t>Velkoobchod s díly a příslušenstvím pro motorová vozidla, kromě motocyklů</t>
  </si>
  <si>
    <t>45310 - Velkoobchod s díly a příslušenstvím pro motorová vozidla, kromě motocyklů</t>
  </si>
  <si>
    <t>46720</t>
  </si>
  <si>
    <t>Velkoobchod s díly a příslušenstvím pro motorová vozidla</t>
  </si>
  <si>
    <t>46720 - Velkoobchod s díly a příslušenstvím pro motorová vozidla</t>
  </si>
  <si>
    <t>45320</t>
  </si>
  <si>
    <t>Maloobchod s díly a příslušenstvím pro motorová vozidla, kromě motocyklů</t>
  </si>
  <si>
    <t>45320 - Maloobchod s díly a příslušenstvím pro motorová vozidla, kromě motocyklů</t>
  </si>
  <si>
    <t>47820</t>
  </si>
  <si>
    <t>Maloobchod s díly a příslušenstvím pro motorová vozidla</t>
  </si>
  <si>
    <t>47820 - Maloobchod s díly a příslušenstvím pro motorová vozidla</t>
  </si>
  <si>
    <t>45400</t>
  </si>
  <si>
    <t>Obchod, opravy a údržba motocyklů, jejich dílů a příslušenství</t>
  </si>
  <si>
    <t>45400 - Obchod, opravy a údržba motocyklů, jejich dílů a příslušenství</t>
  </si>
  <si>
    <t>46730</t>
  </si>
  <si>
    <t>Velkoobchod s motocykly a jejich díly a příslušenstvím</t>
  </si>
  <si>
    <t>46730 - Velkoobchod s motocykly a jejich díly a příslušenstvím</t>
  </si>
  <si>
    <t>47830</t>
  </si>
  <si>
    <t>Maloobchod s motocykly a díly a příslušenstvím pro motocykly</t>
  </si>
  <si>
    <t>47830 - Maloobchod s motocykly a díly a příslušenstvím pro motocykly</t>
  </si>
  <si>
    <t>95320</t>
  </si>
  <si>
    <t>Opravy a údržba motocyklů</t>
  </si>
  <si>
    <t>95320 - Opravy a údržba motocyklů</t>
  </si>
  <si>
    <t>46110</t>
  </si>
  <si>
    <t>Zprostředkování velkoobchodu a VO v zastoupení se zákl. zeměděl. produkty, živými zvířaty, textil. surovinami a polotovary</t>
  </si>
  <si>
    <t>46110 - Zprostředkování velkoobchodu a VO v zastoupení se zákl. zeměděl. produkty, živými zvířaty, textil. surovinami a polotovary</t>
  </si>
  <si>
    <t>Zprostředkování v oblasti velkoobchodu za provizi se základními zemědělskými produkty, živými zvířaty, textilními surovinami a polotovary</t>
  </si>
  <si>
    <t>46120</t>
  </si>
  <si>
    <t>Zprostředkování velkoobchodu a velkoobchod v zastoupení s palivy, rudami, kovy a průmyslovými chemikáliemi</t>
  </si>
  <si>
    <t>46120 - Zprostředkování velkoobchodu a velkoobchod v zastoupení s palivy, rudami, kovy a průmyslovými chemikáliemi</t>
  </si>
  <si>
    <t>Zprostředkování v oblasti velkoobchodu za provizi s palivy, rudami, kovy a technickými chemikáliemi</t>
  </si>
  <si>
    <t>46110 - Zprostředkování v oblasti velkoobchodu za provizi se základními zemědělskými produkty, živými zvířaty, textilními surovinami a polotovary</t>
  </si>
  <si>
    <t>46130</t>
  </si>
  <si>
    <t>Zprostředkování velkoobchodu a velkoobchod v zastoupení se dřevem a stavebními materiály</t>
  </si>
  <si>
    <t>46130 - Zprostředkování velkoobchodu a velkoobchod v zastoupení se dřevem a stavebními materiály</t>
  </si>
  <si>
    <t>Zprostředkování v oblasti velkoobchodu za provizi se dřevem a stavebními materiály</t>
  </si>
  <si>
    <t>46120 - Zprostředkování v oblasti velkoobchodu za provizi s palivy, rudami, kovy a technickými chemikáliemi</t>
  </si>
  <si>
    <t>46140</t>
  </si>
  <si>
    <t>Zprostředkování velkoobchodu a velkoobchod v zastoupení se stroji, průmyslovým zařízením, loděmi a letadly</t>
  </si>
  <si>
    <t>46140 - Zprostředkování velkoobchodu a velkoobchod v zastoupení se stroji, průmyslovým zařízením, loděmi a letadly</t>
  </si>
  <si>
    <t>Zprostředkování v oblasti velkoobchodu za provizi se stroji, průmyslovým zařízením, loděmi a letadly</t>
  </si>
  <si>
    <t>46130 - Zprostředkování v oblasti velkoobchodu za provizi se dřevem a stavebními materiály</t>
  </si>
  <si>
    <t>46150</t>
  </si>
  <si>
    <t>Zprostředkování velkoobchodu a velkoobchod v zastoupení s nábytkem, železářským zbožím a potřebami převážně pro domácnost</t>
  </si>
  <si>
    <t>46150 - Zprostředkování velkoobchodu a velkoobchod v zastoupení s nábytkem, železářským zbožím a potřebami převážně pro domácnost</t>
  </si>
  <si>
    <t>Zprostředkování v oblasti velkoobchodu za provizi s nábytkem, železářským zbožím a potřebami převážně pro domácnost</t>
  </si>
  <si>
    <t>46140 - Zprostředkování v oblasti velkoobchodu za provizi se stroji, průmyslovým zařízením, loděmi a letadly</t>
  </si>
  <si>
    <t>46160</t>
  </si>
  <si>
    <t>Zprostředkování velkoobchodu a velkoobchod v zastoupení s textilem, oděvy, kožešinami, obuví a koženými výrobky</t>
  </si>
  <si>
    <t>46160 - Zprostředkování velkoobchodu a velkoobchod v zastoupení s textilem, oděvy, kožešinami, obuví a koženými výrobky</t>
  </si>
  <si>
    <t>Zprostředkování v oblasti velkoobchodu za provizi s textilem, oděvy, kožešinami, obuví a koženými výrobky</t>
  </si>
  <si>
    <t>46150 - Zprostředkování v oblasti velkoobchodu za provizi s nábytkem, železářským zbožím a potřebami převážně pro domácnost</t>
  </si>
  <si>
    <t>46170</t>
  </si>
  <si>
    <t>Zprostředkování velkoobchodu a velkoobchod v zastoupení s potravinami, nápoji, tabákem a tabákovými výrobky</t>
  </si>
  <si>
    <t>46170 - Zprostředkování velkoobchodu a velkoobchod v zastoupení s potravinami, nápoji, tabákem a tabákovými výrobky</t>
  </si>
  <si>
    <t>Zprostředkování v oblasti velkoobchodu za provizi s potravinami, nápoji a tabákovými výrobky</t>
  </si>
  <si>
    <t>46160 - Zprostředkování v oblasti velkoobchodu za provizi s textilem, oděvy, kožešinami, obuví a koženými výrobky</t>
  </si>
  <si>
    <t>Zprostředkování specializovaného velkoobchodu a specializovaný velkoobchod v zastoupení s ostatními výrobky</t>
  </si>
  <si>
    <t>46180 - Zprostředkování specializovaného velkoobchodu a specializovaný velkoobchod v zastoupení s ostatními výrobky</t>
  </si>
  <si>
    <t>46170 - Zprostředkování v oblasti velkoobchodu za provizi s potravinami, nápoji a tabákovými výrobky</t>
  </si>
  <si>
    <t>46181</t>
  </si>
  <si>
    <t>Zprostředkování velkoobchodu a velkoobchod v zastoupení s papírenskými výrobky</t>
  </si>
  <si>
    <t>46181 - Zprostředkování velkoobchodu a velkoobchod v zastoupení s papírenskými výrobky</t>
  </si>
  <si>
    <t>46189</t>
  </si>
  <si>
    <t>Zprostředkování specializovaného velkoobchodu a velkoobchod v zastoupení s ostatními výrobky j. n.</t>
  </si>
  <si>
    <t>46189 - Zprostředkování specializovaného velkoobchodu a velkoobchod v zastoupení s ostatními výrobky j. n.</t>
  </si>
  <si>
    <t>46190</t>
  </si>
  <si>
    <t>Zprostředkování nespecializovaného velkoobchodu a nespecializovaný velkoobchod v zastoupení</t>
  </si>
  <si>
    <t>46190 - Zprostředkování nespecializovaného velkoobchodu a nespecializovaný velkoobchod v zastoupení</t>
  </si>
  <si>
    <t>Zprostředkování v oblasti nespecializovaného velkoobchodu za provizi</t>
  </si>
  <si>
    <t>46210</t>
  </si>
  <si>
    <t>Velkoobchod s obilím, surovým tabákem, osivy a krmivy</t>
  </si>
  <si>
    <t>46210 - Velkoobchod s obilím, surovým tabákem, osivy a krmivy</t>
  </si>
  <si>
    <t>46190 - Zprostředkování v oblasti nespecializovaného velkoobchodu za provizi</t>
  </si>
  <si>
    <t>46220</t>
  </si>
  <si>
    <t>Velkoobchod s květinami a jinými rostlinami</t>
  </si>
  <si>
    <t>46220 - Velkoobchod s květinami a jinými rostlinami</t>
  </si>
  <si>
    <t>46230</t>
  </si>
  <si>
    <t>Velkoobchod s živými zvířaty</t>
  </si>
  <si>
    <t>46230 - Velkoobchod s živými zvířaty</t>
  </si>
  <si>
    <t>46240</t>
  </si>
  <si>
    <t>Velkoobchod se surovými kůžemi, kožešinami a usněmi</t>
  </si>
  <si>
    <t>46240 - Velkoobchod se surovými kůžemi, kožešinami a usněmi</t>
  </si>
  <si>
    <t>46310</t>
  </si>
  <si>
    <t>Velkoobchod s ovocem a zeleninou</t>
  </si>
  <si>
    <t>46310 - Velkoobchod s ovocem a zeleninou</t>
  </si>
  <si>
    <t>46320</t>
  </si>
  <si>
    <t>Velkoobchod s masem a masnými výrobky</t>
  </si>
  <si>
    <t>46320 - Velkoobchod s masem a masnými výrobky</t>
  </si>
  <si>
    <t>Velkoobchod s masem, masnými výrobky, rybami a rybími výrobky</t>
  </si>
  <si>
    <t>46330</t>
  </si>
  <si>
    <t>Velkoobchod s mléčnými výrobky, vejci, jedlými oleji a tuky</t>
  </si>
  <si>
    <t>46330 - Velkoobchod s mléčnými výrobky, vejci, jedlými oleji a tuky</t>
  </si>
  <si>
    <t>46320 - Velkoobchod s masem, masnými výrobky, rybami a rybími výrobky</t>
  </si>
  <si>
    <t>46340</t>
  </si>
  <si>
    <t>Velkoobchod s nápoji</t>
  </si>
  <si>
    <t>46340 - Velkoobchod s nápoji</t>
  </si>
  <si>
    <t>46350</t>
  </si>
  <si>
    <t>Velkoobchod s tabákovými výrobky</t>
  </si>
  <si>
    <t>46350 - Velkoobchod s tabákovými výrobky</t>
  </si>
  <si>
    <t>46360</t>
  </si>
  <si>
    <t>Velkoobchod s cukrem, čokoládou a cukrovinkami</t>
  </si>
  <si>
    <t>46360 - Velkoobchod s cukrem, čokoládou a cukrovinkami</t>
  </si>
  <si>
    <t>46370</t>
  </si>
  <si>
    <t>Velkoobchod s kávou, čajem, kakaem a kořením</t>
  </si>
  <si>
    <t>46370 - Velkoobchod s kávou, čajem, kakaem a kořením</t>
  </si>
  <si>
    <t>46380</t>
  </si>
  <si>
    <t>Specializovaný velkoobchod s jinými potravinami, včetně ryb, korýšů a měkkýšů</t>
  </si>
  <si>
    <t>46380 - Specializovaný velkoobchod s jinými potravinami, včetně ryb, korýšů a měkkýšů</t>
  </si>
  <si>
    <t>Specializovaný velkoobchod s ostatními potravinami</t>
  </si>
  <si>
    <t>46390</t>
  </si>
  <si>
    <t>Nespecializovaný velkoobchod s potravinami, nápoji a tabákovými výrobky</t>
  </si>
  <si>
    <t>46390 - Nespecializovaný velkoobchod s potravinami, nápoji a tabákovými výrobky</t>
  </si>
  <si>
    <t>46380 - Specializovaný velkoobchod s ostatními potravinami</t>
  </si>
  <si>
    <t>46410</t>
  </si>
  <si>
    <t>Velkoobchod s textilem</t>
  </si>
  <si>
    <t>46410 - Velkoobchod s textilem</t>
  </si>
  <si>
    <t>46420</t>
  </si>
  <si>
    <t>Velkoobchod s oděvy a obuví</t>
  </si>
  <si>
    <t>46420 - Velkoobchod s oděvy a obuví</t>
  </si>
  <si>
    <t>46421</t>
  </si>
  <si>
    <t>Velkoobchod s oděvy</t>
  </si>
  <si>
    <t>46421 - Velkoobchod s oděvy</t>
  </si>
  <si>
    <t>46422</t>
  </si>
  <si>
    <t>Velkoobchod s obuví</t>
  </si>
  <si>
    <t>46422 - Velkoobchod s obuví</t>
  </si>
  <si>
    <t>46430</t>
  </si>
  <si>
    <t>Velkoobchod s elektrospotřebiči a elektronikou</t>
  </si>
  <si>
    <t>46430 - Velkoobchod s elektrospotřebiči a elektronikou</t>
  </si>
  <si>
    <t>Velkoobchod s elektrospotřebiči a elektronikou převážně pro domácnost</t>
  </si>
  <si>
    <t>46490</t>
  </si>
  <si>
    <t>Velkoobchod s ostatními výrobky převážně pro domácnost</t>
  </si>
  <si>
    <t>46430 - Velkoobchod s elektrospotřebiči a elektronikou převážně pro domácnost</t>
  </si>
  <si>
    <t>46640</t>
  </si>
  <si>
    <t>Velkoobchod s ostatními stroji a zařízením</t>
  </si>
  <si>
    <t>46490 - Velkoobchod s ostatními výrobky převážně pro domácnost</t>
  </si>
  <si>
    <t>46440</t>
  </si>
  <si>
    <t>Velkoobchod s porcelánovými, keramickými a skleněnými výrobky a čisticími prostředky</t>
  </si>
  <si>
    <t>46440 - Velkoobchod s porcelánovými, keramickými a skleněnými výrobky a čisticími prostředky</t>
  </si>
  <si>
    <t>46640 - Velkoobchod s ostatními stroji a zařízením</t>
  </si>
  <si>
    <t>46441</t>
  </si>
  <si>
    <t>Velkoobchod s porcelánovými, keramickými a skleněnými výrobky</t>
  </si>
  <si>
    <t>46441 - Velkoobchod s porcelánovými, keramickými a skleněnými výrobky</t>
  </si>
  <si>
    <t>46442</t>
  </si>
  <si>
    <t>Velkoobchod s pracími a čisticími prostředky</t>
  </si>
  <si>
    <t>46442 - Velkoobchod s pracími a čisticími prostředky</t>
  </si>
  <si>
    <t>46450</t>
  </si>
  <si>
    <t>Velkoobchod s kosmetickými výrobky</t>
  </si>
  <si>
    <t>46450 - Velkoobchod s kosmetickými výrobky</t>
  </si>
  <si>
    <t>Velkoobchod s parfémy a kosmetickými přípravky</t>
  </si>
  <si>
    <t>46460</t>
  </si>
  <si>
    <t>Velkoobchod s farmaceutickými výrobky</t>
  </si>
  <si>
    <t>46460 - Velkoobchod s farmaceutickými výrobky</t>
  </si>
  <si>
    <t>Velkoobchod s farmaceutickými a zdravotnickými výrobky</t>
  </si>
  <si>
    <t>46450 - Velkoobchod s parfémy a kosmetickými přípravky</t>
  </si>
  <si>
    <t>46470</t>
  </si>
  <si>
    <t>Velkoobchod s nábytkem, koberci a svítidly</t>
  </si>
  <si>
    <t>46470 - Velkoobchod s nábytkem, koberci a svítidly</t>
  </si>
  <si>
    <t>Velkoobchod s nábytkem, koberci a osvětlovacími zařízeními pro domácnosti, kanceláře a obchody</t>
  </si>
  <si>
    <t>46460 - Velkoobchod s farmaceutickými a zdravotnickými výrobky</t>
  </si>
  <si>
    <t>46480</t>
  </si>
  <si>
    <t>Velkoobchod s hodinami, hodinkami a klenoty</t>
  </si>
  <si>
    <t>46480 - Velkoobchod s hodinami, hodinkami a klenoty</t>
  </si>
  <si>
    <t>46470 - Velkoobchod s nábytkem, koberci a osvětlovacími zařízeními pro domácnosti, kanceláře a obchody</t>
  </si>
  <si>
    <t>46510</t>
  </si>
  <si>
    <t>Velkoobchod s počítači, počítačovým periferním zařízením a softwarem</t>
  </si>
  <si>
    <t>46510 - Velkoobchod s počítači, počítačovým periferním zařízením a softwarem</t>
  </si>
  <si>
    <t>46500</t>
  </si>
  <si>
    <t>Velkoobchod s počítačovými a komunikačními zařízeními</t>
  </si>
  <si>
    <t>46520</t>
  </si>
  <si>
    <t>Velkoobchod s elektronickým a telekomunikačním zařízením a jeho díly</t>
  </si>
  <si>
    <t>46520 - Velkoobchod s elektronickým a telekomunikačním zařízením a jeho díly</t>
  </si>
  <si>
    <t>46500 - Velkoobchod s počítačovými a komunikačními zařízeními</t>
  </si>
  <si>
    <t>46610</t>
  </si>
  <si>
    <t>Velkoobchod se zemědělskými stroji, strojním zařízením a příslušenstvím</t>
  </si>
  <si>
    <t>46610 - Velkoobchod se zemědělskými stroji, strojním zařízením a příslušenstvím</t>
  </si>
  <si>
    <t>46620</t>
  </si>
  <si>
    <t>Velkoobchod s obráběcími stroji</t>
  </si>
  <si>
    <t>46620 - Velkoobchod s obráběcími stroji</t>
  </si>
  <si>
    <t>46630</t>
  </si>
  <si>
    <t>Velkoobchod s těžebními a stavebními stroji a zařízením</t>
  </si>
  <si>
    <t>46630 - Velkoobchod s těžebními a stavebními stroji a zařízením</t>
  </si>
  <si>
    <t>Velkoobchod se strojním zařízením pro textilní průmysl, šicími a pletacími stroji</t>
  </si>
  <si>
    <t>46640 - Velkoobchod se strojním zařízením pro textilní průmysl, šicími a pletacími stroji</t>
  </si>
  <si>
    <t>46650</t>
  </si>
  <si>
    <t>Velkoobchod s kancelářským nábytkem</t>
  </si>
  <si>
    <t>46650 - Velkoobchod s kancelářským nábytkem</t>
  </si>
  <si>
    <t>46660</t>
  </si>
  <si>
    <t>Velkoobchod s ostatními kancelářskými stroji a zařízením</t>
  </si>
  <si>
    <t>46660 - Velkoobchod s ostatními kancelářskými stroji a zařízením</t>
  </si>
  <si>
    <t>46690</t>
  </si>
  <si>
    <t>46690 - Velkoobchod s ostatními stroji a zařízením</t>
  </si>
  <si>
    <t>Velkoobchod s pevnými, kapalnými a plynnými palivy a příbuznými výrobky</t>
  </si>
  <si>
    <t>46710 - Velkoobchod s pevnými, kapalnými a plynnými palivy a příbuznými výrobky</t>
  </si>
  <si>
    <t>46810</t>
  </si>
  <si>
    <t>46711</t>
  </si>
  <si>
    <t>Velkoobchod s pevnými palivy a příbuznými výrobky</t>
  </si>
  <si>
    <t>46711 - Velkoobchod s pevnými palivy a příbuznými výrobky</t>
  </si>
  <si>
    <t>46810 - Velkoobchod s pevnými, kapalnými a plynnými palivy a příbuznými výrobky</t>
  </si>
  <si>
    <t>46712</t>
  </si>
  <si>
    <t>Velkoobchod s kapalnými palivy a příbuznými výrobky</t>
  </si>
  <si>
    <t>46712 - Velkoobchod s kapalnými palivy a příbuznými výrobky</t>
  </si>
  <si>
    <t>46713</t>
  </si>
  <si>
    <t>Velkoobchod s plynnými palivy a příbuznými výrobky</t>
  </si>
  <si>
    <t>46713 - Velkoobchod s plynnými palivy a příbuznými výrobky</t>
  </si>
  <si>
    <t>Velkoobchod s rudami, kovy a hutními výrobky</t>
  </si>
  <si>
    <t>46720 - Velkoobchod s rudami, kovy a hutními výrobky</t>
  </si>
  <si>
    <t>46820</t>
  </si>
  <si>
    <t>Velkoobchod se dřevem, stavebními materiály a sanitárním vybavením</t>
  </si>
  <si>
    <t>46730 - Velkoobchod se dřevem, stavebními materiály a sanitárním vybavením</t>
  </si>
  <si>
    <t>46830</t>
  </si>
  <si>
    <t>46820 - Velkoobchod s rudami, kovy a hutními výrobky</t>
  </si>
  <si>
    <t>46740</t>
  </si>
  <si>
    <t>Velkoobchod s železářským zbožím, instalatérskými a topenářskými potřebami</t>
  </si>
  <si>
    <t>46740 - Velkoobchod s železářským zbožím, instalatérskými a topenářskými potřebami</t>
  </si>
  <si>
    <t>46840</t>
  </si>
  <si>
    <t>Velkoobchod s železářským zbožím a instalatérskými a topenářskými potřebami</t>
  </si>
  <si>
    <t>46830 - Velkoobchod se dřevem, stavebními materiály a sanitárním vybavením</t>
  </si>
  <si>
    <t>46750</t>
  </si>
  <si>
    <t>Velkoobchod s chemickými výrobky</t>
  </si>
  <si>
    <t>46750 - Velkoobchod s chemickými výrobky</t>
  </si>
  <si>
    <t>46850</t>
  </si>
  <si>
    <t>46840 - Velkoobchod s železářským zbožím a instalatérskými a topenářskými potřebami</t>
  </si>
  <si>
    <t>46760</t>
  </si>
  <si>
    <t>Velkoobchod s ostatními meziprodukty</t>
  </si>
  <si>
    <t>46760 - Velkoobchod s ostatními meziprodukty</t>
  </si>
  <si>
    <t>46860</t>
  </si>
  <si>
    <t>46850 - Velkoobchod s chemickými výrobky</t>
  </si>
  <si>
    <t>46761</t>
  </si>
  <si>
    <t>Velkoobchod s papírenskými meziprodukty</t>
  </si>
  <si>
    <t>46761 - Velkoobchod s papírenskými meziprodukty</t>
  </si>
  <si>
    <t>46860 - Velkoobchod s ostatními meziprodukty</t>
  </si>
  <si>
    <t>46769</t>
  </si>
  <si>
    <t>Velkoobchod s ostatními meziprodukty j. n.</t>
  </si>
  <si>
    <t>46769 - Velkoobchod s ostatními meziprodukty j. n.</t>
  </si>
  <si>
    <t>46770</t>
  </si>
  <si>
    <t>Velkoobchod s odpadem a šrotem</t>
  </si>
  <si>
    <t>46770 - Velkoobchod s odpadem a šrotem</t>
  </si>
  <si>
    <t>46870</t>
  </si>
  <si>
    <t>46900</t>
  </si>
  <si>
    <t>Nespecializovaný velkoobchod</t>
  </si>
  <si>
    <t>46900 - Nespecializovaný velkoobchod</t>
  </si>
  <si>
    <t>46870 - Velkoobchod s odpadem a šrotem</t>
  </si>
  <si>
    <t>47110</t>
  </si>
  <si>
    <t>Maloobchod s převahou potravin, nápojů a tabákových výrobků v nespecializovaných prodejnách</t>
  </si>
  <si>
    <t>47110 - Maloobchod s převahou potravin, nápojů a tabákových výrobků v nespecializovaných prodejnách</t>
  </si>
  <si>
    <t>Nespecializovaný maloobchod s převahou potravin, nápojů a tabákových výrobků</t>
  </si>
  <si>
    <t>47910</t>
  </si>
  <si>
    <t>Zprostředkování v oblasti nespecializovaného maloobchodu</t>
  </si>
  <si>
    <t>47110 - Nespecializovaný maloobchod s převahou potravin, nápojů a tabákových výrobků</t>
  </si>
  <si>
    <t>47190</t>
  </si>
  <si>
    <t>Ostatní maloobchod v nespecializovaných prodejnách</t>
  </si>
  <si>
    <t>47190 - Ostatní maloobchod v nespecializovaných prodejnách</t>
  </si>
  <si>
    <t>47120</t>
  </si>
  <si>
    <t>Ostatní nespecializovaný maloobchod</t>
  </si>
  <si>
    <t>47910 - Zprostředkování v oblasti nespecializovaného maloobchodu</t>
  </si>
  <si>
    <t>47120 - Ostatní nespecializovaný maloobchod</t>
  </si>
  <si>
    <t>47210</t>
  </si>
  <si>
    <t>Maloobchod s ovocem a zeleninou</t>
  </si>
  <si>
    <t>47210 - Maloobchod s ovocem a zeleninou</t>
  </si>
  <si>
    <t>47220</t>
  </si>
  <si>
    <t>Maloobchod s masem a masnými výrobky</t>
  </si>
  <si>
    <t>47220 - Maloobchod s masem a masnými výrobky</t>
  </si>
  <si>
    <t>47230</t>
  </si>
  <si>
    <t>Maloobchod s rybami, korýši a měkkýši</t>
  </si>
  <si>
    <t>47230 - Maloobchod s rybami, korýši a měkkýši</t>
  </si>
  <si>
    <t>47240</t>
  </si>
  <si>
    <t>Maloobchod s chlebem, pečivem, cukrářskými výrobky a cukrovinkami</t>
  </si>
  <si>
    <t>47240 - Maloobchod s chlebem, pečivem, cukrářskými výrobky a cukrovinkami</t>
  </si>
  <si>
    <t>Maloobchod s pekařskými a cukrářskými výrobky a cukrovinkami</t>
  </si>
  <si>
    <t>47240 - Maloobchod s pekařskými a cukrářskými výrobky a cukrovinkami</t>
  </si>
  <si>
    <t>47250</t>
  </si>
  <si>
    <t>Maloobchod s nápoji</t>
  </si>
  <si>
    <t>47250 - Maloobchod s nápoji</t>
  </si>
  <si>
    <t>47260</t>
  </si>
  <si>
    <t>Maloobchod s tabákovými výrobky</t>
  </si>
  <si>
    <t>47260 - Maloobchod s tabákovými výrobky</t>
  </si>
  <si>
    <t>47290</t>
  </si>
  <si>
    <t>Ostatní maloobchod s potravinami ve specializovaných prodejnách</t>
  </si>
  <si>
    <t>47290 - Ostatní maloobchod s potravinami ve specializovaných prodejnách</t>
  </si>
  <si>
    <t>47270</t>
  </si>
  <si>
    <t>Specializovaný maloobchod s ostatními potravinami</t>
  </si>
  <si>
    <t>47270 - Specializovaný maloobchod s ostatními potravinami</t>
  </si>
  <si>
    <t>47300</t>
  </si>
  <si>
    <t>Maloobchod s pohonnými hmotami ve specializovaných prodejnách</t>
  </si>
  <si>
    <t>47300 - Maloobchod s pohonnými hmotami ve specializovaných prodejnách</t>
  </si>
  <si>
    <t>Maloobchod s pohonnými hmotami</t>
  </si>
  <si>
    <t>47300 - Maloobchod s pohonnými hmotami</t>
  </si>
  <si>
    <t>47410</t>
  </si>
  <si>
    <t>Maloobchod s počítači, počítačovým periferním zařízením a softwarem</t>
  </si>
  <si>
    <t>47410 - Maloobchod s počítači, počítačovým periferním zařízením a softwarem</t>
  </si>
  <si>
    <t>47400</t>
  </si>
  <si>
    <t>Maloobchod s počítačovým a komunikačním zařízením</t>
  </si>
  <si>
    <t>47400 - Maloobchod s počítačovým a komunikačním zařízením</t>
  </si>
  <si>
    <t>47420</t>
  </si>
  <si>
    <t>Maloobchod s telekomunikačním zařízením</t>
  </si>
  <si>
    <t>47420 - Maloobchod s telekomunikačním zařízením</t>
  </si>
  <si>
    <t>47430</t>
  </si>
  <si>
    <t>Maloobchod s audio- a videozařízením</t>
  </si>
  <si>
    <t>47430 - Maloobchod s audio- a videozařízením</t>
  </si>
  <si>
    <t>47510</t>
  </si>
  <si>
    <t>Maloobchod s textilem</t>
  </si>
  <si>
    <t>47510 - Maloobchod s textilem</t>
  </si>
  <si>
    <t>47520</t>
  </si>
  <si>
    <t>Maloobchod s železářským zbožím, barvami, sklem a potřebami pro kutily</t>
  </si>
  <si>
    <t>47520 - Maloobchod s železářským zbožím, barvami, sklem a potřebami pro kutily</t>
  </si>
  <si>
    <t>Maloobchod s železářským zbožím, stavebními materiály, barvami a sklem</t>
  </si>
  <si>
    <t>47520 - Maloobchod s železářským zbožím, stavebními materiály, barvami a sklem</t>
  </si>
  <si>
    <t>47530</t>
  </si>
  <si>
    <t>Maloobchod s koberci, podlahovými krytinami a nástěnnými obklady</t>
  </si>
  <si>
    <t>47530 - Maloobchod s koberci, podlahovými krytinami a nástěnnými obklady</t>
  </si>
  <si>
    <t>47540</t>
  </si>
  <si>
    <t>Maloobchod s elektrospotřebiči a elektronikou</t>
  </si>
  <si>
    <t>47540 - Maloobchod s elektrospotřebiči a elektronikou</t>
  </si>
  <si>
    <t>Maloobchod s elektrospotřebiči a elektronikou převážně pro domácnost</t>
  </si>
  <si>
    <t>47540 - Maloobchod s elektrospotřebiči a elektronikou převážně pro domácnost</t>
  </si>
  <si>
    <t>47590</t>
  </si>
  <si>
    <t>Maloobchod s nábytkem, svítidly a ostatními výrobky převážně pro domácnost ve specializovaných prodejnách</t>
  </si>
  <si>
    <t>47590 - Maloobchod s nábytkem, svítidly a ostatními výrobky převážně pro domácnost ve specializovaných prodejnách</t>
  </si>
  <si>
    <t>47550</t>
  </si>
  <si>
    <t>Maloobchod s nábytkem, osvětlovacími zařízeními, nádobím a ostatními výrobky převážně pro domácnost</t>
  </si>
  <si>
    <t>47690</t>
  </si>
  <si>
    <t>Maloobchod s výrobky pro kulturní rozhled a rekreaci j. n.</t>
  </si>
  <si>
    <t>47550 - Maloobchod s nábytkem, osvětlovacími zařízeními, nádobím a ostatními výrobky převážně pro domácnost</t>
  </si>
  <si>
    <t>47690 - Maloobchod s výrobky pro kulturní rozhled a rekreaci j. n.</t>
  </si>
  <si>
    <t>47610</t>
  </si>
  <si>
    <t>Maloobchod s knihami</t>
  </si>
  <si>
    <t>47610 - Maloobchod s knihami</t>
  </si>
  <si>
    <t>47620</t>
  </si>
  <si>
    <t>Maloobchod s novinami, časopisy a papírnickým zbožím</t>
  </si>
  <si>
    <t>47620 - Maloobchod s novinami, časopisy a papírnickým zbožím</t>
  </si>
  <si>
    <t>Maloobchod s novinami a ostatními periodickými publikacemi a papírnickým zbožím</t>
  </si>
  <si>
    <t>47620 - Maloobchod s novinami a ostatními periodickými publikacemi a papírnickým zbožím</t>
  </si>
  <si>
    <t>47630</t>
  </si>
  <si>
    <t>Maloobchod s audio- a videozáznamy</t>
  </si>
  <si>
    <t>47630 - Maloobchod s audio- a videozáznamy</t>
  </si>
  <si>
    <t>47640</t>
  </si>
  <si>
    <t>Maloobchod se sportovním vybavením</t>
  </si>
  <si>
    <t>47640 - Maloobchod se sportovním vybavením</t>
  </si>
  <si>
    <t>47630 - Maloobchod se sportovním vybavením</t>
  </si>
  <si>
    <t>47650</t>
  </si>
  <si>
    <t>Maloobchod s hrami a hračkami</t>
  </si>
  <si>
    <t>47650 - Maloobchod s hrami a hračkami</t>
  </si>
  <si>
    <t>47640 - Maloobchod s hrami a hračkami</t>
  </si>
  <si>
    <t>47710</t>
  </si>
  <si>
    <t>Maloobchod s oděvy</t>
  </si>
  <si>
    <t>47710 - Maloobchod s oděvy</t>
  </si>
  <si>
    <t>47720</t>
  </si>
  <si>
    <t>Maloobchod s obuví a koženými výrobky</t>
  </si>
  <si>
    <t>47720 - Maloobchod s obuví a koženými výrobky</t>
  </si>
  <si>
    <t>47730</t>
  </si>
  <si>
    <t>Maloobchod s farmaceutickými přípravky</t>
  </si>
  <si>
    <t>47730 - Maloobchod s farmaceutickými přípravky</t>
  </si>
  <si>
    <t>Maloobchod s farmaceutickými výrobky</t>
  </si>
  <si>
    <t>47730 - Maloobchod s farmaceutickými výrobky</t>
  </si>
  <si>
    <t>47740</t>
  </si>
  <si>
    <t>Maloobchod se zdravotnickými a ortopedickými výrobky</t>
  </si>
  <si>
    <t>47740 - Maloobchod se zdravotnickými a ortopedickými výrobky</t>
  </si>
  <si>
    <t>47750</t>
  </si>
  <si>
    <t>Maloobchod s kosmetickými a toaletními výrobky</t>
  </si>
  <si>
    <t>47750 - Maloobchod s kosmetickými a toaletními výrobky</t>
  </si>
  <si>
    <t>47760</t>
  </si>
  <si>
    <t>Maloobchod s květinami, rostlinami, osivy, hnojivy, zvířaty pro zájmový chov a krmivy pro ně</t>
  </si>
  <si>
    <t>47760 - Maloobchod s květinami, rostlinami, osivy, hnojivy, zvířaty pro zájmový chov a krmivy pro ně</t>
  </si>
  <si>
    <t>Maloobchod s květinami, rostlinami, hnojivy, zvířaty pro zájmový chov a krmivy pro ně</t>
  </si>
  <si>
    <t>47760 - Maloobchod s květinami, rostlinami, hnojivy, zvířaty pro zájmový chov a krmivy pro ně</t>
  </si>
  <si>
    <t>47770</t>
  </si>
  <si>
    <t>Maloobchod s hodinami, hodinkami a klenoty</t>
  </si>
  <si>
    <t>47770 - Maloobchod s hodinami, hodinkami a klenoty</t>
  </si>
  <si>
    <t>47780</t>
  </si>
  <si>
    <t>Ostatní maloobchod s novým zbožím ve specializovaných prodejnách</t>
  </si>
  <si>
    <t>47780 - Ostatní maloobchod s novým zbožím ve specializovaných prodejnách</t>
  </si>
  <si>
    <t>Maloobchod s ostatním novým zbožím</t>
  </si>
  <si>
    <t>47780 - Maloobchod s ostatním novým zbožím</t>
  </si>
  <si>
    <t>47781</t>
  </si>
  <si>
    <t>Maloobchod s fotografickým a optickým zařízením a potřebami</t>
  </si>
  <si>
    <t>47781 - Maloobchod s fotografickým a optickým zařízením a potřebami</t>
  </si>
  <si>
    <t>47782</t>
  </si>
  <si>
    <t>Maloobchod s pevnými palivy</t>
  </si>
  <si>
    <t>47782 - Maloobchod s pevnými palivy</t>
  </si>
  <si>
    <t>47783</t>
  </si>
  <si>
    <t>Maloobchod s kapalnými palivy (kromě pohonných hmot)</t>
  </si>
  <si>
    <t>47783 - Maloobchod s kapalnými palivy (kromě pohonných hmot)</t>
  </si>
  <si>
    <t>47784</t>
  </si>
  <si>
    <t>Maloobchod s plynnými palivy (kromě pohonných hmot)</t>
  </si>
  <si>
    <t>47784 - Maloobchod s plynnými palivy (kromě pohonných hmot)</t>
  </si>
  <si>
    <t>47789</t>
  </si>
  <si>
    <t>Ostatní maloobchod s novým zbožím ve specializovaných prodejnách j. n.</t>
  </si>
  <si>
    <t>47789 - Ostatní maloobchod s novým zbožím ve specializovaných prodejnách j. n.</t>
  </si>
  <si>
    <t>47790</t>
  </si>
  <si>
    <t>Maloobchod s použitým zbožím v prodejnách</t>
  </si>
  <si>
    <t>47790 - Maloobchod s použitým zbožím v prodejnách</t>
  </si>
  <si>
    <t>Maloobchod s použitým zbožím</t>
  </si>
  <si>
    <t>47790 - Maloobchod s použitým zbožím</t>
  </si>
  <si>
    <t>Maloobchod s potravinami, nápoji a tabákovými výrobky ve stáncích a na trzích</t>
  </si>
  <si>
    <t>47810 - Maloobchod s potravinami, nápoji a tabákovými výrobky ve stáncích a na trzích</t>
  </si>
  <si>
    <t>8</t>
  </si>
  <si>
    <t>Maloobchod s textilem, oděvy a obuví ve stáncích a na trzích</t>
  </si>
  <si>
    <t>47820 - Maloobchod s textilem, oděvy a obuví ve stáncích a na trzích</t>
  </si>
  <si>
    <t>47890</t>
  </si>
  <si>
    <t>Maloobchod s ostatním zbožím ve stáncích a na trzích</t>
  </si>
  <si>
    <t>47890 - Maloobchod s ostatním zbožím ve stáncích a na trzích</t>
  </si>
  <si>
    <t>17</t>
  </si>
  <si>
    <t>Maloobchod prostřednictvím internetu nebo zásilkové služby</t>
  </si>
  <si>
    <t>47910 - Maloobchod prostřednictvím internetu nebo zásilkové služby</t>
  </si>
  <si>
    <t>32</t>
  </si>
  <si>
    <t>60390</t>
  </si>
  <si>
    <t>Ostatní činnosti související s distribucí obsahu</t>
  </si>
  <si>
    <t>47911</t>
  </si>
  <si>
    <t>Maloobchod prostřednictvím internetu</t>
  </si>
  <si>
    <t>47911 - Maloobchod prostřednictvím internetu</t>
  </si>
  <si>
    <t>34</t>
  </si>
  <si>
    <t>60390 - Ostatní činnosti související s distribucí obsahu</t>
  </si>
  <si>
    <t>47621</t>
  </si>
  <si>
    <t>Maloobchod s novinami a ostatními periodickými publikacemi</t>
  </si>
  <si>
    <t>47622</t>
  </si>
  <si>
    <t>Maloobchod s papírnickým zbožím</t>
  </si>
  <si>
    <t>47791</t>
  </si>
  <si>
    <t>Maloobchod s použitými knihami a starožitnostmi</t>
  </si>
  <si>
    <t>47799</t>
  </si>
  <si>
    <t>Maloobchod s ostatním použitým zbožím</t>
  </si>
  <si>
    <t>47621 - Maloobchod s novinami a ostatními periodickými publikacemi</t>
  </si>
  <si>
    <t>47622 - Maloobchod s papírnickým zbožím</t>
  </si>
  <si>
    <t>47791 - Maloobchod s použitými knihami a starožitnostmi</t>
  </si>
  <si>
    <t>47912</t>
  </si>
  <si>
    <t>Maloobchod prostřednictvím zásilkové služby (jiný než prostřednictvím internetu)</t>
  </si>
  <si>
    <t>47912 - Maloobchod prostřednictvím zásilkové služby (jiný než prostřednictvím internetu)</t>
  </si>
  <si>
    <t>33</t>
  </si>
  <si>
    <t>47799 - Maloobchod s ostatním použitým zbožím</t>
  </si>
  <si>
    <t>47990</t>
  </si>
  <si>
    <t>Ostatní maloobchod mimo prodejny, stánky a trhy</t>
  </si>
  <si>
    <t>47990 - Ostatní maloobchod mimo prodejny, stánky a trhy</t>
  </si>
  <si>
    <t>30</t>
  </si>
  <si>
    <t>49100</t>
  </si>
  <si>
    <t>Železniční osobní doprava meziměstská</t>
  </si>
  <si>
    <t>49100 - Železniční osobní doprava meziměstská</t>
  </si>
  <si>
    <t>49110</t>
  </si>
  <si>
    <t>Železniční osobní doprava</t>
  </si>
  <si>
    <t>49120</t>
  </si>
  <si>
    <t>Ostatní kolejová osobní doprava</t>
  </si>
  <si>
    <t>49110 - Železniční osobní doprava</t>
  </si>
  <si>
    <t>49200</t>
  </si>
  <si>
    <t>Železniční nákladní doprava</t>
  </si>
  <si>
    <t>49200 - Železniční nákladní doprava</t>
  </si>
  <si>
    <t>Kolejová nákladní doprava</t>
  </si>
  <si>
    <t>49120 - Ostatní kolejová osobní doprava</t>
  </si>
  <si>
    <t>49310</t>
  </si>
  <si>
    <t>Městská a příměstská pozemní osobní doprava</t>
  </si>
  <si>
    <t>49310 - Městská a příměstská pozemní osobní doprava</t>
  </si>
  <si>
    <t>49200 - Kolejová nákladní doprava</t>
  </si>
  <si>
    <t>Pravidelná silniční osobní doprava</t>
  </si>
  <si>
    <t>49340</t>
  </si>
  <si>
    <t>Osobní doprava visutými lanovkami a lyžařskými vleky</t>
  </si>
  <si>
    <t>49310 - Pravidelná silniční osobní doprava</t>
  </si>
  <si>
    <t>49320</t>
  </si>
  <si>
    <t>Taxislužba a pronájem osobních vozů s řidičem</t>
  </si>
  <si>
    <t>49320 - Taxislužba a pronájem osobních vozů s řidičem</t>
  </si>
  <si>
    <t>49330</t>
  </si>
  <si>
    <t>Osobní doprava vozidlem s řidičem na vyžádání</t>
  </si>
  <si>
    <t>49340 - Osobní doprava visutými lanovkami a lyžařskými vleky</t>
  </si>
  <si>
    <t>52320</t>
  </si>
  <si>
    <t>Zprostředkování v oblasti osobní dopravy</t>
  </si>
  <si>
    <t>49330 - Osobní doprava vozidlem s řidičem na vyžádání</t>
  </si>
  <si>
    <t>49390</t>
  </si>
  <si>
    <t>Ostatní pozemní osobní doprava j. n.</t>
  </si>
  <si>
    <t>49390 - Ostatní pozemní osobní doprava j. n.</t>
  </si>
  <si>
    <t>52320 - Zprostředkování v oblasti osobní dopravy</t>
  </si>
  <si>
    <t>Nepravidelná silniční osobní doprava</t>
  </si>
  <si>
    <t>49320 - Nepravidelná silniční osobní doprava</t>
  </si>
  <si>
    <t>49391</t>
  </si>
  <si>
    <t>Meziměstská pravidelná pozemní osobní doprava</t>
  </si>
  <si>
    <t>49391 - Meziměstská pravidelná pozemní osobní doprava</t>
  </si>
  <si>
    <t>49392</t>
  </si>
  <si>
    <t>Osobní doprava lanovkou nebo vlekem</t>
  </si>
  <si>
    <t>49392 - Osobní doprava lanovkou nebo vlekem</t>
  </si>
  <si>
    <t>49393</t>
  </si>
  <si>
    <t>Nepravidelná pozemní osobní doprava</t>
  </si>
  <si>
    <t>49393 - Nepravidelná pozemní osobní doprava</t>
  </si>
  <si>
    <t>49399</t>
  </si>
  <si>
    <t>Jiná pozemní osobní doprava j. n.</t>
  </si>
  <si>
    <t>49399 - Jiná pozemní osobní doprava j. n.</t>
  </si>
  <si>
    <t>49410</t>
  </si>
  <si>
    <t>Silniční nákladní doprava</t>
  </si>
  <si>
    <t>49410 - Silniční nákladní doprava</t>
  </si>
  <si>
    <t>52240</t>
  </si>
  <si>
    <t>Manipulace s nákladem</t>
  </si>
  <si>
    <t>49420</t>
  </si>
  <si>
    <t>Stěhovací služby</t>
  </si>
  <si>
    <t>49420 - Stěhovací služby</t>
  </si>
  <si>
    <t>52240 - Manipulace s nákladem</t>
  </si>
  <si>
    <t>49500</t>
  </si>
  <si>
    <t>Potrubní doprava</t>
  </si>
  <si>
    <t>49500 - Potrubní doprava</t>
  </si>
  <si>
    <t>49501</t>
  </si>
  <si>
    <t>Potrubní doprava ropovodem</t>
  </si>
  <si>
    <t>49501 - Potrubní doprava ropovodem</t>
  </si>
  <si>
    <t>49502</t>
  </si>
  <si>
    <t>Potrubní doprava plynovodem</t>
  </si>
  <si>
    <t>49502 - Potrubní doprava plynovodem</t>
  </si>
  <si>
    <t>49509</t>
  </si>
  <si>
    <t>Potrubní doprava ostatní</t>
  </si>
  <si>
    <t>49509 - Potrubní doprava ostatní</t>
  </si>
  <si>
    <t>50100</t>
  </si>
  <si>
    <t>Námořní a pobřežní osobní doprava</t>
  </si>
  <si>
    <t>50100 - Námořní a pobřežní osobní doprava</t>
  </si>
  <si>
    <t>50200</t>
  </si>
  <si>
    <t>Námořní a pobřežní nákladní doprava</t>
  </si>
  <si>
    <t>50200 - Námořní a pobřežní nákladní doprava</t>
  </si>
  <si>
    <t>50300</t>
  </si>
  <si>
    <t>Vnitrozemská vodní osobní doprava</t>
  </si>
  <si>
    <t>50300 - Vnitrozemská vodní osobní doprava</t>
  </si>
  <si>
    <t>50400</t>
  </si>
  <si>
    <t>Vnitrozemská vodní nákladní doprava</t>
  </si>
  <si>
    <t>50400 - Vnitrozemská vodní nákladní doprava</t>
  </si>
  <si>
    <t>51100</t>
  </si>
  <si>
    <t>Letecká osobní doprava</t>
  </si>
  <si>
    <t>51100 - Letecká osobní doprava</t>
  </si>
  <si>
    <t>51101</t>
  </si>
  <si>
    <t>Vnitrostátní pravidelná letecká osobní doprava</t>
  </si>
  <si>
    <t>51101 - Vnitrostátní pravidelná letecká osobní doprava</t>
  </si>
  <si>
    <t>51102</t>
  </si>
  <si>
    <t>Vnitrostátní nepravidelná letecká osobní doprava</t>
  </si>
  <si>
    <t>51102 - Vnitrostátní nepravidelná letecká osobní doprava</t>
  </si>
  <si>
    <t>51103</t>
  </si>
  <si>
    <t>Mezinárodní pravidelná letecká osobní doprava</t>
  </si>
  <si>
    <t>51103 - Mezinárodní pravidelná letecká osobní doprava</t>
  </si>
  <si>
    <t>51104</t>
  </si>
  <si>
    <t>Mezinárodní nepravidelná letecká osobní doprava</t>
  </si>
  <si>
    <t>51104 - Mezinárodní nepravidelná letecká osobní doprava</t>
  </si>
  <si>
    <t>51109</t>
  </si>
  <si>
    <t>Ostatní letecká osobní doprava</t>
  </si>
  <si>
    <t>51109 - Ostatní letecká osobní doprava</t>
  </si>
  <si>
    <t>51210</t>
  </si>
  <si>
    <t>Letecká nákladní doprava</t>
  </si>
  <si>
    <t>51210 - Letecká nákladní doprava</t>
  </si>
  <si>
    <t>51220</t>
  </si>
  <si>
    <t>Kosmická doprava</t>
  </si>
  <si>
    <t>51220 - Kosmická doprava</t>
  </si>
  <si>
    <t>52100</t>
  </si>
  <si>
    <t>Skladování</t>
  </si>
  <si>
    <t>52100 - Skladování</t>
  </si>
  <si>
    <t>35240</t>
  </si>
  <si>
    <t>Skladování plynu jako součást služeb síťových dodávek</t>
  </si>
  <si>
    <t>35240 - Skladování plynu jako součást služeb síťových dodávek</t>
  </si>
  <si>
    <t>63100</t>
  </si>
  <si>
    <t>Poskytování počítačové infrastruktury, zpracování dat, hosting a související činnosti</t>
  </si>
  <si>
    <t>52210</t>
  </si>
  <si>
    <t>Činnosti související s pozemní dopravou</t>
  </si>
  <si>
    <t>52210 - Činnosti související s pozemní dopravou</t>
  </si>
  <si>
    <t>63100 - Poskytování počítačové infrastruktury, zpracování dat, hosting a související činnosti</t>
  </si>
  <si>
    <t>52220</t>
  </si>
  <si>
    <t>Činnosti související s vodní dopravou</t>
  </si>
  <si>
    <t>52220 - Činnosti související s vodní dopravou</t>
  </si>
  <si>
    <t>52230</t>
  </si>
  <si>
    <t>Činnosti související s leteckou dopravou</t>
  </si>
  <si>
    <t>52230 - Činnosti související s leteckou dopravou</t>
  </si>
  <si>
    <t>52290</t>
  </si>
  <si>
    <t>Ostatní vedlejší činnosti v dopravě</t>
  </si>
  <si>
    <t>52290 - Ostatní vedlejší činnosti v dopravě</t>
  </si>
  <si>
    <t>52250</t>
  </si>
  <si>
    <t>Logistické činnosti</t>
  </si>
  <si>
    <t>52260</t>
  </si>
  <si>
    <t>Ostatní podpůrné činnosti pro dopravu</t>
  </si>
  <si>
    <t>52250 - Logistické činnosti</t>
  </si>
  <si>
    <t>52310</t>
  </si>
  <si>
    <t>Zprostředkování v oblasti nákladní dopravy</t>
  </si>
  <si>
    <t>52260 - Ostatní podpůrné činnosti pro dopravu</t>
  </si>
  <si>
    <t>52310 - Zprostředkování v oblasti nákladní dopravy</t>
  </si>
  <si>
    <t>53100</t>
  </si>
  <si>
    <t>Základní poštovní služby poskytované na základě poštovní licence</t>
  </si>
  <si>
    <t>53100 - Základní poštovní služby poskytované na základě poštovní licence</t>
  </si>
  <si>
    <t>53200</t>
  </si>
  <si>
    <t>Ostatní poštovní a kurýrní činnosti</t>
  </si>
  <si>
    <t>53200 - Ostatní poštovní a kurýrní činnosti</t>
  </si>
  <si>
    <t>55100</t>
  </si>
  <si>
    <t>Ubytování v hotelích a podobných ubytovacích zařízeních</t>
  </si>
  <si>
    <t>55100 - Ubytování v hotelích a podobných ubytovacích zařízeních</t>
  </si>
  <si>
    <t>55101</t>
  </si>
  <si>
    <t>Hotely</t>
  </si>
  <si>
    <t>55101 - Hotely</t>
  </si>
  <si>
    <t>55102</t>
  </si>
  <si>
    <t>Motely, botely</t>
  </si>
  <si>
    <t>55102 - Motely, botely</t>
  </si>
  <si>
    <t>55109</t>
  </si>
  <si>
    <t>Ostatní podobná ubytovací zařízení</t>
  </si>
  <si>
    <t>55109 - Ostatní podobná ubytovací zařízení</t>
  </si>
  <si>
    <t>55200</t>
  </si>
  <si>
    <t>Rekreační a ostatní krátkodobé ubytování</t>
  </si>
  <si>
    <t>55200 - Rekreační a ostatní krátkodobé ubytování</t>
  </si>
  <si>
    <t>55300</t>
  </si>
  <si>
    <t>Kempy a tábořiště</t>
  </si>
  <si>
    <t>55300 - Kempy a tábořiště</t>
  </si>
  <si>
    <t>Kempy a parkoviště pro rekreační vozidla</t>
  </si>
  <si>
    <t>55900</t>
  </si>
  <si>
    <t>Ostatní ubytování</t>
  </si>
  <si>
    <t>55900 - Ostatní ubytování</t>
  </si>
  <si>
    <t>55300 - Kempy a parkoviště pro rekreační vozidla</t>
  </si>
  <si>
    <t>55901</t>
  </si>
  <si>
    <t>Ubytování v zařízených pronájmech</t>
  </si>
  <si>
    <t>55901 - Ubytování v zařízených pronájmech</t>
  </si>
  <si>
    <t>55902</t>
  </si>
  <si>
    <t>Ubytování ve vysokoškolských kolejích, domovech mládeže</t>
  </si>
  <si>
    <t>55902 - Ubytování ve vysokoškolských kolejích, domovech mládeže</t>
  </si>
  <si>
    <t>55909</t>
  </si>
  <si>
    <t>Ostatní ubytování j. n.</t>
  </si>
  <si>
    <t>55909 - Ostatní ubytování j. n.</t>
  </si>
  <si>
    <t>56100</t>
  </si>
  <si>
    <t>Stravování v restauracích, u stánků a v mobilních zařízeních</t>
  </si>
  <si>
    <t>56100 - Stravování v restauracích, u stánků a v mobilních zařízeních</t>
  </si>
  <si>
    <t>56110</t>
  </si>
  <si>
    <t>Poskytování stravování v restauracích</t>
  </si>
  <si>
    <t>56120</t>
  </si>
  <si>
    <t>Poskytování stravování u stánků a mobilních zařízení</t>
  </si>
  <si>
    <t>56110 - Poskytování stravování v restauracích</t>
  </si>
  <si>
    <t>56210</t>
  </si>
  <si>
    <t>Poskytování cateringových služeb</t>
  </si>
  <si>
    <t>56210 - Poskytování cateringových služeb</t>
  </si>
  <si>
    <t>Cateringové činnosti</t>
  </si>
  <si>
    <t>56120 - Poskytování stravování u stánků a mobilních zařízení</t>
  </si>
  <si>
    <t>56290</t>
  </si>
  <si>
    <t>Poskytování ostatních stravovacích služeb</t>
  </si>
  <si>
    <t>56290 - Poskytování ostatních stravovacích služeb</t>
  </si>
  <si>
    <t>56220</t>
  </si>
  <si>
    <t>Poskytování smluvních a ostatních stravovacích služeb</t>
  </si>
  <si>
    <t>56210 - Cateringové činnosti</t>
  </si>
  <si>
    <t>56291</t>
  </si>
  <si>
    <t>Stravování v závodních kuchyních</t>
  </si>
  <si>
    <t>56291 - Stravování v závodních kuchyních</t>
  </si>
  <si>
    <t>56220 - Poskytování smluvních a ostatních stravovacích služeb</t>
  </si>
  <si>
    <t>56292</t>
  </si>
  <si>
    <t>Stravování ve školních zařízeních, menzách</t>
  </si>
  <si>
    <t>56292 - Stravování ve školních zařízeních, menzách</t>
  </si>
  <si>
    <t>56299</t>
  </si>
  <si>
    <t>Poskytování jiných stravovacích služeb j. n.</t>
  </si>
  <si>
    <t>56299 - Poskytování jiných stravovacích služeb j. n.</t>
  </si>
  <si>
    <t>56300</t>
  </si>
  <si>
    <t>Pohostinství</t>
  </si>
  <si>
    <t>56300 - Pohostinství</t>
  </si>
  <si>
    <t>Podávání nápojů</t>
  </si>
  <si>
    <t>58110</t>
  </si>
  <si>
    <t>Vydávání knih</t>
  </si>
  <si>
    <t>58110 - Vydávání knih</t>
  </si>
  <si>
    <t>56300 - Podávání nápojů</t>
  </si>
  <si>
    <t>58120</t>
  </si>
  <si>
    <t>Vydávání adresářů a jiných seznamů</t>
  </si>
  <si>
    <t>58120 - Vydávání adresářů a jiných seznamů</t>
  </si>
  <si>
    <t>58190</t>
  </si>
  <si>
    <t>Ostatní vydavatelské činnosti, kromě vydávání softwaru</t>
  </si>
  <si>
    <t>58130</t>
  </si>
  <si>
    <t>Vydávání novin</t>
  </si>
  <si>
    <t>58130 - Vydávání novin</t>
  </si>
  <si>
    <t>58190 - Ostatní vydavatelské činnosti, kromě vydávání softwaru</t>
  </si>
  <si>
    <t>58140</t>
  </si>
  <si>
    <t>Vydávání časopisů a ostatních periodických publikací</t>
  </si>
  <si>
    <t>58140 - Vydávání časopisů a ostatních periodických publikací</t>
  </si>
  <si>
    <t>Vydávání časopisů a ostatních periodik</t>
  </si>
  <si>
    <t>58120 - Vydávání novin</t>
  </si>
  <si>
    <t>Ostatní vydavatelské činnosti</t>
  </si>
  <si>
    <t>58190 - Ostatní vydavatelské činnosti</t>
  </si>
  <si>
    <t>58130 - Vydávání časopisů a ostatních periodik</t>
  </si>
  <si>
    <t>58210</t>
  </si>
  <si>
    <t>Vydávání počítačových her</t>
  </si>
  <si>
    <t>58210 - Vydávání počítačových her</t>
  </si>
  <si>
    <t>Vydávání videoher</t>
  </si>
  <si>
    <t>58290</t>
  </si>
  <si>
    <t>Ostatní vydávání softwaru</t>
  </si>
  <si>
    <t>58290 - Ostatní vydávání softwaru</t>
  </si>
  <si>
    <t>58210 - Vydávání videoher</t>
  </si>
  <si>
    <t>59110</t>
  </si>
  <si>
    <t>Produkce filmů, videozáznamů a televizních programů</t>
  </si>
  <si>
    <t>59110 - Produkce filmů, videozáznamů a televizních programů</t>
  </si>
  <si>
    <t>Produkce filmů, videozáznamů a televizních pořadů</t>
  </si>
  <si>
    <t>59120</t>
  </si>
  <si>
    <t>Postprodukce filmů, videozáznamů a televizních programů</t>
  </si>
  <si>
    <t>59120 - Postprodukce filmů, videozáznamů a televizních programů</t>
  </si>
  <si>
    <t>Postprodukce filmů, videozáznamů a televizních pořadů</t>
  </si>
  <si>
    <t>59110 - Produkce filmů, videozáznamů a televizních pořadů</t>
  </si>
  <si>
    <t>59130</t>
  </si>
  <si>
    <t>Distribuce filmů, videozáznamů a televizních programů</t>
  </si>
  <si>
    <t>59130 - Distribuce filmů, videozáznamů a televizních programů</t>
  </si>
  <si>
    <t>Distribuce filmů a videozáznamů</t>
  </si>
  <si>
    <t>59120 - Postprodukce filmů, videozáznamů a televizních pořadů</t>
  </si>
  <si>
    <t>59140</t>
  </si>
  <si>
    <t>Promítání filmů</t>
  </si>
  <si>
    <t>59140 - Promítání filmů</t>
  </si>
  <si>
    <t>59130 - Distribuce filmů a videozáznamů</t>
  </si>
  <si>
    <t>59200</t>
  </si>
  <si>
    <t>Pořizování zvukových nahrávek a hudební vydavatelské činnosti</t>
  </si>
  <si>
    <t>59200 - Pořizování zvukových nahrávek a hudební vydavatelské činnosti</t>
  </si>
  <si>
    <t>60100</t>
  </si>
  <si>
    <t>Rozhlasové vysílání</t>
  </si>
  <si>
    <t>60100 - Rozhlasové vysílání</t>
  </si>
  <si>
    <t>Rozhlasové vysílání a distribuce zvukových záznamů</t>
  </si>
  <si>
    <t>60200</t>
  </si>
  <si>
    <t>Tvorba televizních programů a televizní vysílání</t>
  </si>
  <si>
    <t>60200 - Tvorba televizních programů a televizní vysílání</t>
  </si>
  <si>
    <t>Tvorba televizních programů, televizní vysílání a distribuce videozáznamů</t>
  </si>
  <si>
    <t>60100 - Rozhlasové vysílání a distribuce zvukových záznamů</t>
  </si>
  <si>
    <t>61100</t>
  </si>
  <si>
    <t>Činnosti související s pevnou telekomunikační sítí</t>
  </si>
  <si>
    <t>61100 - Činnosti související s pevnou telekomunikační sítí</t>
  </si>
  <si>
    <t>Činnosti související s kabelovou, bezdrátovou a satelitní telekomunikační sítí</t>
  </si>
  <si>
    <t>60200 - Tvorba televizních programů, televizní vysílání a distribuce videozáznamů</t>
  </si>
  <si>
    <t>61101</t>
  </si>
  <si>
    <t>Poskytování hlasových služeb přes pevnou telekomunikační síť</t>
  </si>
  <si>
    <t>61101 - Poskytování hlasových služeb přes pevnou telekomunikační síť</t>
  </si>
  <si>
    <t>61100 - Činnosti související s kabelovou, bezdrátovou a satelitní telekomunikační sítí</t>
  </si>
  <si>
    <t>61102</t>
  </si>
  <si>
    <t>Pronájem pevné telekomunikační sítě</t>
  </si>
  <si>
    <t>61102 - Pronájem pevné telekomunikační sítě</t>
  </si>
  <si>
    <t>61103</t>
  </si>
  <si>
    <t>Přenos dat přes pevnou telekomunikační síť</t>
  </si>
  <si>
    <t>61103 - Přenos dat přes pevnou telekomunikační síť</t>
  </si>
  <si>
    <t>61104</t>
  </si>
  <si>
    <t>Poskytování přístupu k internetu přes pevnou telekomunikační síť</t>
  </si>
  <si>
    <t>61104 - Poskytování přístupu k internetu přes pevnou telekomunikační síť</t>
  </si>
  <si>
    <t>61109</t>
  </si>
  <si>
    <t>Ostatní činnosti související s pevnou telekomunikační sítí</t>
  </si>
  <si>
    <t>61109 - Ostatní činnosti související s pevnou telekomunikační sítí</t>
  </si>
  <si>
    <t>61200</t>
  </si>
  <si>
    <t>Činnosti související s bezdrátovou telekomunikační sítí</t>
  </si>
  <si>
    <t>61200 - Činnosti související s bezdrátovou telekomunikační sítí</t>
  </si>
  <si>
    <t>61900</t>
  </si>
  <si>
    <t>Ostatní telekomunikační činnosti</t>
  </si>
  <si>
    <t>61201</t>
  </si>
  <si>
    <t>Poskytování hlasových služeb přes bezdrátovou telekomunikační síť</t>
  </si>
  <si>
    <t>61201 - Poskytování hlasových služeb přes bezdrátovou telekomunikační síť</t>
  </si>
  <si>
    <t>61900 - Ostatní telekomunikační činnosti</t>
  </si>
  <si>
    <t>61202</t>
  </si>
  <si>
    <t>Pronájem bezdrátové telekomunikační sítě</t>
  </si>
  <si>
    <t>61202 - Pronájem bezdrátové telekomunikační sítě</t>
  </si>
  <si>
    <t>61203</t>
  </si>
  <si>
    <t>Přenos dat přes bezdrátovou telekomunikační síť</t>
  </si>
  <si>
    <t>61203 - Přenos dat přes bezdrátovou telekomunikační síť</t>
  </si>
  <si>
    <t>61204</t>
  </si>
  <si>
    <t>Poskytování přístupu k internetu přes bezdrátovou telekomunikační síť</t>
  </si>
  <si>
    <t>61204 - Poskytování přístupu k internetu přes bezdrátovou telekomunikační síť</t>
  </si>
  <si>
    <t>61209</t>
  </si>
  <si>
    <t>Ostatní činnosti související s bezdrátovou telekomunikační sítí</t>
  </si>
  <si>
    <t>61209 - Ostatní činnosti související s bezdrátovou telekomunikační sítí</t>
  </si>
  <si>
    <t>61300</t>
  </si>
  <si>
    <t>Činnosti související se satelitní telekomunikační sítí</t>
  </si>
  <si>
    <t>61300 - Činnosti související se satelitní telekomunikační sítí</t>
  </si>
  <si>
    <t>Činnosti v oblasti přeprodeje telekomunikačních služeb a zprostředkování telekomunikačních činností</t>
  </si>
  <si>
    <t>61200 - Činnosti v oblasti přeprodeje telekomunikačních služeb a zprostředkování telekomunikačních činností</t>
  </si>
  <si>
    <t>62010</t>
  </si>
  <si>
    <t>Programování</t>
  </si>
  <si>
    <t>62010 - Programování</t>
  </si>
  <si>
    <t>62100</t>
  </si>
  <si>
    <t>Počítačové programování</t>
  </si>
  <si>
    <t>62020</t>
  </si>
  <si>
    <t>Poradenství v oblasti informačních technologií</t>
  </si>
  <si>
    <t>62020 - Poradenství v oblasti informačních technologií</t>
  </si>
  <si>
    <t>62200</t>
  </si>
  <si>
    <t>Poradenství v oblasti počítačů a správa počítačových systémů</t>
  </si>
  <si>
    <t>62100 - Počítačové programování</t>
  </si>
  <si>
    <t>62030</t>
  </si>
  <si>
    <t>Správa počítačového vybavení</t>
  </si>
  <si>
    <t>62030 - Správa počítačového vybavení</t>
  </si>
  <si>
    <t>62200 - Poradenství v oblasti počítačů a správa počítačových systémů</t>
  </si>
  <si>
    <t>62090</t>
  </si>
  <si>
    <t>Ostatní činnosti v oblasti informačních technologií</t>
  </si>
  <si>
    <t>62090 - Ostatní činnosti v oblasti informačních technologií</t>
  </si>
  <si>
    <t>62900</t>
  </si>
  <si>
    <t>Ostatní činnosti v oblasti informačních technologií a počítačů</t>
  </si>
  <si>
    <t>63110</t>
  </si>
  <si>
    <t>Činnosti související se zpracováním dat a hostingem</t>
  </si>
  <si>
    <t>63110 - Činnosti související se zpracováním dat a hostingem</t>
  </si>
  <si>
    <t>62900 - Ostatní činnosti v oblasti informačních technologií a počítačů</t>
  </si>
  <si>
    <t>63120</t>
  </si>
  <si>
    <t>Činnosti související s webovými portály</t>
  </si>
  <si>
    <t>63120 - Činnosti související s webovými portály</t>
  </si>
  <si>
    <t>63910</t>
  </si>
  <si>
    <t>Činnosti webových vyhledávacích portálů</t>
  </si>
  <si>
    <t>Činnosti zpravodajských tiskových kanceláří a agentur</t>
  </si>
  <si>
    <t>63910 - Činnosti zpravodajských tiskových kanceláří a agentur</t>
  </si>
  <si>
    <t>60310</t>
  </si>
  <si>
    <t>Činnosti zpravodajských kanceláří a agentur</t>
  </si>
  <si>
    <t>63910 - Činnosti webových vyhledávacích portálů</t>
  </si>
  <si>
    <t>63990</t>
  </si>
  <si>
    <t>Ostatní informační činnosti j. n.</t>
  </si>
  <si>
    <t>63990 - Ostatní informační činnosti j. n.</t>
  </si>
  <si>
    <t>63920</t>
  </si>
  <si>
    <t>Ostatní informační činnosti</t>
  </si>
  <si>
    <t>60310 - Činnosti zpravodajských kanceláří a agentur</t>
  </si>
  <si>
    <t>64110</t>
  </si>
  <si>
    <t>Centrální bankovnictví</t>
  </si>
  <si>
    <t>64110 - Centrální bankovnictví</t>
  </si>
  <si>
    <t>63920 - Ostatní informační činnosti</t>
  </si>
  <si>
    <t>64190</t>
  </si>
  <si>
    <t>Ostatní peněžní zprostředkování</t>
  </si>
  <si>
    <t>64190 - Ostatní peněžní zprostředkování</t>
  </si>
  <si>
    <t>64200</t>
  </si>
  <si>
    <t>Činnosti holdingových společností</t>
  </si>
  <si>
    <t>64200 - Činnosti holdingových společností</t>
  </si>
  <si>
    <t>64210</t>
  </si>
  <si>
    <t>64220</t>
  </si>
  <si>
    <t>Činnosti účelových finančních společností</t>
  </si>
  <si>
    <t>64210 - Činnosti holdingových společností</t>
  </si>
  <si>
    <t>64300</t>
  </si>
  <si>
    <t>Činnosti trustů, fondů a podobných finančních subjektů</t>
  </si>
  <si>
    <t>64300 - Činnosti trustů, fondů a podobných finančních subjektů</t>
  </si>
  <si>
    <t>64310</t>
  </si>
  <si>
    <t>Činnosti investičních fondů peněžního trhu a investičních fondů jiných než peněžního trhu</t>
  </si>
  <si>
    <t>64220 - Činnosti účelových finančních společností</t>
  </si>
  <si>
    <t>64320</t>
  </si>
  <si>
    <t>Činnosti svěřenských fondů, majetkových a agenturních účtů</t>
  </si>
  <si>
    <t>64310 - Činnosti investičních fondů peněžního trhu a investičních fondů jiných než peněžního trhu</t>
  </si>
  <si>
    <t>64910</t>
  </si>
  <si>
    <t>Finanční leasing</t>
  </si>
  <si>
    <t>64910 - Finanční leasing</t>
  </si>
  <si>
    <t>64320 - Činnosti svěřenských fondů, majetkových a agenturních účtů</t>
  </si>
  <si>
    <t>64920</t>
  </si>
  <si>
    <t>Ostatní poskytování úvěrů</t>
  </si>
  <si>
    <t>64920 - Ostatní poskytování úvěrů</t>
  </si>
  <si>
    <t>64921</t>
  </si>
  <si>
    <t>Poskytování úvěrů společnostmi, které nepřijímají vklady</t>
  </si>
  <si>
    <t>64921 - Poskytování úvěrů společnostmi, které nepřijímají vklady</t>
  </si>
  <si>
    <t>Poskytování spotřebitelských úvěrů společnostmi, které nepřijímají vklady</t>
  </si>
  <si>
    <t>64922</t>
  </si>
  <si>
    <t>Poskytování obchodních úvěrů</t>
  </si>
  <si>
    <t>64922 - Poskytování obchodních úvěrů</t>
  </si>
  <si>
    <t>Poskytování jiných úvěrů společnostmi, které nepřijímají vklady</t>
  </si>
  <si>
    <t>64921 - Poskytování spotřebitelských úvěrů společnostmi, které nepřijímají vklady</t>
  </si>
  <si>
    <t>64923</t>
  </si>
  <si>
    <t>Činnosti zastaváren</t>
  </si>
  <si>
    <t>64923 - Činnosti zastaváren</t>
  </si>
  <si>
    <t>64922 - Poskytování jiných úvěrů společnostmi, které nepřijímají vklady</t>
  </si>
  <si>
    <t>64929</t>
  </si>
  <si>
    <t>Ostatní poskytování úvěrů j. n.</t>
  </si>
  <si>
    <t>64929 - Ostatní poskytování úvěrů j. n.</t>
  </si>
  <si>
    <t>64990</t>
  </si>
  <si>
    <t>Ostatní finanční zprostředkování j. n.</t>
  </si>
  <si>
    <t>64990 - Ostatní finanční zprostředkování j. n.</t>
  </si>
  <si>
    <t>Ostatní finanční činnosti, kromě pojišťování a penzijního financování j. n.</t>
  </si>
  <si>
    <t>64991</t>
  </si>
  <si>
    <t>Faktoringové činnosti</t>
  </si>
  <si>
    <t>64991 - Faktoringové činnosti</t>
  </si>
  <si>
    <t>64924</t>
  </si>
  <si>
    <t>64990 - Ostatní finanční činnosti, kromě pojišťování a penzijního financování j. n.</t>
  </si>
  <si>
    <t>64992</t>
  </si>
  <si>
    <t>Obchodování s cennými papíry na vlastní účet</t>
  </si>
  <si>
    <t>64992 - Obchodování s cennými papíry na vlastní účet</t>
  </si>
  <si>
    <t>64924 - Faktoringové činnosti</t>
  </si>
  <si>
    <t>64999</t>
  </si>
  <si>
    <t>Jiné finanční zprostředkování j. n.</t>
  </si>
  <si>
    <t>64999 - Jiné finanční zprostředkování j. n.</t>
  </si>
  <si>
    <t>Jiné finanční činnosti, kromě pojišťování a penzijního financování j. n.</t>
  </si>
  <si>
    <t>64991 - Obchodování s cennými papíry na vlastní účet</t>
  </si>
  <si>
    <t>65110</t>
  </si>
  <si>
    <t>Životní pojištění</t>
  </si>
  <si>
    <t>65110 - Životní pojištění</t>
  </si>
  <si>
    <t>Činnosti v oblasti životního pojištění</t>
  </si>
  <si>
    <t>64999 - Jiné finanční činnosti, kromě pojišťování a penzijního financování j. n.</t>
  </si>
  <si>
    <t>65120</t>
  </si>
  <si>
    <t>Neživotní pojištění</t>
  </si>
  <si>
    <t>65120 - Neživotní pojištění</t>
  </si>
  <si>
    <t>Činnosti v oblasti neživotního pojištění</t>
  </si>
  <si>
    <t>65110 - Činnosti v oblasti životního pojištění</t>
  </si>
  <si>
    <t>65200</t>
  </si>
  <si>
    <t>Zajištění</t>
  </si>
  <si>
    <t>65200 - Zajištění</t>
  </si>
  <si>
    <t>Zajišťovací činnosti</t>
  </si>
  <si>
    <t>65120 - Činnosti v oblasti neživotního pojištění</t>
  </si>
  <si>
    <t>65300</t>
  </si>
  <si>
    <t>Penzijní financování</t>
  </si>
  <si>
    <t>65300 - Penzijní financování</t>
  </si>
  <si>
    <t>65200 - Zajišťovací činnosti</t>
  </si>
  <si>
    <t>66110</t>
  </si>
  <si>
    <t>Řízení a správa finančních trhů</t>
  </si>
  <si>
    <t>66110 - Řízení a správa finančních trhů</t>
  </si>
  <si>
    <t>66120</t>
  </si>
  <si>
    <t>Obchodování s cennými papíry a komoditami na burzách</t>
  </si>
  <si>
    <t>66120 - Obchodování s cennými papíry a komoditami na burzách</t>
  </si>
  <si>
    <t>66190</t>
  </si>
  <si>
    <t>Ostatní pomocné činnosti související s finančním zprostředkováním</t>
  </si>
  <si>
    <t>66190 - Ostatní pomocné činnosti související s finančním zprostředkováním</t>
  </si>
  <si>
    <t>Ostatní pomocné činnosti k finančním činnostem, kromě pojišťování a penzijního financování</t>
  </si>
  <si>
    <t>66300</t>
  </si>
  <si>
    <t>Správa fondů</t>
  </si>
  <si>
    <t>66190 - Ostatní pomocné činnosti k finančním činnostem, kromě pojišťování a penzijního financování</t>
  </si>
  <si>
    <t>66210</t>
  </si>
  <si>
    <t>Vyhodnocování rizik a škod</t>
  </si>
  <si>
    <t>66210 - Vyhodnocování rizik a škod</t>
  </si>
  <si>
    <t>66300 - Správa fondů</t>
  </si>
  <si>
    <t>66220</t>
  </si>
  <si>
    <t>Činnosti zástupců pojišťovny a makléřů</t>
  </si>
  <si>
    <t>66220 - Činnosti zástupců pojišťovny a makléřů</t>
  </si>
  <si>
    <t>Činnosti pojišťovacích makléřů a agentů</t>
  </si>
  <si>
    <t>66290</t>
  </si>
  <si>
    <t>Ostatní pomocné činnosti související s pojišťovnictvím a penzijním financováním</t>
  </si>
  <si>
    <t>66290 - Ostatní pomocné činnosti související s pojišťovnictvím a penzijním financováním</t>
  </si>
  <si>
    <t>Pomocné činnosti k pojišťování a penzijnímu financování j. n.</t>
  </si>
  <si>
    <t>66220 - Činnosti pojišťovacích makléřů a agentů</t>
  </si>
  <si>
    <t>66290 - Pomocné činnosti k pojišťování a penzijnímu financování j. n.</t>
  </si>
  <si>
    <t>68100</t>
  </si>
  <si>
    <t>Nákup a následný prodej vlastních nemovitostí</t>
  </si>
  <si>
    <t>68100 - Nákup a následný prodej vlastních nemovitostí</t>
  </si>
  <si>
    <t>68110</t>
  </si>
  <si>
    <t>68200</t>
  </si>
  <si>
    <t>Pronájem a správa vlastních nebo pronajatých nemovitostí</t>
  </si>
  <si>
    <t>68200 - Pronájem a správa vlastních nebo pronajatých nemovitostí</t>
  </si>
  <si>
    <t>68110 - Nákup a následný prodej vlastních nemovitostí</t>
  </si>
  <si>
    <t>68201</t>
  </si>
  <si>
    <t>Pronájem vlastních nebo pronajatých nemovitostí s bytovými prostory</t>
  </si>
  <si>
    <t>68201 - Pronájem vlastních nebo pronajatých nemovitostí s bytovými prostory</t>
  </si>
  <si>
    <t>68202</t>
  </si>
  <si>
    <t>Pronájem vlastních nebo pronajatých nemovitostí s nebytovými prostory</t>
  </si>
  <si>
    <t>68202 - Pronájem vlastních nebo pronajatých nemovitostí s nebytovými prostory</t>
  </si>
  <si>
    <t>68203</t>
  </si>
  <si>
    <t>Správa vlastních nebo pronajatých nemovitostí s bytovými prostory</t>
  </si>
  <si>
    <t>68203 - Správa vlastních nebo pronajatých nemovitostí s bytovými prostory</t>
  </si>
  <si>
    <t>68204</t>
  </si>
  <si>
    <t>Správa vlastních nebo pronajatých nemovitostí s nebytovými prostory</t>
  </si>
  <si>
    <t>68204 - Správa vlastních nebo pronajatých nemovitostí s nebytovými prostory</t>
  </si>
  <si>
    <t>68310</t>
  </si>
  <si>
    <t>Zprostředkovatelské činnosti realitních agentur</t>
  </si>
  <si>
    <t>68310 - Zprostředkovatelské činnosti realitních agentur</t>
  </si>
  <si>
    <t>Zprostředkování v oblasti nemovitostí</t>
  </si>
  <si>
    <t>68320</t>
  </si>
  <si>
    <t>Ostatní činnosti v oblasti nemovitostí na základě smlouvy nebo dohody</t>
  </si>
  <si>
    <t>68310 - Zprostředkování v oblasti nemovitostí</t>
  </si>
  <si>
    <t>Správa nemovitostí na základě smlouvy nebo dohody</t>
  </si>
  <si>
    <t>68320 - Správa nemovitostí na základě smlouvy nebo dohody</t>
  </si>
  <si>
    <t>68320 - Ostatní činnosti v oblasti nemovitostí na základě smlouvy nebo dohody</t>
  </si>
  <si>
    <t>69100</t>
  </si>
  <si>
    <t>Právní činnosti</t>
  </si>
  <si>
    <t>69100 - Právní činnosti</t>
  </si>
  <si>
    <t>69200</t>
  </si>
  <si>
    <t>Účetnické a auditorské činnosti; daňové poradenství</t>
  </si>
  <si>
    <t>69200 - Účetnické a auditorské činnosti; daňové poradenství</t>
  </si>
  <si>
    <t>70100</t>
  </si>
  <si>
    <t>Činnosti vedení podniků</t>
  </si>
  <si>
    <t>70100 - Činnosti vedení podniků</t>
  </si>
  <si>
    <t>Činnosti řízení podniků</t>
  </si>
  <si>
    <t>70210</t>
  </si>
  <si>
    <t>Poradenství v oblasti vztahů s veřejností a komunikace</t>
  </si>
  <si>
    <t>70210 - Poradenství v oblasti vztahů s veřejností a komunikace</t>
  </si>
  <si>
    <t>73300</t>
  </si>
  <si>
    <t>Činnosti v oblasti vztahů s veřejností a komunikace</t>
  </si>
  <si>
    <t>70100 - Činnosti řízení podniků</t>
  </si>
  <si>
    <t>70220</t>
  </si>
  <si>
    <t>Ostatní poradenství v oblasti podnikání a řízení</t>
  </si>
  <si>
    <t>70220 - Ostatní poradenství v oblasti podnikání a řízení</t>
  </si>
  <si>
    <t>70200</t>
  </si>
  <si>
    <t>Poradenství v oblasti podnikání a řízení podniků</t>
  </si>
  <si>
    <t>73300 - Činnosti v oblasti vztahů s veřejností a komunikace</t>
  </si>
  <si>
    <t>71110</t>
  </si>
  <si>
    <t>Architektonické činnosti</t>
  </si>
  <si>
    <t>71110 - Architektonické činnosti</t>
  </si>
  <si>
    <t>70200 - Poradenství v oblasti podnikání a řízení podniků</t>
  </si>
  <si>
    <t>71120</t>
  </si>
  <si>
    <t>Inženýrské činnosti a související technické poradenství</t>
  </si>
  <si>
    <t>71120 - Inženýrské činnosti a související technické poradenství</t>
  </si>
  <si>
    <t>71121</t>
  </si>
  <si>
    <t>Geologický průzkum</t>
  </si>
  <si>
    <t>71121 - Geologický průzkum</t>
  </si>
  <si>
    <t>71122</t>
  </si>
  <si>
    <t>Zeměměřické a kartografické činnosti</t>
  </si>
  <si>
    <t>71122 - Zeměměřické a kartografické činnosti</t>
  </si>
  <si>
    <t>71123</t>
  </si>
  <si>
    <t>Hydrometeorologické a meteorologické činnosti</t>
  </si>
  <si>
    <t>71123 - Hydrometeorologické a meteorologické činnosti</t>
  </si>
  <si>
    <t>71129</t>
  </si>
  <si>
    <t>Ostatní inženýrské činnosti a související technické poradenství j. n.</t>
  </si>
  <si>
    <t>71129 - Ostatní inženýrské činnosti a související technické poradenství j. n.</t>
  </si>
  <si>
    <t>71200</t>
  </si>
  <si>
    <t>Technické zkoušky a analýzy</t>
  </si>
  <si>
    <t>71200 - Technické zkoušky a analýzy</t>
  </si>
  <si>
    <t>71201</t>
  </si>
  <si>
    <t>Zkoušky a analýzy vyhrazených technických zařízení</t>
  </si>
  <si>
    <t>71201 - Zkoušky a analýzy vyhrazených technických zařízení</t>
  </si>
  <si>
    <t>71209</t>
  </si>
  <si>
    <t>Ostatní technické zkoušky a analýzy</t>
  </si>
  <si>
    <t>71209 - Ostatní technické zkoušky a analýzy</t>
  </si>
  <si>
    <t>72110</t>
  </si>
  <si>
    <t>Výzkum a vývoj v oblasti biotechnologie</t>
  </si>
  <si>
    <t>72110 - Výzkum a vývoj v oblasti biotechnologie</t>
  </si>
  <si>
    <t>72100</t>
  </si>
  <si>
    <t>Výzkum a vývoj v oblasti přírodních a technických věd</t>
  </si>
  <si>
    <t>72190</t>
  </si>
  <si>
    <t>Ostatní výzkum a vývoj v oblasti přírodních a technických věd</t>
  </si>
  <si>
    <t>72190 - Ostatní výzkum a vývoj v oblasti přírodních a technických věd</t>
  </si>
  <si>
    <t>72100 - Výzkum a vývoj v oblasti přírodních a technických věd</t>
  </si>
  <si>
    <t>72191</t>
  </si>
  <si>
    <t>Výzkum a vývoj v oblasti lékařských věd</t>
  </si>
  <si>
    <t>72191 - Výzkum a vývoj v oblasti lékařských věd</t>
  </si>
  <si>
    <t>72192</t>
  </si>
  <si>
    <t>Výzkum a vývoj v oblasti technických věd</t>
  </si>
  <si>
    <t>72192 - Výzkum a vývoj v oblasti technických věd</t>
  </si>
  <si>
    <t>72199</t>
  </si>
  <si>
    <t>Výzkum a vývoj v oblasti jiných přírodních věd</t>
  </si>
  <si>
    <t>72199 - Výzkum a vývoj v oblasti jiných přírodních věd</t>
  </si>
  <si>
    <t>72200</t>
  </si>
  <si>
    <t>Výzkum a vývoj v oblasti společenských a humanitních věd</t>
  </si>
  <si>
    <t>72200 - Výzkum a vývoj v oblasti společenských a humanitních věd</t>
  </si>
  <si>
    <t>73110</t>
  </si>
  <si>
    <t>Činnosti reklamních agentur</t>
  </si>
  <si>
    <t>73110 - Činnosti reklamních agentur</t>
  </si>
  <si>
    <t>73120</t>
  </si>
  <si>
    <t>Zastupování médií při prodeji reklamního času a prostoru</t>
  </si>
  <si>
    <t>73120 - Zastupování médií při prodeji reklamního času a prostoru</t>
  </si>
  <si>
    <t>73200</t>
  </si>
  <si>
    <t>Průzkum trhu a veřejného mínění</t>
  </si>
  <si>
    <t>73200 - Průzkum trhu a veřejného mínění</t>
  </si>
  <si>
    <t>74100</t>
  </si>
  <si>
    <t>Specializované návrhářské činnosti</t>
  </si>
  <si>
    <t>74100 - Specializované návrhářské činnosti</t>
  </si>
  <si>
    <t>74110</t>
  </si>
  <si>
    <t>Činnosti v oblasti průmyslového a módního designu</t>
  </si>
  <si>
    <t>74120</t>
  </si>
  <si>
    <t>Činnosti v oblasti grafického designu a vizuální komunikace</t>
  </si>
  <si>
    <t>74110 - Činnosti v oblasti průmyslového a módního designu</t>
  </si>
  <si>
    <t>74130</t>
  </si>
  <si>
    <t>Navrhování interiérů</t>
  </si>
  <si>
    <t>74120 - Činnosti v oblasti grafického designu a vizuální komunikace</t>
  </si>
  <si>
    <t>74140</t>
  </si>
  <si>
    <t>Ostatní specializované návrhářské činnosti</t>
  </si>
  <si>
    <t>74130 - Navrhování interiérů</t>
  </si>
  <si>
    <t>74200</t>
  </si>
  <si>
    <t>Fotografické činnosti</t>
  </si>
  <si>
    <t>74200 - Fotografické činnosti</t>
  </si>
  <si>
    <t>74140 - Ostatní specializované návrhářské činnosti</t>
  </si>
  <si>
    <t>74300</t>
  </si>
  <si>
    <t>Překladatelské a tlumočnické činnosti</t>
  </si>
  <si>
    <t>74300 - Překladatelské a tlumočnické činnosti</t>
  </si>
  <si>
    <t>74900</t>
  </si>
  <si>
    <t>Ostatní profesní, vědecké a technické činnosti j. n.</t>
  </si>
  <si>
    <t>74900 - Ostatní profesní, vědecké a technické činnosti j. n.</t>
  </si>
  <si>
    <t>74910</t>
  </si>
  <si>
    <t>Činnosti patentových zástupců a prodej patentů</t>
  </si>
  <si>
    <t>74990</t>
  </si>
  <si>
    <t>Všechny ostatní odborné, vědecké a technické činnosti j. n.</t>
  </si>
  <si>
    <t>74910 - Činnosti patentových zástupců a prodej patentů</t>
  </si>
  <si>
    <t>80090</t>
  </si>
  <si>
    <t>Bezpečnostní činnosti j. n.</t>
  </si>
  <si>
    <t>74990 - Všechny ostatní odborné, vědecké a technické činnosti j. n.</t>
  </si>
  <si>
    <t>74901</t>
  </si>
  <si>
    <t>Poradenství v oblasti bezpečnosti a ochrany zdraví při práci</t>
  </si>
  <si>
    <t>74901 - Poradenství v oblasti bezpečnosti a ochrany zdraví při práci</t>
  </si>
  <si>
    <t>80090 - Bezpečnostní činnosti j. n.</t>
  </si>
  <si>
    <t>74902</t>
  </si>
  <si>
    <t>Poradenství v oblasti požární ochrany</t>
  </si>
  <si>
    <t>74902 - Poradenství v oblasti požární ochrany</t>
  </si>
  <si>
    <t>74909</t>
  </si>
  <si>
    <t>Jiné profesní, vědecké a technické činnosti j. n.</t>
  </si>
  <si>
    <t>74909 - Jiné profesní, vědecké a technické činnosti j. n.</t>
  </si>
  <si>
    <t>75000</t>
  </si>
  <si>
    <t>Veterinární činnosti</t>
  </si>
  <si>
    <t>75000 - Veterinární činnosti</t>
  </si>
  <si>
    <t>77110</t>
  </si>
  <si>
    <t>Pronájem a leasing automobilů a jiných lehkých motorových vozidel, kromě motocyklů</t>
  </si>
  <si>
    <t>77110 - Pronájem a leasing automobilů a jiných lehkých motorových vozidel, kromě motocyklů</t>
  </si>
  <si>
    <t>Pronájem a leasing osobních automobilů a lehkých motorových vozidel</t>
  </si>
  <si>
    <t>77120</t>
  </si>
  <si>
    <t>Pronájem a leasing nákladních automobilů</t>
  </si>
  <si>
    <t>77120 - Pronájem a leasing nákladních automobilů</t>
  </si>
  <si>
    <t>77110 - Pronájem a leasing osobních automobilů a lehkých motorových vozidel</t>
  </si>
  <si>
    <t>77210</t>
  </si>
  <si>
    <t>Pronájem a leasing rekreačních a sportovních potřeb</t>
  </si>
  <si>
    <t>77210 - Pronájem a leasing rekreačních a sportovních potřeb</t>
  </si>
  <si>
    <t>77220</t>
  </si>
  <si>
    <t>Pronájem videokazet a disků</t>
  </si>
  <si>
    <t>77220 - Pronájem videokazet a disků</t>
  </si>
  <si>
    <t>Pronájem a leasing ostatních výrobků pro osobní potřebu a převážně pro domácnost</t>
  </si>
  <si>
    <t>77290</t>
  </si>
  <si>
    <t>77290 - Pronájem a leasing ostatních výrobků pro osobní potřebu a převážně pro domácnost</t>
  </si>
  <si>
    <t>77220 - Pronájem a leasing ostatních výrobků pro osobní potřebu a převážně pro domácnost</t>
  </si>
  <si>
    <t>77310</t>
  </si>
  <si>
    <t>Pronájem a leasing zemědělských strojů a zařízení</t>
  </si>
  <si>
    <t>77310 - Pronájem a leasing zemědělských strojů a zařízení</t>
  </si>
  <si>
    <t>77320</t>
  </si>
  <si>
    <t>Pronájem a leasing stavebních strojů a zařízení</t>
  </si>
  <si>
    <t>77320 - Pronájem a leasing stavebních strojů a zařízení</t>
  </si>
  <si>
    <t>77330</t>
  </si>
  <si>
    <t>Pronájem a leasing kancelářských strojů a zařízení, včetně počítačů</t>
  </si>
  <si>
    <t>77330 - Pronájem a leasing kancelářských strojů a zařízení, včetně počítačů</t>
  </si>
  <si>
    <t>77340</t>
  </si>
  <si>
    <t>Pronájem a leasing vodních dopravních prostředků</t>
  </si>
  <si>
    <t>77340 - Pronájem a leasing vodních dopravních prostředků</t>
  </si>
  <si>
    <t>77350</t>
  </si>
  <si>
    <t>Pronájem a leasing leteckých dopravních prostředků</t>
  </si>
  <si>
    <t>77350 - Pronájem a leasing leteckých dopravních prostředků</t>
  </si>
  <si>
    <t>77390</t>
  </si>
  <si>
    <t>Pronájem a leasing ostatních strojů, zařízení a výrobků j. n.</t>
  </si>
  <si>
    <t>77390 - Pronájem a leasing ostatních strojů, zařízení a výrobků j. n.</t>
  </si>
  <si>
    <t>Pronájem a leasing ostatních strojů, zařízení a hmotných statků j. n.</t>
  </si>
  <si>
    <t>77400</t>
  </si>
  <si>
    <t>Leasing duševního vlastnictví a podobných produktů, kromě děl chráněných autorským právem</t>
  </si>
  <si>
    <t>77400 - Leasing duševního vlastnictví a podobných produktů, kromě děl chráněných autorským právem</t>
  </si>
  <si>
    <t>77390 - Pronájem a leasing ostatních strojů, zařízení a hmotných statků j. n.</t>
  </si>
  <si>
    <t>78100</t>
  </si>
  <si>
    <t>Činnosti agentur zprostředkujících zaměstnání</t>
  </si>
  <si>
    <t>78100 - Činnosti agentur zprostředkujících zaměstnání</t>
  </si>
  <si>
    <t>78200</t>
  </si>
  <si>
    <t>Činnosti agentur zprostředkujících práci na přechodnou dobu</t>
  </si>
  <si>
    <t>78200 - Činnosti agentur zprostředkujících práci na přechodnou dobu</t>
  </si>
  <si>
    <t>Činnosti agentur zprostředkujících práci na přechodnou dobu a ostatní poskytování lidských zdrojů</t>
  </si>
  <si>
    <t>78300</t>
  </si>
  <si>
    <t>Ostatní poskytování lidských zdrojů</t>
  </si>
  <si>
    <t>78300 - Ostatní poskytování lidských zdrojů</t>
  </si>
  <si>
    <t>78200 - Činnosti agentur zprostředkujících práci na přechodnou dobu a ostatní poskytování lidských zdrojů</t>
  </si>
  <si>
    <t>79110</t>
  </si>
  <si>
    <t>Činnosti cestovních agentur</t>
  </si>
  <si>
    <t>79110 - Činnosti cestovních agentur</t>
  </si>
  <si>
    <t>55400</t>
  </si>
  <si>
    <t>Zprostředkování v oblasti ubytování</t>
  </si>
  <si>
    <t>77510</t>
  </si>
  <si>
    <t>Zprostředkování v oblasti pronájmu a leasingu automobilů, obytných automobilů a přívěsů</t>
  </si>
  <si>
    <t>55400 - Zprostředkování v oblasti ubytování</t>
  </si>
  <si>
    <t>77510 - Zprostředkování v oblasti pronájmu a leasingu automobilů, obytných automobilů a přívěsů</t>
  </si>
  <si>
    <t>79120</t>
  </si>
  <si>
    <t>Činnosti cestovních kanceláří</t>
  </si>
  <si>
    <t>79120 - Činnosti cestovních kanceláří</t>
  </si>
  <si>
    <t>79900</t>
  </si>
  <si>
    <t>Ostatní rezervační a související činnosti</t>
  </si>
  <si>
    <t>79900 - Ostatní rezervační a související činnosti</t>
  </si>
  <si>
    <t>56400</t>
  </si>
  <si>
    <t>Zprostředkování v oblasti stravování a podávání nápojů</t>
  </si>
  <si>
    <t>56400 - Zprostředkování v oblasti stravování a podávání nápojů</t>
  </si>
  <si>
    <t>82400</t>
  </si>
  <si>
    <t>Zprostředkování v oblasti podpůrných činností pro podnikání j. n.</t>
  </si>
  <si>
    <t>79901</t>
  </si>
  <si>
    <t>Průvodcovské činnosti</t>
  </si>
  <si>
    <t>79901 - Průvodcovské činnosti</t>
  </si>
  <si>
    <t>82400 - Zprostředkování v oblasti podpůrných činností pro podnikání j. n.</t>
  </si>
  <si>
    <t>79909</t>
  </si>
  <si>
    <t>Ostatní rezervační a související činnosti j. n.</t>
  </si>
  <si>
    <t>79909 - Ostatní rezervační a související činnosti j. n.</t>
  </si>
  <si>
    <t>80100</t>
  </si>
  <si>
    <t>Činnosti soukromých bezpečnostních agentur</t>
  </si>
  <si>
    <t>80100 - Činnosti soukromých bezpečnostních agentur</t>
  </si>
  <si>
    <t>80010</t>
  </si>
  <si>
    <t>Pátrací činnosti a činnosti soukromých bezpečnostních agentur</t>
  </si>
  <si>
    <t>80200</t>
  </si>
  <si>
    <t>Činnosti související s provozem bezpečnostních systémů</t>
  </si>
  <si>
    <t>80200 - Činnosti související s provozem bezpečnostních systémů</t>
  </si>
  <si>
    <t>80010 - Pátrací činnosti a činnosti soukromých bezpečnostních agentur</t>
  </si>
  <si>
    <t>80300</t>
  </si>
  <si>
    <t>Pátrací činnosti</t>
  </si>
  <si>
    <t>80300 - Pátrací činnosti</t>
  </si>
  <si>
    <t>81100</t>
  </si>
  <si>
    <t>Kombinované pomocné činnosti</t>
  </si>
  <si>
    <t>81100 - Kombinované pomocné činnosti</t>
  </si>
  <si>
    <t>Kombinované podpůrné činnosti</t>
  </si>
  <si>
    <t>81210</t>
  </si>
  <si>
    <t>Všeobecný úklid budov</t>
  </si>
  <si>
    <t>81210 - Všeobecný úklid budov</t>
  </si>
  <si>
    <t>81100 - Kombinované podpůrné činnosti</t>
  </si>
  <si>
    <t>96910</t>
  </si>
  <si>
    <t>Poskytování osobních služeb v domácnostech</t>
  </si>
  <si>
    <t>96910 - Poskytování osobních služeb v domácnostech</t>
  </si>
  <si>
    <t>81290</t>
  </si>
  <si>
    <t>Ostatní úklidové činnosti</t>
  </si>
  <si>
    <t>81290 - Ostatní úklidové činnosti</t>
  </si>
  <si>
    <t>81230</t>
  </si>
  <si>
    <t>81300</t>
  </si>
  <si>
    <t>Činnosti související s úpravou krajiny</t>
  </si>
  <si>
    <t>81300 - Činnosti související s úpravou krajiny</t>
  </si>
  <si>
    <t>81230 - Ostatní úklidové činnosti</t>
  </si>
  <si>
    <t>82110</t>
  </si>
  <si>
    <t>Univerzální administrativní činnosti</t>
  </si>
  <si>
    <t>82110 - Univerzální administrativní činnosti</t>
  </si>
  <si>
    <t>82100</t>
  </si>
  <si>
    <t>Administrativní a kancelářské činnosti</t>
  </si>
  <si>
    <t>82190</t>
  </si>
  <si>
    <t>Kopírování, příprava dokumentů a ostatní specializované kancelářské podpůrné činnosti</t>
  </si>
  <si>
    <t>82190 - Kopírování, příprava dokumentů a ostatní specializované kancelářské podpůrné činnosti</t>
  </si>
  <si>
    <t>82100 - Administrativní a kancelářské činnosti</t>
  </si>
  <si>
    <t>82200</t>
  </si>
  <si>
    <t>Činnosti zprostředkovatelských středisek po telefonu</t>
  </si>
  <si>
    <t>82200 - Činnosti zprostředkovatelských středisek po telefonu</t>
  </si>
  <si>
    <t>Činnosti call center</t>
  </si>
  <si>
    <t>82300</t>
  </si>
  <si>
    <t>Pořádání konferencí a hospodářských výstav</t>
  </si>
  <si>
    <t>82300 - Pořádání konferencí a hospodářských výstav</t>
  </si>
  <si>
    <t>Pořádání kongresů a veletrhů</t>
  </si>
  <si>
    <t>82200 - Činnosti call center</t>
  </si>
  <si>
    <t>93290</t>
  </si>
  <si>
    <t>Činnosti v oblasti zábavy a rekreace j. n.</t>
  </si>
  <si>
    <t>82300 - Pořádání kongresů a veletrhů</t>
  </si>
  <si>
    <t>82910</t>
  </si>
  <si>
    <t>Inkasní činnosti, ověřování solventnosti zákazníka</t>
  </si>
  <si>
    <t>82910 - Inkasní činnosti, ověřování solventnosti zákazníka</t>
  </si>
  <si>
    <t>93290 - Činnosti v oblasti zábavy a rekreace j. n.</t>
  </si>
  <si>
    <t>82920</t>
  </si>
  <si>
    <t>Balicí činnosti</t>
  </si>
  <si>
    <t>82920 - Balicí činnosti</t>
  </si>
  <si>
    <t>82990</t>
  </si>
  <si>
    <t>Ostatní podpůrné činnosti pro podnikání j. n.</t>
  </si>
  <si>
    <t>82990 - Ostatní podpůrné činnosti pro podnikání j. n.</t>
  </si>
  <si>
    <t>24</t>
  </si>
  <si>
    <t>43600</t>
  </si>
  <si>
    <t>Zprostředkování v oblasti specializovaných stavebních činností</t>
  </si>
  <si>
    <t>43600 - Zprostředkování v oblasti specializovaných stavebních činností</t>
  </si>
  <si>
    <t>53300</t>
  </si>
  <si>
    <t>Zprostředkování v oblasti poštovních a kurýrních činností</t>
  </si>
  <si>
    <t>53300 - Zprostředkování v oblasti poštovních a kurýrních činností</t>
  </si>
  <si>
    <t>77520</t>
  </si>
  <si>
    <t>Zprostředkování v oblasti pronájmu a leasingu jiných hmotných statků a nefinančních nehmotných aktiv</t>
  </si>
  <si>
    <t>77520 - Zprostředkování v oblasti pronájmu a leasingu jiných hmotných statků a nefinančních nehmotných aktiv</t>
  </si>
  <si>
    <t>85610</t>
  </si>
  <si>
    <t>Zprostředkování v oblasti vzdělávání</t>
  </si>
  <si>
    <t>86970</t>
  </si>
  <si>
    <t>Zprostředkování v oblasti zdravotní péče</t>
  </si>
  <si>
    <t>85610 - Zprostředkování v oblasti vzdělávání</t>
  </si>
  <si>
    <t>87910</t>
  </si>
  <si>
    <t>Zprostředkování v oblasti pobytových služeb sociální péče</t>
  </si>
  <si>
    <t>86970 - Zprostředkování v oblasti zdravotní péče</t>
  </si>
  <si>
    <t>95400</t>
  </si>
  <si>
    <t>Zprostředkování v oblasti oprav a údržby počítačů, výrobků pro osobní potřebu a převážně pro domácnost a motorových vozidel a motocyklů</t>
  </si>
  <si>
    <t>87910 - Zprostředkování v oblasti pobytových služeb sociální péče</t>
  </si>
  <si>
    <t>96400</t>
  </si>
  <si>
    <t>Zprostředkování v oblasti osobních služeb</t>
  </si>
  <si>
    <t>84110</t>
  </si>
  <si>
    <t>Všeobecné činnosti veřejné správy</t>
  </si>
  <si>
    <t>84110 - Všeobecné činnosti veřejné správy</t>
  </si>
  <si>
    <t>96400 - Zprostředkování v oblasti osobních služeb</t>
  </si>
  <si>
    <t>84120</t>
  </si>
  <si>
    <t>Regulace činností souvisejících s poskytováním zdravotní péče, vzděláváním, kulturou a sociální péčí, kromě sociál. Zabezpečení</t>
  </si>
  <si>
    <t>84120 - Regulace činností souvisejících s poskytováním zdravotní péče, vzděláváním, kulturou a sociální péčí, kromě sociál. Zabezpečení</t>
  </si>
  <si>
    <t>Regulace činností souvisejících s poskytováním zdravotní péče, vzděláváním, kulturou a jiných služeb pro společnost</t>
  </si>
  <si>
    <t>84130</t>
  </si>
  <si>
    <t>Regulace a podpora podnikatelského prostředí</t>
  </si>
  <si>
    <t>84130 - Regulace a podpora podnikatelského prostředí</t>
  </si>
  <si>
    <t>84120 - Regulace činností souvisejících s poskytováním zdravotní péče, vzděláváním, kulturou a jiných služeb pro společnost</t>
  </si>
  <si>
    <t>84210</t>
  </si>
  <si>
    <t>Činnosti v oblasti zahraničních věcí</t>
  </si>
  <si>
    <t>84210 - Činnosti v oblasti zahraničních věcí</t>
  </si>
  <si>
    <t>84211</t>
  </si>
  <si>
    <t>Pomoc cizím zemím při katastrofách nebo v nouzových situacích přímo nebo prostřednictvím mezinárodních organizací</t>
  </si>
  <si>
    <t>84211 - Pomoc cizím zemím při katastrofách nebo v nouzových situacích přímo nebo prostřednictvím mezinárodních organizací</t>
  </si>
  <si>
    <t>84212</t>
  </si>
  <si>
    <t>Rozvíjení vzájemného přátelství a porozumění mezi národy</t>
  </si>
  <si>
    <t>84212 - Rozvíjení vzájemného přátelství a porozumění mezi národy</t>
  </si>
  <si>
    <t>84219</t>
  </si>
  <si>
    <t>Ostatní činnosti v oblasti zahraničních věcí</t>
  </si>
  <si>
    <t>84219 - Ostatní činnosti v oblasti zahraničních věcí</t>
  </si>
  <si>
    <t>84220</t>
  </si>
  <si>
    <t>Činnosti v oblasti obrany</t>
  </si>
  <si>
    <t>84220 - Činnosti v oblasti obrany</t>
  </si>
  <si>
    <t>84230</t>
  </si>
  <si>
    <t>Činnosti v oblasti spravedlnosti a soudnictví</t>
  </si>
  <si>
    <t>84230 - Činnosti v oblasti spravedlnosti a soudnictví</t>
  </si>
  <si>
    <t>84240</t>
  </si>
  <si>
    <t>Činnosti v oblasti veřejného pořádku a bezpečnosti</t>
  </si>
  <si>
    <t>84240 - Činnosti v oblasti veřejného pořádku a bezpečnosti</t>
  </si>
  <si>
    <t>84250</t>
  </si>
  <si>
    <t>Činnosti v oblasti protipožární ochrany</t>
  </si>
  <si>
    <t>84250 - Činnosti v oblasti protipožární ochrany</t>
  </si>
  <si>
    <t>84300</t>
  </si>
  <si>
    <t>Činnosti v oblasti povinného sociálního zabezpečení</t>
  </si>
  <si>
    <t>84300 - Činnosti v oblasti povinného sociálního zabezpečení</t>
  </si>
  <si>
    <t>Činnosti v oblasti povinného sociální zabezpečení</t>
  </si>
  <si>
    <t>85100</t>
  </si>
  <si>
    <t>Předškolní vzdělávání</t>
  </si>
  <si>
    <t>85100 - Předškolní vzdělávání</t>
  </si>
  <si>
    <t>Preprimární vzdělávání</t>
  </si>
  <si>
    <t>84300 - Činnosti v oblasti povinného sociální zabezpečení</t>
  </si>
  <si>
    <t>85200</t>
  </si>
  <si>
    <t>Primární vzdělávání</t>
  </si>
  <si>
    <t>85200 - Primární vzdělávání</t>
  </si>
  <si>
    <t>85100 - Preprimární vzdělávání</t>
  </si>
  <si>
    <t>85310</t>
  </si>
  <si>
    <t>Sekundární všeobecné vzdělávání</t>
  </si>
  <si>
    <t>85310 - Sekundární všeobecné vzdělávání</t>
  </si>
  <si>
    <t>85311</t>
  </si>
  <si>
    <t>Základní vzdělávání na druhém stupni základních škol</t>
  </si>
  <si>
    <t>85311 - Základní vzdělávání na druhém stupni základních škol</t>
  </si>
  <si>
    <t>Sekundární všeobecné vzdělávání na druhém stupni základních škol</t>
  </si>
  <si>
    <t>85312</t>
  </si>
  <si>
    <t>Střední všeobecné vzdělávání</t>
  </si>
  <si>
    <t>85312 - Střední všeobecné vzdělávání</t>
  </si>
  <si>
    <t>Sekundární všeobecné vzdělávání na středních školách</t>
  </si>
  <si>
    <t>85311 - Sekundární všeobecné vzdělávání na druhém stupni základních škol</t>
  </si>
  <si>
    <t>85320</t>
  </si>
  <si>
    <t>Sekundární odborné vzdělávání</t>
  </si>
  <si>
    <t>85320 - Sekundární odborné vzdělávání</t>
  </si>
  <si>
    <t>85312 - Sekundární všeobecné vzdělávání na středních školách</t>
  </si>
  <si>
    <t>85321</t>
  </si>
  <si>
    <t>Střední odborné vzdělávání na učilištích</t>
  </si>
  <si>
    <t>85321 - Střední odborné vzdělávání na učilištích</t>
  </si>
  <si>
    <t>Sekundární odborné vzdělávání v uměleckých oborech</t>
  </si>
  <si>
    <t>85322</t>
  </si>
  <si>
    <t>Sekundární odborné vzdělávání bez maturitní zkoušky v jiných než uměleckých oborech</t>
  </si>
  <si>
    <t>85321 - Sekundární odborné vzdělávání v uměleckých oborech</t>
  </si>
  <si>
    <t>Střední odborné vzdělávání na středních odborných školách</t>
  </si>
  <si>
    <t>85322 - Střední odborné vzdělávání na středních odborných školách</t>
  </si>
  <si>
    <t>85322 - Sekundární odborné vzdělávání bez maturitní zkoušky v jiných než uměleckých oborech</t>
  </si>
  <si>
    <t>85323</t>
  </si>
  <si>
    <t>Sekundární odborné vzdělávání s maturitní zkouškou v jiných než uměleckých oborech</t>
  </si>
  <si>
    <t>85410</t>
  </si>
  <si>
    <t>Postsekundární nikoli terciární vzdělávání</t>
  </si>
  <si>
    <t>85410 - Postsekundární nikoli terciární vzdělávání</t>
  </si>
  <si>
    <t>85330</t>
  </si>
  <si>
    <t>Postsekundární neterciární vzdělávání</t>
  </si>
  <si>
    <t>85323 - Sekundární odborné vzdělávání s maturitní zkouškou v jiných než uměleckých oborech</t>
  </si>
  <si>
    <t>85420</t>
  </si>
  <si>
    <t>Terciární vzdělávání</t>
  </si>
  <si>
    <t>85420 - Terciární vzdělávání</t>
  </si>
  <si>
    <t>85400</t>
  </si>
  <si>
    <t>85330 - Postsekundární neterciární vzdělávání</t>
  </si>
  <si>
    <t>85510</t>
  </si>
  <si>
    <t>Sportovní a rekreační vzdělávání</t>
  </si>
  <si>
    <t>85510 - Sportovní a rekreační vzdělávání</t>
  </si>
  <si>
    <t>85400 - Terciární vzdělávání</t>
  </si>
  <si>
    <t>93130</t>
  </si>
  <si>
    <t>Činnosti fitcenter</t>
  </si>
  <si>
    <t>85520</t>
  </si>
  <si>
    <t>Umělecké vzdělávání</t>
  </si>
  <si>
    <t>85520 - Umělecké vzdělávání</t>
  </si>
  <si>
    <t>93130 - Činnosti fitcenter</t>
  </si>
  <si>
    <t>85530</t>
  </si>
  <si>
    <t>Činnosti autoškol a jiných škol řízení</t>
  </si>
  <si>
    <t>85530 - Činnosti autoškol a jiných škol řízení</t>
  </si>
  <si>
    <t>Činnosti autoškol</t>
  </si>
  <si>
    <t>85531</t>
  </si>
  <si>
    <t>85531 - Činnosti autoškol</t>
  </si>
  <si>
    <t>85530 - Činnosti autoškol</t>
  </si>
  <si>
    <t>85532</t>
  </si>
  <si>
    <t>Činnosti leteckých škol</t>
  </si>
  <si>
    <t>85532 - Činnosti leteckých škol</t>
  </si>
  <si>
    <t>85539</t>
  </si>
  <si>
    <t>Činnosti ostatních škol řízení</t>
  </si>
  <si>
    <t>85539 - Činnosti ostatních škol řízení</t>
  </si>
  <si>
    <t>85590</t>
  </si>
  <si>
    <t>Ostatní vzdělávání j. n.</t>
  </si>
  <si>
    <t>85590 - Ostatní vzdělávání j. n.</t>
  </si>
  <si>
    <t>85591</t>
  </si>
  <si>
    <t>Vzdělávání v jazykových školách</t>
  </si>
  <si>
    <t>85591 - Vzdělávání v jazykových školách</t>
  </si>
  <si>
    <t>85592</t>
  </si>
  <si>
    <t>Environmentální vzdělávání</t>
  </si>
  <si>
    <t>85592 - Environmentální vzdělávání</t>
  </si>
  <si>
    <t>85599</t>
  </si>
  <si>
    <t>Jiné vzdělávání j. n.</t>
  </si>
  <si>
    <t>85593</t>
  </si>
  <si>
    <t>Inovační vzdělávání</t>
  </si>
  <si>
    <t>85593 - Inovační vzdělávání</t>
  </si>
  <si>
    <t>85599 - Jiné vzdělávání j. n.</t>
  </si>
  <si>
    <t>85600</t>
  </si>
  <si>
    <t>Podpůrné činnosti ve vzdělávání</t>
  </si>
  <si>
    <t>85600 - Podpůrné činnosti ve vzdělávání</t>
  </si>
  <si>
    <t>85690</t>
  </si>
  <si>
    <t>Podpůrné činnosti v oblasti vzdělávání j. n.</t>
  </si>
  <si>
    <t>86100</t>
  </si>
  <si>
    <t>Ústavní zdravotní péče</t>
  </si>
  <si>
    <t>86100 - Ústavní zdravotní péče</t>
  </si>
  <si>
    <t>Lůžková zdravotní péče</t>
  </si>
  <si>
    <t>85690 - Podpůrné činnosti v oblasti vzdělávání j. n.</t>
  </si>
  <si>
    <t>86210</t>
  </si>
  <si>
    <t>Všeobecná ambulantní zdravotní péče</t>
  </si>
  <si>
    <t>86210 - Všeobecná ambulantní zdravotní péče</t>
  </si>
  <si>
    <t>86100 - Lůžková zdravotní péče</t>
  </si>
  <si>
    <t>86220</t>
  </si>
  <si>
    <t>Specializovaná ambulantní zdravotní péče</t>
  </si>
  <si>
    <t>86220 - Specializovaná ambulantní zdravotní péče</t>
  </si>
  <si>
    <t>86230</t>
  </si>
  <si>
    <t>Zubní péče</t>
  </si>
  <si>
    <t>86230 - Zubní péče</t>
  </si>
  <si>
    <t>86900</t>
  </si>
  <si>
    <t>Ostatní činnosti související se zdravotní péčí</t>
  </si>
  <si>
    <t>86900 - Ostatní činnosti související se zdravotní péčí</t>
  </si>
  <si>
    <t>86910</t>
  </si>
  <si>
    <t>Činnosti související s diagnostickým zobrazováním a zdravotnické laboratorní činnosti</t>
  </si>
  <si>
    <t>86920</t>
  </si>
  <si>
    <t>Přeprava pacientů vozidly zdravotnické dopravní služby</t>
  </si>
  <si>
    <t>86910 - Činnosti související s diagnostickým zobrazováním a zdravotnické laboratorní činnosti</t>
  </si>
  <si>
    <t>86930</t>
  </si>
  <si>
    <t>Činnosti psychologů a psychoterapeutů, kromě lékařů</t>
  </si>
  <si>
    <t>86920 - Přeprava pacientů vozidly zdravotnické dopravní služby</t>
  </si>
  <si>
    <t>86940</t>
  </si>
  <si>
    <t>Ošetřovatelské činnosti a činnosti porodních asistentek</t>
  </si>
  <si>
    <t>86930 - Činnosti psychologů a psychoterapeutů, kromě lékařů</t>
  </si>
  <si>
    <t>86950</t>
  </si>
  <si>
    <t>Činnosti fyzioterapeutů</t>
  </si>
  <si>
    <t>86940 - Ošetřovatelské činnosti a činnosti porodních asistentek</t>
  </si>
  <si>
    <t>86960</t>
  </si>
  <si>
    <t>Činnosti v oblasti tradiční, doplňkové a alternativní medicíny</t>
  </si>
  <si>
    <t>86950 - Činnosti fyzioterapeutů</t>
  </si>
  <si>
    <t>86990</t>
  </si>
  <si>
    <t>Ostatní činnosti související se zdravotní péčí j. n.</t>
  </si>
  <si>
    <t>86960 - Činnosti v oblasti tradiční, doplňkové a alternativní medicíny</t>
  </si>
  <si>
    <t>86901</t>
  </si>
  <si>
    <t>Činnosti související s ochranou veřejného zdraví</t>
  </si>
  <si>
    <t>86901 - Činnosti související s ochranou veřejného zdraví</t>
  </si>
  <si>
    <t>86990 - Ostatní činnosti související se zdravotní péčí j. n.</t>
  </si>
  <si>
    <t>86909</t>
  </si>
  <si>
    <t>86909 - Ostatní činnosti související se zdravotní péčí j. n.</t>
  </si>
  <si>
    <t>87100</t>
  </si>
  <si>
    <t>Sociální péče ve zdravotnických zařízeních ústavní péče</t>
  </si>
  <si>
    <t>87100 - Sociální péče ve zdravotnických zařízeních ústavní péče</t>
  </si>
  <si>
    <t>Pobytové služby sociální péče ve zdravotnických zařízeních lůžkové péče</t>
  </si>
  <si>
    <t>87200</t>
  </si>
  <si>
    <t>Sociální péče v zařízeních pro osoby s chronickým duševním onemocněním a osoby závislé na návykových látkách</t>
  </si>
  <si>
    <t>87200 - Sociální péče v zařízeních pro osoby s chronickým duševním onemocněním a osoby závislé na návykových látkách</t>
  </si>
  <si>
    <t>Pobytové služby sociální péče pro osoby s duševním onemocněním, mentálním postižením nebo osoby závislé na návykových látkách</t>
  </si>
  <si>
    <t>87100 - Pobytové služby sociální péče ve zdravotnických zařízeních lůžkové péče</t>
  </si>
  <si>
    <t>87201</t>
  </si>
  <si>
    <t>Sociální péče v zařízeních pro osoby s chronickým duševním onemocněním</t>
  </si>
  <si>
    <t>87201 - Sociální péče v zařízeních pro osoby s chronickým duševním onemocněním</t>
  </si>
  <si>
    <t>87200 - Pobytové služby sociální péče pro osoby s duševním onemocněním, mentálním postižením nebo osoby závislé na návykových látkách</t>
  </si>
  <si>
    <t>87202</t>
  </si>
  <si>
    <t>Sociální péče v zařízeních pro osoby závislé na návykových látkách</t>
  </si>
  <si>
    <t>87202 - Sociální péče v zařízeních pro osoby závislé na návykových látkách</t>
  </si>
  <si>
    <t>87300</t>
  </si>
  <si>
    <t>Sociální péče v domovech pro seniory a osoby se zdravotním postižením</t>
  </si>
  <si>
    <t>87300 - Sociální péče v domovech pro seniory a osoby se zdravotním postižením</t>
  </si>
  <si>
    <t>Pobytové služby sociální péče pro seniory nebo osoby s fyzickým nebo smyslovým postižením</t>
  </si>
  <si>
    <t>87301</t>
  </si>
  <si>
    <t>Sociální péče v domovech pro seniory</t>
  </si>
  <si>
    <t>87301 - Sociální péče v domovech pro seniory</t>
  </si>
  <si>
    <t>87300 - Pobytové služby sociální péče pro seniory nebo osoby s fyzickým nebo smyslovým postižením</t>
  </si>
  <si>
    <t>87302</t>
  </si>
  <si>
    <t>Sociální péče v domovech pro osoby se zdravotním postižením</t>
  </si>
  <si>
    <t>87302 - Sociální péče v domovech pro osoby se zdravotním postižením</t>
  </si>
  <si>
    <t>87900</t>
  </si>
  <si>
    <t>Ostatní pobytové služby sociální péče</t>
  </si>
  <si>
    <t>87900 - Ostatní pobytové služby sociální péče</t>
  </si>
  <si>
    <t>87990</t>
  </si>
  <si>
    <t>Ostatní pobytové služby sociální péče j. n.</t>
  </si>
  <si>
    <t>88100</t>
  </si>
  <si>
    <t>Ambulantní nebo terénní sociální služby pro seniory a osoby se zdravotním postižením</t>
  </si>
  <si>
    <t>88100 - Ambulantní nebo terénní sociální služby pro seniory a osoby se zdravotním postižením</t>
  </si>
  <si>
    <t>Ambulantní nebo terénní sociální služby pro seniory nebo osoby se zdravotním postižením</t>
  </si>
  <si>
    <t>87990 - Ostatní pobytové služby sociální péče j. n.</t>
  </si>
  <si>
    <t>88101</t>
  </si>
  <si>
    <t>Ambulantní nebo terénní sociální služby pro seniory</t>
  </si>
  <si>
    <t>88101 - Ambulantní nebo terénní sociální služby pro seniory</t>
  </si>
  <si>
    <t>88100 - Ambulantní nebo terénní sociální služby pro seniory nebo osoby se zdravotním postižením</t>
  </si>
  <si>
    <t>88102</t>
  </si>
  <si>
    <t>Ambulantní nebo terénní sociální služby pro osoby se zdravotním postižením</t>
  </si>
  <si>
    <t>88102 - Ambulantní nebo terénní sociální služby pro osoby se zdravotním postižením</t>
  </si>
  <si>
    <t>88910</t>
  </si>
  <si>
    <t>Sociální služby poskytované dětem</t>
  </si>
  <si>
    <t>88910 - Sociální služby poskytované dětem</t>
  </si>
  <si>
    <t>Služby pro děti</t>
  </si>
  <si>
    <t>88990</t>
  </si>
  <si>
    <t>Ostatní ambulantní nebo terénní sociální služby j. n.</t>
  </si>
  <si>
    <t>88990 - Ostatní ambulantní nebo terénní sociální služby j. n.</t>
  </si>
  <si>
    <t>88910 - Služby pro děti</t>
  </si>
  <si>
    <t>88991</t>
  </si>
  <si>
    <t>Sociální služby pro uprchlíky, oběti katastrof</t>
  </si>
  <si>
    <t>88991 - Sociální služby pro uprchlíky, oběti katastrof</t>
  </si>
  <si>
    <t>88992</t>
  </si>
  <si>
    <t>Sociální prevence</t>
  </si>
  <si>
    <t>88992 - Sociální prevence</t>
  </si>
  <si>
    <t>88993</t>
  </si>
  <si>
    <t>Sociální rehabilitace</t>
  </si>
  <si>
    <t>88993 - Sociální rehabilitace</t>
  </si>
  <si>
    <t>88999</t>
  </si>
  <si>
    <t>Jiné ambulantní nebo terénní sociální služby j. n.</t>
  </si>
  <si>
    <t>88999 - Jiné ambulantní nebo terénní sociální služby j. n.</t>
  </si>
  <si>
    <t>90010</t>
  </si>
  <si>
    <t>Scénická umění</t>
  </si>
  <si>
    <t>90010 - Scénická umění</t>
  </si>
  <si>
    <t>90200</t>
  </si>
  <si>
    <t>Činnosti v oblasti scénických umění</t>
  </si>
  <si>
    <t>90020</t>
  </si>
  <si>
    <t>Podpůrné činnosti pro scénická umění</t>
  </si>
  <si>
    <t>90020 - Podpůrné činnosti pro scénická umění</t>
  </si>
  <si>
    <t>90390</t>
  </si>
  <si>
    <t>Ostatní podpůrné činnosti pro uměleckou tvorbu a scénická umění</t>
  </si>
  <si>
    <t>90200 - Činnosti v oblasti scénických umění</t>
  </si>
  <si>
    <t>90030</t>
  </si>
  <si>
    <t>Umělecká tvorba</t>
  </si>
  <si>
    <t>90030 - Umělecká tvorba</t>
  </si>
  <si>
    <t>90110</t>
  </si>
  <si>
    <t>Literární a hudební tvorba</t>
  </si>
  <si>
    <t>90390 - Ostatní podpůrné činnosti pro uměleckou tvorbu a scénická umění</t>
  </si>
  <si>
    <t>90120</t>
  </si>
  <si>
    <t>Výtvarná tvorba</t>
  </si>
  <si>
    <t>90110 - Literární a hudební tvorba</t>
  </si>
  <si>
    <t>90130</t>
  </si>
  <si>
    <t>Ostatní umělecká tvorba</t>
  </si>
  <si>
    <t>90120 - Výtvarná tvorba</t>
  </si>
  <si>
    <t>90130 - Ostatní umělecká tvorba</t>
  </si>
  <si>
    <t>90040</t>
  </si>
  <si>
    <t>Provozování kulturních zařízení</t>
  </si>
  <si>
    <t>90040 - Provozování kulturních zařízení</t>
  </si>
  <si>
    <t>90310</t>
  </si>
  <si>
    <t>Provozování kulturních zařízení a areálů</t>
  </si>
  <si>
    <t>91010</t>
  </si>
  <si>
    <t>Činnosti knihoven a archivů</t>
  </si>
  <si>
    <t>91010 - Činnosti knihoven a archivů</t>
  </si>
  <si>
    <t>91110</t>
  </si>
  <si>
    <t>Činnosti knihoven</t>
  </si>
  <si>
    <t>90310 - Provozování kulturních zařízení a areálů</t>
  </si>
  <si>
    <t>91120</t>
  </si>
  <si>
    <t>Činnosti archivů</t>
  </si>
  <si>
    <t>91110 - Činnosti knihoven</t>
  </si>
  <si>
    <t>91020</t>
  </si>
  <si>
    <t>Činnosti muzeí</t>
  </si>
  <si>
    <t>91020 - Činnosti muzeí</t>
  </si>
  <si>
    <t>91210</t>
  </si>
  <si>
    <t>Činnosti muzeí a galerií</t>
  </si>
  <si>
    <t>91120 - Činnosti archivů</t>
  </si>
  <si>
    <t>91030</t>
  </si>
  <si>
    <t>Provozování kulturních památek, historických staveb a obdobných turistických zajímavostí</t>
  </si>
  <si>
    <t>91030 - Provozování kulturních památek, historických staveb a obdobných turistických zajímavostí</t>
  </si>
  <si>
    <t>91220</t>
  </si>
  <si>
    <t>Provozování historických a kulturních památek</t>
  </si>
  <si>
    <t>91210 - Činnosti muzeí a galerií</t>
  </si>
  <si>
    <t>91040</t>
  </si>
  <si>
    <t>Činnosti botanických a zoologických zahrad, přírodních rezervací a národních parků</t>
  </si>
  <si>
    <t>91040 - Činnosti botanických a zoologických zahrad, přírodních rezervací a národních parků</t>
  </si>
  <si>
    <t>91410</t>
  </si>
  <si>
    <t>Činnosti botanických a zoologických zahrad</t>
  </si>
  <si>
    <t>91220 - Provozování historických a kulturních památek</t>
  </si>
  <si>
    <t>91420</t>
  </si>
  <si>
    <t>Činnosti přírodních rezervací a národních parků</t>
  </si>
  <si>
    <t>91410 - Činnosti botanických a zoologických zahrad</t>
  </si>
  <si>
    <t>91041</t>
  </si>
  <si>
    <t>91041 - Činnosti botanických a zoologických zahrad</t>
  </si>
  <si>
    <t>91420 - Činnosti přírodních rezervací a národních parků</t>
  </si>
  <si>
    <t>91042</t>
  </si>
  <si>
    <t>91042 - Činnosti přírodních rezervací a národních parků</t>
  </si>
  <si>
    <t>92000</t>
  </si>
  <si>
    <t>Činnosti heren, kasin a sázkových kanceláří</t>
  </si>
  <si>
    <t>92000 - Činnosti heren, kasin a sázkových kanceláří</t>
  </si>
  <si>
    <t>93110</t>
  </si>
  <si>
    <t>Provozování sportovních zařízení</t>
  </si>
  <si>
    <t>93110 - Provozování sportovních zařízení</t>
  </si>
  <si>
    <t>93120</t>
  </si>
  <si>
    <t>Činnosti sportovních klubů</t>
  </si>
  <si>
    <t>93120 - Činnosti sportovních klubů</t>
  </si>
  <si>
    <t>93190</t>
  </si>
  <si>
    <t>Ostatní sportovní činnosti</t>
  </si>
  <si>
    <t>93190 - Ostatní sportovní činnosti</t>
  </si>
  <si>
    <t>Činnosti v oblasti sportu j. n.</t>
  </si>
  <si>
    <t>93190 - Činnosti v oblasti sportu j. n.</t>
  </si>
  <si>
    <t>93210</t>
  </si>
  <si>
    <t>Činnosti lunaparků a zábavních parků</t>
  </si>
  <si>
    <t>93210 - Činnosti lunaparků a zábavních parků</t>
  </si>
  <si>
    <t>Činnosti zábavních parků</t>
  </si>
  <si>
    <t>93210 - Činnosti zábavních parků</t>
  </si>
  <si>
    <t>Ostatní zábavní a rekreační činnosti j. n.</t>
  </si>
  <si>
    <t>93290 - Ostatní zábavní a rekreační činnosti j. n.</t>
  </si>
  <si>
    <t>94110</t>
  </si>
  <si>
    <t>Činnosti podnikatelských a zaměstnavatelských organizací</t>
  </si>
  <si>
    <t>94110 - Činnosti podnikatelských a zaměstnavatelských organizací</t>
  </si>
  <si>
    <t>94120</t>
  </si>
  <si>
    <t>Činnosti profesních organizací</t>
  </si>
  <si>
    <t>94120 - Činnosti profesních organizací</t>
  </si>
  <si>
    <t>94200</t>
  </si>
  <si>
    <t>Činnosti odborových svazů</t>
  </si>
  <si>
    <t>94200 - Činnosti odborových svazů</t>
  </si>
  <si>
    <t>94910</t>
  </si>
  <si>
    <t>Činnosti náboženských organizací</t>
  </si>
  <si>
    <t>94910 - Činnosti náboženských organizací</t>
  </si>
  <si>
    <t>94920</t>
  </si>
  <si>
    <t>Činnosti politických stran a organizací</t>
  </si>
  <si>
    <t>94920 - Činnosti politických stran a organizací</t>
  </si>
  <si>
    <t>Činnosti politických organizací</t>
  </si>
  <si>
    <t>94990</t>
  </si>
  <si>
    <t>Činnosti ostatních organizací sdružujících osoby za účelem prosazování společných zájmů j. n.</t>
  </si>
  <si>
    <t>94990 - Činnosti ostatních organizací sdružujících osoby za účelem prosazování společných zájmů j. n.</t>
  </si>
  <si>
    <t>Činnosti ostatních organizací sdružujících osoby za účelem prosazování společných a veřejných zájmů j. n.</t>
  </si>
  <si>
    <t>94920 - Činnosti politických organizací</t>
  </si>
  <si>
    <t>94991</t>
  </si>
  <si>
    <t>Činnosti organizací dětí a mládeže</t>
  </si>
  <si>
    <t>94991 - Činnosti organizací dětí a mládeže</t>
  </si>
  <si>
    <t>94990 - Činnosti ostatních organizací sdružujících osoby za účelem prosazování společných a veřejných zájmů j. n.</t>
  </si>
  <si>
    <t>94992</t>
  </si>
  <si>
    <t>Činnosti organizací na podporu kulturní činnosti</t>
  </si>
  <si>
    <t>94992 - Činnosti organizací na podporu kulturní činnosti</t>
  </si>
  <si>
    <t>94993</t>
  </si>
  <si>
    <t>Činnosti organizací na podporu rekreační a zájmové činnosti</t>
  </si>
  <si>
    <t>94993 - Činnosti organizací na podporu rekreační a zájmové činnosti</t>
  </si>
  <si>
    <t>94994</t>
  </si>
  <si>
    <t>Činnosti spotřebitelských organizací</t>
  </si>
  <si>
    <t>94994 - Činnosti spotřebitelských organizací</t>
  </si>
  <si>
    <t>94995</t>
  </si>
  <si>
    <t>Činnosti environmentálních a ekologických hnutí</t>
  </si>
  <si>
    <t>94995 - Činnosti environmentálních a ekologických hnutí</t>
  </si>
  <si>
    <t>94996</t>
  </si>
  <si>
    <t>Činnosti organizací na ochranu a zlepšení postavení etnických, menšinových a jiných speciálních skupin</t>
  </si>
  <si>
    <t>94996 - Činnosti organizací na ochranu a zlepšení postavení etnických, menšinových a jiných speciálních skupin</t>
  </si>
  <si>
    <t>94997</t>
  </si>
  <si>
    <t>Činnosti občanských iniciativ, protestních hnutí</t>
  </si>
  <si>
    <t>94997 - Činnosti občanských iniciativ, protestních hnutí</t>
  </si>
  <si>
    <t>94999</t>
  </si>
  <si>
    <t>Činnosti ostatních organizací j. n.</t>
  </si>
  <si>
    <t>94999 - Činnosti ostatních organizací j. n.</t>
  </si>
  <si>
    <t>Činnosti jiných organizací sdružujících osoby za účelem prosazování společných a veřejných zájmů j. n.</t>
  </si>
  <si>
    <t>95110</t>
  </si>
  <si>
    <t>Opravy počítačů a periferních zařízení</t>
  </si>
  <si>
    <t>95110 - Opravy počítačů a periferních zařízení</t>
  </si>
  <si>
    <t>95100</t>
  </si>
  <si>
    <t>Opravy a údržba počítačů a komunikačních zařízení</t>
  </si>
  <si>
    <t>94999 - Činnosti jiných organizací sdružujících osoby za účelem prosazování společných a veřejných zájmů j. n.</t>
  </si>
  <si>
    <t>95120</t>
  </si>
  <si>
    <t>Opravy komunikačních zařízení</t>
  </si>
  <si>
    <t>95120 - Opravy komunikačních zařízení</t>
  </si>
  <si>
    <t>95100 - Opravy a údržba počítačů a komunikačních zařízení</t>
  </si>
  <si>
    <t>95210</t>
  </si>
  <si>
    <t>Opravy spotřební elektroniky</t>
  </si>
  <si>
    <t>95210 - Opravy spotřební elektroniky</t>
  </si>
  <si>
    <t>Opravy a údržba spotřební elektroniky</t>
  </si>
  <si>
    <t>95220</t>
  </si>
  <si>
    <t>Opravy přístrojů a zařízení převážně pro domácnost, dům a zahradu</t>
  </si>
  <si>
    <t>95220 - Opravy přístrojů a zařízení převážně pro domácnost, dům a zahradu</t>
  </si>
  <si>
    <t>Opravy a údržba přístrojů a zařízení převážně pro domácnost, dům a zahradu</t>
  </si>
  <si>
    <t>95210 - Opravy a údržba spotřební elektroniky</t>
  </si>
  <si>
    <t>95230</t>
  </si>
  <si>
    <t>Opravy obuvi a kožených výrobků</t>
  </si>
  <si>
    <t>95230 - Opravy obuvi a kožených výrobků</t>
  </si>
  <si>
    <t>Opravy a údržba obuvi a kožených výrobků</t>
  </si>
  <si>
    <t>95220 - Opravy a údržba přístrojů a zařízení převážně pro domácnost, dům a zahradu</t>
  </si>
  <si>
    <t>95240</t>
  </si>
  <si>
    <t>Opravy nábytku a bytového zařízení</t>
  </si>
  <si>
    <t>95240 - Opravy nábytku a bytového zařízení</t>
  </si>
  <si>
    <t>Opravy a údržba nábytku a bytového zařízení</t>
  </si>
  <si>
    <t>95230 - Opravy a údržba obuvi a kožených výrobků</t>
  </si>
  <si>
    <t>95250</t>
  </si>
  <si>
    <t>Opravy hodin, hodinek a klenotnických výrobků</t>
  </si>
  <si>
    <t>95250 - Opravy hodin, hodinek a klenotnických výrobků</t>
  </si>
  <si>
    <t>Opravy a údržba hodin, hodinek a klenotů</t>
  </si>
  <si>
    <t>95240 - Opravy a údržba nábytku a bytového zařízení</t>
  </si>
  <si>
    <t>95290</t>
  </si>
  <si>
    <t>Opravy ostatních výrobků pro osobní potřebu a převážně pro domácnost</t>
  </si>
  <si>
    <t>95290 - Opravy ostatních výrobků pro osobní potřebu a převážně pro domácnost</t>
  </si>
  <si>
    <t>Opravy a údržba výrobků pro osobní potřebu a převážně pro domácnost j. n.</t>
  </si>
  <si>
    <t>95250 - Opravy a údržba hodin, hodinek a klenotů</t>
  </si>
  <si>
    <t>96010</t>
  </si>
  <si>
    <t>Praní a chemické čištění textilních a kožešinových výrobků</t>
  </si>
  <si>
    <t>96010 - Praní a chemické čištění textilních a kožešinových výrobků</t>
  </si>
  <si>
    <t>95290 - Opravy a údržba výrobků pro osobní potřebu a převážně pro domácnost j. n.</t>
  </si>
  <si>
    <t>96100</t>
  </si>
  <si>
    <t>Praní a čištění textilních a kožešinových výrobků</t>
  </si>
  <si>
    <t>96100 - Praní a čištění textilních a kožešinových výrobků</t>
  </si>
  <si>
    <t>96020</t>
  </si>
  <si>
    <t>Kadeřnické, kosmetické a podobné činnosti</t>
  </si>
  <si>
    <t>96020 - Kadeřnické, kosmetické a podobné činnosti</t>
  </si>
  <si>
    <t>96210</t>
  </si>
  <si>
    <t>Kadeřnické a holičské činnosti</t>
  </si>
  <si>
    <t>96220</t>
  </si>
  <si>
    <t>Kosmetické a podobné činnosti</t>
  </si>
  <si>
    <t>96210 - Kadeřnické a holičské činnosti</t>
  </si>
  <si>
    <t>96030</t>
  </si>
  <si>
    <t>Pohřební a související činnosti</t>
  </si>
  <si>
    <t>96030 - Pohřební a související činnosti</t>
  </si>
  <si>
    <t>96300</t>
  </si>
  <si>
    <t>96220 - Kosmetické a podobné činnosti</t>
  </si>
  <si>
    <t>96040</t>
  </si>
  <si>
    <t>Činnosti pro osobní a fyzickou pohodu</t>
  </si>
  <si>
    <t>96040 - Činnosti pro osobní a fyzickou pohodu</t>
  </si>
  <si>
    <t>96230</t>
  </si>
  <si>
    <t>Činnosti denních lázní, saun a parních lázní</t>
  </si>
  <si>
    <t>96300 - Pohřební a související činnosti</t>
  </si>
  <si>
    <t>96090</t>
  </si>
  <si>
    <t>Poskytování ostatních osobních služeb j. n.</t>
  </si>
  <si>
    <t>96090 - Poskytování ostatních osobních služeb j. n.</t>
  </si>
  <si>
    <t>96990</t>
  </si>
  <si>
    <t>96230 - Činnosti denních lázní, saun a parních lázní</t>
  </si>
  <si>
    <t>97000</t>
  </si>
  <si>
    <t>Činnosti domácností jako zaměstnavatelů domácího personálu</t>
  </si>
  <si>
    <t>97000 - Činnosti domácností jako zaměstnavatelů domácího personálu</t>
  </si>
  <si>
    <t>96990 - Poskytování ostatních osobních služeb j. n.</t>
  </si>
  <si>
    <t>98100</t>
  </si>
  <si>
    <t>Činnosti domácností produkujících blíže neurčené výrobky pro vlastní potřebu</t>
  </si>
  <si>
    <t>98100 - Činnosti domácností produkujících blíže neurčené výrobky pro vlastní potřebu</t>
  </si>
  <si>
    <t>98200</t>
  </si>
  <si>
    <t>Činnosti domácností poskytujících blíže neurčené služby pro vlastní potřebu</t>
  </si>
  <si>
    <t>98200 - Činnosti domácností poskytujících blíže neurčené služby pro vlastní potřebu</t>
  </si>
  <si>
    <t>99000</t>
  </si>
  <si>
    <t>Činnosti exteritoriálních organizací a orgánů</t>
  </si>
  <si>
    <t>99000 - Činnosti exteritoriálních organizací a orgánů</t>
  </si>
  <si>
    <t>Činnosti exteritoriálních organizací a institucí</t>
  </si>
  <si>
    <t>Číselník 2008 ve BEZ VZORCE</t>
  </si>
  <si>
    <t>POSUN</t>
  </si>
  <si>
    <t>01000 - Rostlinná a živočišná výroba, myslivost a související činnosti</t>
  </si>
  <si>
    <t>01100 - Pěstování plodin jiných než trvalých</t>
  </si>
  <si>
    <t>01200 - Pěstování trvalých plodin</t>
  </si>
  <si>
    <t>01400 - Živočišná výroba</t>
  </si>
  <si>
    <t>01600 - Podpůrné činnosti pro zemědělství a posklizňové činnosti</t>
  </si>
  <si>
    <t>02000 - Lesnictví a těžba dřeva</t>
  </si>
  <si>
    <t>03000 - Rybolov a akvakultura</t>
  </si>
  <si>
    <t>03100 - Rybolov</t>
  </si>
  <si>
    <t>03200 - Akvakultura</t>
  </si>
  <si>
    <t>05000 - Těžba a úprava černého a hnědého uhlí</t>
  </si>
  <si>
    <t>06000 - Těžba ropy a zemního plynu</t>
  </si>
  <si>
    <t>07000 - Těžba a úprava rud</t>
  </si>
  <si>
    <t>07200 - Těžba a úprava neželezných rud</t>
  </si>
  <si>
    <t>08000 - Ostatní těžba a dobývání</t>
  </si>
  <si>
    <t>08100 - Dobývání kamene, písků a jílů</t>
  </si>
  <si>
    <t>08900 - Těžba a dobývání j. n.</t>
  </si>
  <si>
    <t>09000 - Podpůrné činnosti při těžbě</t>
  </si>
  <si>
    <t>10000 - Výroba potravinářských výrobků</t>
  </si>
  <si>
    <t>10100 - Zpracování a konzervování masa a výroba masných výrobků</t>
  </si>
  <si>
    <t>10300 - Zpracování a konzervování ovoce a zeleniny</t>
  </si>
  <si>
    <t>10400 - Výroba rostlinných a živočišných olejů a tuků</t>
  </si>
  <si>
    <t>10500 - Výroba mléčných výrobků</t>
  </si>
  <si>
    <t>10600 - Výroba mlýnských a škrobárenských výrobků</t>
  </si>
  <si>
    <t>10700 - Výroba pekařských, cukrářských a jiných moučných výrobků</t>
  </si>
  <si>
    <t>10800 - Výroba ostatních potravinářských výrobků</t>
  </si>
  <si>
    <t>10900 - Výroba průmyslových krmiv</t>
  </si>
  <si>
    <t>11000 - Výroba nápojů</t>
  </si>
  <si>
    <t>13000 - Výroba textilií</t>
  </si>
  <si>
    <t>13900 - Výroba ostatních textilií</t>
  </si>
  <si>
    <t>14000 - Výroba oděvů</t>
  </si>
  <si>
    <t>14100 - Výroba oděvů, kromě kožešinových výrobků</t>
  </si>
  <si>
    <t>14300 - Výroba pletených a háčkovaných oděvů</t>
  </si>
  <si>
    <t>15000 - Výroba usní a souvisejících výrobků</t>
  </si>
  <si>
    <t>15100 - Činění a úprava usní (vyčiněných kůží); zpracování a barvení kožešin; výroba brašnářských, sedlářských a podobných výrobků</t>
  </si>
  <si>
    <t>16000 - Zpracování dřeva, výroba dřevěných, korkových, proutěných a slaměných výrobků, kromě nábytku</t>
  </si>
  <si>
    <t>16200 - Výroba dřevěných, korkových, proutěných a slaměných výrobků, kromě nábytku</t>
  </si>
  <si>
    <t>17000 - Výroba papíru a výrobků z papíru</t>
  </si>
  <si>
    <t>17100 - Výroba buničiny, papíru a lepenky</t>
  </si>
  <si>
    <t>17200 - Výroba výrobků z papíru a lepenky</t>
  </si>
  <si>
    <t>18000 - Tisk a rozmnožování nahraných nosičů</t>
  </si>
  <si>
    <t>18100 - Tisk a činnosti související s tiskem</t>
  </si>
  <si>
    <t>19000 - Výroba koksu a rafinovaných ropných produktů</t>
  </si>
  <si>
    <t>20000 - Výroba chemických látek a chemických přípravků</t>
  </si>
  <si>
    <t>20100 - Výroba základních chemických látek, hnojiv a dusíkatých sloučenin, plastů a syntetického kaučuku v primárních formách</t>
  </si>
  <si>
    <t>20400 - Výroba mýdel a detergentů, čisticích a lešticích prostředků, parfémů a toaletních přípravků</t>
  </si>
  <si>
    <t>20500 - Výroba ostatních chemických výrobků</t>
  </si>
  <si>
    <t>21000 - Výroba základních farmaceutických výrobků a farmaceutických přípravků</t>
  </si>
  <si>
    <t>22000 - Výroba pryžových a plastových výrobků</t>
  </si>
  <si>
    <t>22100 - Výroba pryžových výrobků</t>
  </si>
  <si>
    <t>22200 - Výroba plastových výrobků</t>
  </si>
  <si>
    <t>23000 - Výroba ostatních nekovových minerálních výrobků</t>
  </si>
  <si>
    <t>23100 - Výroba skla a skleněných výrobků</t>
  </si>
  <si>
    <t>23300 - Výroba stavebních výrobků z jílovitých materiálů</t>
  </si>
  <si>
    <t>23400 - Výroba ostatních porcelánových a keramických výrobků</t>
  </si>
  <si>
    <t>23500 - Výroba cementu, vápna a sádry</t>
  </si>
  <si>
    <t>23600 - Výroba betonových, cementových a sádrových výrobků</t>
  </si>
  <si>
    <t>23900 - Výroba brusiv a ostatních nekovových minerálních výrobků j. n.</t>
  </si>
  <si>
    <t>24000 - Výroba základních kovů, hutní zpracování kovů; slévárenství</t>
  </si>
  <si>
    <t>24300 - Výroba ostatních výrobků získaných jednostupňovým zpracováním oceli</t>
  </si>
  <si>
    <t>24400 - Výroba a hutní zpracování drahých a neželezných kovů</t>
  </si>
  <si>
    <t>24500 - Slévárenství</t>
  </si>
  <si>
    <t>25000 - Výroba kovových konstrukcí a kovodělných výrobků, kromě strojů a zařízení</t>
  </si>
  <si>
    <t>25100 - Výroba konstrukčních kovových výrobků</t>
  </si>
  <si>
    <t>25200 - Výroba radiátorů a kotlů k ústřednímu topení, kovových nádrží a zásobníků</t>
  </si>
  <si>
    <t>25600 - Povrchová úprava a zušlechťování kovů; obrábění</t>
  </si>
  <si>
    <t>25700 - Výroba nožířských výrobků, nástrojů a železářských výrobků</t>
  </si>
  <si>
    <t>25900 - Výroba ostatních kovodělných výrobků</t>
  </si>
  <si>
    <t>26000 - Výroba počítačů, elektronických a optických přístrojů a zařízení</t>
  </si>
  <si>
    <t>26100 - Výroba elektronických součástek a desek</t>
  </si>
  <si>
    <t>26500 - Výroba měřicích, zkušebních a navigačních přístrojů; výroba časoměrných přístrojů</t>
  </si>
  <si>
    <t>27000 - Výroba elektrických zařízení</t>
  </si>
  <si>
    <t>27100 - Výroba elektrických motorů, generátorů, transformátorů a elektrických rozvodných a kontrolních zařízení</t>
  </si>
  <si>
    <t>27300 - Výroba optických a elektrických kabelů, elektrických vodičů a elektroinstalačních zařízení</t>
  </si>
  <si>
    <t>27500 - Výroba spotřebičů převážně pro domácnost</t>
  </si>
  <si>
    <t>28000 - Výroba strojů a zařízení j. n.</t>
  </si>
  <si>
    <t>28100 - Výroba strojů a zařízení pro všeobecné účely</t>
  </si>
  <si>
    <t>28200 - Výroba ostatních strojů a zařízení pro všeobecné účely</t>
  </si>
  <si>
    <t>28400 - Výroba kovoobráběcích a ostatních obráběcích strojů</t>
  </si>
  <si>
    <t>28900 - Výroba ostatních strojů pro speciální účely</t>
  </si>
  <si>
    <t>29000 - Výroba motorových vozidel (kromě motocyklů), přívěsů a návěsů</t>
  </si>
  <si>
    <t>29300 - Výroba dílů a příslušenství pro motorová vozidla a jejich motory</t>
  </si>
  <si>
    <t>30000 - Výroba ostatních dopravních prostředků a zařízení</t>
  </si>
  <si>
    <t>30100 - Stavba lodí a člunů</t>
  </si>
  <si>
    <t>30900 - Výroba dopravních prostředků a zařízení j. n.</t>
  </si>
  <si>
    <t>32000 - Ostatní zpracovatelský průmysl</t>
  </si>
  <si>
    <t>32100 - Výroba klenotů, bižuterie a příbuzných výrobků</t>
  </si>
  <si>
    <t>32900 - Zpracovatelský průmysl j. n.</t>
  </si>
  <si>
    <t>33000 - Opravy a instalace strojů a zařízení</t>
  </si>
  <si>
    <t>33100 - Opravy kovodělných výrobků, strojů a zařízení</t>
  </si>
  <si>
    <t>35000 - Výroba a rozvod elektřiny, plynu, tepla a klimatizovaného vzduchu</t>
  </si>
  <si>
    <t>35100 - Výroba, přenos a rozvod elektřiny</t>
  </si>
  <si>
    <t>35200 - Výroba plynu; rozvod plynných paliv prostřednictvím sítí</t>
  </si>
  <si>
    <t>38000 - Shromažďování, sběr a odstraňování odpadů, úprava odpadů k dalšímu využití</t>
  </si>
  <si>
    <t>38100 - Shromažďování a sběr odpadů</t>
  </si>
  <si>
    <t>38200 - Odstraňování odpadů</t>
  </si>
  <si>
    <t>38300 - Úprava odpadů k dalšímu využití</t>
  </si>
  <si>
    <t>41000 - Výstavba budov</t>
  </si>
  <si>
    <t>42000 - Inženýrské stavitelství</t>
  </si>
  <si>
    <t>42100 - Výstavba silnic a železnic</t>
  </si>
  <si>
    <t>42200 - Výstavba inženýrských sítí</t>
  </si>
  <si>
    <t>42900 - Výstavba ostatních staveb</t>
  </si>
  <si>
    <t>43000 - Specializované stavební činnosti</t>
  </si>
  <si>
    <t>43100 - Demolice a příprava staveniště</t>
  </si>
  <si>
    <t>43200 - Elektroinstalační, instalatérské a ostatní stavebně instalační práce</t>
  </si>
  <si>
    <t>43300 - Kompletační a dokončovací práce</t>
  </si>
  <si>
    <t>43900 - Ostatní specializované stavební činnosti</t>
  </si>
  <si>
    <t>45000 - Velkoobchod, maloobchod a opravy motorových vozidel</t>
  </si>
  <si>
    <t>45100 - Obchod s motorovými vozidly, kromě motocyklů</t>
  </si>
  <si>
    <t>45300 - Obchod s díly a příslušenstvím pro motorová vozidla, kromě motocyklů</t>
  </si>
  <si>
    <t>46000 - Velkoobchod, kromě motorových vozidel</t>
  </si>
  <si>
    <t>46100 - Zprostředkování velkoobchodu a velkoobchod v zastoupení</t>
  </si>
  <si>
    <t>46200 - Velkoobchod se základními zemědělskými produkty a živými zvířaty</t>
  </si>
  <si>
    <t>46300 - Velkoobchod s potravinami, nápoji a tabákovými výrobky</t>
  </si>
  <si>
    <t>46400 - Velkoobchod s výrobky převážně pro domácnost</t>
  </si>
  <si>
    <t>46500 - Velkoobchod s počítačovým a komunikačním zařízením</t>
  </si>
  <si>
    <t>46600 - Velkoobchod s ostatními stroji, strojním zařízením a příslušenstvím</t>
  </si>
  <si>
    <t>46700 - Ostatní specializovaný velkoobchod</t>
  </si>
  <si>
    <t>47000 - Maloobchod, kromě motorových vozidel</t>
  </si>
  <si>
    <t>47100 - Maloobchod v nespecializovaných prodejnách</t>
  </si>
  <si>
    <t>47200 - Maloobchod s potravinami, nápoji a tabákovými výrobky ve specializovaných prodejnách</t>
  </si>
  <si>
    <t>47400 - Maloobchod s počítačovým a komunikačním zařízením ve specializovaných prodejnách</t>
  </si>
  <si>
    <t>47500 - Maloobchod s ostatními výrobky převážně pro domácnost ve specializovaných prodejnách</t>
  </si>
  <si>
    <t>47600 - Maloobchod s výrobky pro kulturní rozhled a rekreaci ve specializovaných prodejnách</t>
  </si>
  <si>
    <t>47700 - Maloobchod s ostatním zbožím ve specializovaných prodejnách</t>
  </si>
  <si>
    <t>47800 - Maloobchod ve stáncích a na trzích</t>
  </si>
  <si>
    <t>47900 - Maloobchod mimo prodejny, stánky a trhy</t>
  </si>
  <si>
    <t>49000 - Pozemní a potrubní doprava</t>
  </si>
  <si>
    <t>49300 - Ostatní pozemní osobní doprava</t>
  </si>
  <si>
    <t>49400 - Silniční nákladní doprava a stěhovací služby</t>
  </si>
  <si>
    <t>50000 - Vodní doprava</t>
  </si>
  <si>
    <t>51000 - Letecká doprava</t>
  </si>
  <si>
    <t>51200 - Letecká nákladní doprava a kosmická doprava</t>
  </si>
  <si>
    <t>52000 - Skladování a vedlejší činnosti v dopravě</t>
  </si>
  <si>
    <t>52200 - Vedlejší činnosti v dopravě</t>
  </si>
  <si>
    <t>53000 - Poštovní a kurýrní činnosti</t>
  </si>
  <si>
    <t>55000 - Ubytování</t>
  </si>
  <si>
    <t>56000 - Stravování a pohostinství</t>
  </si>
  <si>
    <t>56200 - Poskytování cateringových a ostatních stravovacích služeb</t>
  </si>
  <si>
    <t>58000 - Vydavatelské činnosti</t>
  </si>
  <si>
    <t>58100 - Vydávání knih, periodických publikací a ostatní vydavatelské činnosti</t>
  </si>
  <si>
    <t>58200 - Vydávání softwaru</t>
  </si>
  <si>
    <t>59000 - Činnosti v oblasti filmů, videozáznamů a televizních programů, pořizování zvukových nahrávek a hudební vydavatelské činnosti</t>
  </si>
  <si>
    <t>59100 - Činnosti v oblasti filmů, videozáznamů a televizních programů</t>
  </si>
  <si>
    <t>60000 - Tvorba programů a vysílání</t>
  </si>
  <si>
    <t>61000 - Telekomunikační činnosti</t>
  </si>
  <si>
    <t>62000 - Činnosti v oblasti informačních technologií</t>
  </si>
  <si>
    <t>63000 - Informační činnosti</t>
  </si>
  <si>
    <t>63100 - Činnosti související se zpracováním dat a hostingem; činnosti související s webovými portály</t>
  </si>
  <si>
    <t>63900 - Ostatní informační činnosti</t>
  </si>
  <si>
    <t>64000 - Finanční zprostředkování, kromě pojišťovnictví a penzijního financování</t>
  </si>
  <si>
    <t>64100 - Peněžní zprostředkování</t>
  </si>
  <si>
    <t>64900 - Ostatní finanční zprostředkování</t>
  </si>
  <si>
    <t>65000 - Pojištění, zajištění a penzijní financování, kromě povinného sociálního zabezpečení</t>
  </si>
  <si>
    <t>65100 - Pojištění</t>
  </si>
  <si>
    <t>66000 - Ostatní finanční činnosti</t>
  </si>
  <si>
    <t>66100 - Pomocné činnosti související s finančním zprostředkováním, kromě pojišťovnictví a penzijního financování</t>
  </si>
  <si>
    <t>66200 - Pomocné činnosti související s pojišťovnictvím a penzijním financováním</t>
  </si>
  <si>
    <t>68000 - Činnosti v oblasti nemovitostí</t>
  </si>
  <si>
    <t>68300 - Činnosti v oblasti nemovitostí na základě smlouvy nebo dohody</t>
  </si>
  <si>
    <t>69000 - Právní a účetnické činnosti</t>
  </si>
  <si>
    <t>70000 - Činnosti vedení podniků; poradenství v oblasti řízení</t>
  </si>
  <si>
    <t>70200 - Poradenství v oblasti řízení</t>
  </si>
  <si>
    <t>71000 - Architektonické a inženýrské činnosti; technické zkoušky a analýzy</t>
  </si>
  <si>
    <t>71100 - Architektonické a inženýrské činnosti a související technické poradenství</t>
  </si>
  <si>
    <t>72000 - Výzkum a vývoj</t>
  </si>
  <si>
    <t>73000 - Reklama a průzkum trhu</t>
  </si>
  <si>
    <t>73100 - Reklamní činnosti</t>
  </si>
  <si>
    <t>74000 - Ostatní profesní, vědecké a technické činnosti</t>
  </si>
  <si>
    <t>77000 - Činnosti v oblasti pronájmu a operativního leasingu</t>
  </si>
  <si>
    <t>77100 - Pronájem a leasing motorových vozidel, kromě motocyklů</t>
  </si>
  <si>
    <t>77200 - Pronájem a leasing výrobků pro osobní potřebu a převážně pro domácnost</t>
  </si>
  <si>
    <t>77300 - Pronájem a leasing ostatních strojů, zařízení a výrobků</t>
  </si>
  <si>
    <t>78000 - Činnosti související se zaměstnáním</t>
  </si>
  <si>
    <t>79000 - Činnosti cestovních agentur, kanceláří a jiné rezervační a související činnosti</t>
  </si>
  <si>
    <t>79100 - Činnosti cestovních agentur a cestovních kanceláří</t>
  </si>
  <si>
    <t>80000 - Bezpečnostní a pátrací činnosti</t>
  </si>
  <si>
    <t>81000 - Činnosti související se stavbami a úpravou krajiny</t>
  </si>
  <si>
    <t>81200 - Úklidové činnosti</t>
  </si>
  <si>
    <t>82000 - Administrativní, kancelářské a jiné podpůrné činnosti pro podnikání</t>
  </si>
  <si>
    <t>82900 - Podpůrné činnosti pro podnikání j. n.</t>
  </si>
  <si>
    <t>84000 - Veřejná správa a obrana; povinné sociální zabezpečení</t>
  </si>
  <si>
    <t>84100 - Veřejná správa a hospodářská a sociální politika</t>
  </si>
  <si>
    <t>84200 - Činnosti pro společnost jako celek</t>
  </si>
  <si>
    <t>85000 - Vzdělávání</t>
  </si>
  <si>
    <t>85300 - Sekundární vzdělávání</t>
  </si>
  <si>
    <t>85400 - Postsekundární vzdělávání</t>
  </si>
  <si>
    <t>85500 - Ostatní vzdělávání</t>
  </si>
  <si>
    <t>86000 - Zdravotní péče</t>
  </si>
  <si>
    <t>86200 - Ambulantní a zubní zdravotní péče</t>
  </si>
  <si>
    <t>87000 - Pobytové služby sociální péče</t>
  </si>
  <si>
    <t>88000 - Ambulantní nebo terénní sociální služby</t>
  </si>
  <si>
    <t>88900 - Ostatní ambulantní nebo terénní sociální služby</t>
  </si>
  <si>
    <t>90000 - Tvůrčí, umělecké a zábavní činnosti</t>
  </si>
  <si>
    <t>91000 - Činnosti knihoven, archivů, muzeí a jiných kulturních zařízení</t>
  </si>
  <si>
    <t>93000 - Sportovní, zábavní a rekreační činnosti</t>
  </si>
  <si>
    <t>93100 - Sportovní činnosti</t>
  </si>
  <si>
    <t>93200 - Ostatní zábavní a rekreační činnosti</t>
  </si>
  <si>
    <t>94000 - Činnosti organizací sdružujících osoby za účelem prosazování společných zájmů</t>
  </si>
  <si>
    <t>94100 - Činnosti podnikatelských, zaměstnavatelských a profesních organizací</t>
  </si>
  <si>
    <t>94900 - Činnosti ostatních organizací sdružujících osoby za účelem prosazování společných zájmů</t>
  </si>
  <si>
    <t>95000 - Opravy počítačů a výrobků pro osobní potřebu a převážně pro domácnost</t>
  </si>
  <si>
    <t>95100 - Opravy počítačů a komunikačních zařízení</t>
  </si>
  <si>
    <t>95200 - Opravy výrobků pro osobní potřebu a převážně pro domácnost</t>
  </si>
  <si>
    <t>96000 - Poskytování ostatních osobních služeb</t>
  </si>
  <si>
    <t>98000 - Činnosti domácností produkujících blíže neurčené výrobky a služby pro vlastní potřebu</t>
  </si>
  <si>
    <t>Kopie počet možných převodů</t>
  </si>
  <si>
    <t>text</t>
  </si>
  <si>
    <t>Sloučení textu</t>
  </si>
  <si>
    <t>Nové</t>
  </si>
  <si>
    <r>
      <rPr>
        <b/>
        <sz val="11"/>
        <color theme="1"/>
        <rFont val="Calibri"/>
        <family val="2"/>
        <scheme val="minor"/>
      </rPr>
      <t>SKRÝT
CZ-NACE 2008.</t>
    </r>
    <r>
      <rPr>
        <sz val="11"/>
        <color theme="1"/>
        <rFont val="Calibri"/>
        <family val="2"/>
        <charset val="238"/>
        <scheme val="minor"/>
      </rPr>
      <t xml:space="preserve"> 
Tento číselník obsahuje veškeré úrovně. D IDOK i do Žádostí potřebujeme pouze úrovně 4 a 5. Neexistovaly duplicity (a do Excel žádostí by byla vhodná i úroveň 1)</t>
    </r>
    <r>
      <rPr>
        <sz val="11"/>
        <color theme="1"/>
        <rFont val="Calibri"/>
        <family val="2"/>
        <scheme val="minor"/>
      </rPr>
      <t>. Pro ověření jsem zanechal vzorec duplicit.</t>
    </r>
  </si>
  <si>
    <t>DD</t>
  </si>
  <si>
    <t>Úroveň</t>
  </si>
  <si>
    <t>První</t>
  </si>
  <si>
    <t>Druhá</t>
  </si>
  <si>
    <t>Třetí</t>
  </si>
  <si>
    <t>Čtvrtá a pátá</t>
  </si>
  <si>
    <t>KÓD funkcí</t>
  </si>
  <si>
    <t>KÓD originál</t>
  </si>
  <si>
    <t>KÓD originál bez teček</t>
  </si>
  <si>
    <t>KÓD originál s nulami (vzorcem)</t>
  </si>
  <si>
    <t>KÓD forma pro IDOK (bez vzorců)</t>
  </si>
  <si>
    <t>Sloučení KÓD + TEXT (vhodné do žádostí) Vzorcem</t>
  </si>
  <si>
    <t>Popisek</t>
  </si>
  <si>
    <t>Sloučení KÓD + TEXT (vhodné např. do žádostí) (bez vzorců)</t>
  </si>
  <si>
    <t>Duplicita?</t>
  </si>
  <si>
    <t>01.11</t>
  </si>
  <si>
    <t>0111</t>
  </si>
  <si>
    <t>01.11 - Pěstování obilovin (kromě rýže), luštěnin a olejnatých semen</t>
  </si>
  <si>
    <t>01.12</t>
  </si>
  <si>
    <t>0112</t>
  </si>
  <si>
    <t>01.12 - Pěstování rýže</t>
  </si>
  <si>
    <t>01.13</t>
  </si>
  <si>
    <t>0113</t>
  </si>
  <si>
    <t>01.13 - Pěstování zeleniny a melounů, kořenů a hlíz</t>
  </si>
  <si>
    <t>01.14</t>
  </si>
  <si>
    <t>0114</t>
  </si>
  <si>
    <t>01.14 - Pěstování cukrové třtiny</t>
  </si>
  <si>
    <t>01.15</t>
  </si>
  <si>
    <t>0115</t>
  </si>
  <si>
    <t>01.15 - Pěstování tabáku</t>
  </si>
  <si>
    <t>01.16</t>
  </si>
  <si>
    <t>0116</t>
  </si>
  <si>
    <t xml:space="preserve">Pěstování přadných rostlin </t>
  </si>
  <si>
    <t xml:space="preserve">01.16 - Pěstování přadných rostlin </t>
  </si>
  <si>
    <t>01.19</t>
  </si>
  <si>
    <t>0119</t>
  </si>
  <si>
    <t>01.19 - Pěstování ostatních plodin jiných než trvalých</t>
  </si>
  <si>
    <t>01.21</t>
  </si>
  <si>
    <t>0121</t>
  </si>
  <si>
    <t>01.21 - Pěstování vinných hroznů</t>
  </si>
  <si>
    <t>01.22</t>
  </si>
  <si>
    <t>0122</t>
  </si>
  <si>
    <t>01.22 - Pěstování tropického a subtropického ovoce</t>
  </si>
  <si>
    <t>01.23</t>
  </si>
  <si>
    <t>0123</t>
  </si>
  <si>
    <t xml:space="preserve">Pěstování citrusových plodů </t>
  </si>
  <si>
    <t xml:space="preserve">01.23 - Pěstování citrusových plodů </t>
  </si>
  <si>
    <t>01.24</t>
  </si>
  <si>
    <t>0124</t>
  </si>
  <si>
    <t>01.24 - Pěstování jádrového a peckového ovoce</t>
  </si>
  <si>
    <t>01.25</t>
  </si>
  <si>
    <t>0125</t>
  </si>
  <si>
    <t>01250 - Pěstování ostatního stromového a keřového ovoce a ořechů</t>
  </si>
  <si>
    <t xml:space="preserve">Pěstování ostatního stromového a keřového ovoce a ořechů </t>
  </si>
  <si>
    <t xml:space="preserve">01.25 - Pěstování ostatního stromového a keřového ovoce a ořechů </t>
  </si>
  <si>
    <t>01.26</t>
  </si>
  <si>
    <t>0126</t>
  </si>
  <si>
    <t xml:space="preserve">Pěstování olejnatých plodů </t>
  </si>
  <si>
    <t xml:space="preserve">01.26 - Pěstování olejnatých plodů </t>
  </si>
  <si>
    <t>01.27</t>
  </si>
  <si>
    <t>0127</t>
  </si>
  <si>
    <t xml:space="preserve">Pěstování rostlin pro výrobu nápojů </t>
  </si>
  <si>
    <t xml:space="preserve">01.27 - Pěstování rostlin pro výrobu nápojů </t>
  </si>
  <si>
    <t>01.28</t>
  </si>
  <si>
    <t>0128</t>
  </si>
  <si>
    <t>01280 - Pěstování koření, aromatických, léčivých a farmaceutických rostlin</t>
  </si>
  <si>
    <t xml:space="preserve">Pěstování koření, aromatických, léčivých a farmaceutických rostlin </t>
  </si>
  <si>
    <t xml:space="preserve">01.28 - Pěstování koření, aromatických, léčivých a farmaceutických rostlin </t>
  </si>
  <si>
    <t>01.29</t>
  </si>
  <si>
    <t>0129</t>
  </si>
  <si>
    <t xml:space="preserve">Pěstování ostatních trvalých plodin </t>
  </si>
  <si>
    <t xml:space="preserve">01.29 - Pěstování ostatních trvalých plodin </t>
  </si>
  <si>
    <t>01.30</t>
  </si>
  <si>
    <t>0130</t>
  </si>
  <si>
    <r>
      <t>Množení</t>
    </r>
    <r>
      <rPr>
        <sz val="11"/>
        <rFont val="Calibri"/>
        <family val="2"/>
        <scheme val="minor"/>
      </rPr>
      <t xml:space="preserve"> rostlin </t>
    </r>
  </si>
  <si>
    <t xml:space="preserve">01.30 - Množení rostlin </t>
  </si>
  <si>
    <t>01.41</t>
  </si>
  <si>
    <t>0141</t>
  </si>
  <si>
    <t xml:space="preserve">Chov mléčného skotu </t>
  </si>
  <si>
    <t xml:space="preserve">01.41 - Chov mléčného skotu </t>
  </si>
  <si>
    <t>01.42</t>
  </si>
  <si>
    <t>0142</t>
  </si>
  <si>
    <t>01.42 - Chov jiného skotu</t>
  </si>
  <si>
    <t>01.43</t>
  </si>
  <si>
    <t>0143</t>
  </si>
  <si>
    <t>01.43 - Chov koní a jiných koňovitých</t>
  </si>
  <si>
    <t>01.44</t>
  </si>
  <si>
    <t>0144</t>
  </si>
  <si>
    <t>01.44 - Chov velbloudů a velbloudovitých</t>
  </si>
  <si>
    <t>01.45</t>
  </si>
  <si>
    <t>0145</t>
  </si>
  <si>
    <t>01.45 - Chov ovcí a koz</t>
  </si>
  <si>
    <t>01.46</t>
  </si>
  <si>
    <t>0146</t>
  </si>
  <si>
    <t>01.46 - Chov prasat</t>
  </si>
  <si>
    <t>01.47</t>
  </si>
  <si>
    <t>0147</t>
  </si>
  <si>
    <t>01.47 - Chov drůbeže</t>
  </si>
  <si>
    <t>01.49</t>
  </si>
  <si>
    <t>0149</t>
  </si>
  <si>
    <t>01.49 - Chov ostatních zvířat</t>
  </si>
  <si>
    <t>01.49.1</t>
  </si>
  <si>
    <t>01.49.1 - Chov drobných hospodářských zvířat</t>
  </si>
  <si>
    <t>01.49.2</t>
  </si>
  <si>
    <t>01.49.2 - Chov kožešinových zvířat</t>
  </si>
  <si>
    <t>01.49.3</t>
  </si>
  <si>
    <t>01.49.3 - Chov zvířat pro zájmový chov</t>
  </si>
  <si>
    <t>01.49.9</t>
  </si>
  <si>
    <t>01.49.9 - Chov ostatních zvířat j. n.</t>
  </si>
  <si>
    <t>01.50</t>
  </si>
  <si>
    <t>0150</t>
  </si>
  <si>
    <t>01.50 - Smíšené hospodářství</t>
  </si>
  <si>
    <t>01.61</t>
  </si>
  <si>
    <t>0161</t>
  </si>
  <si>
    <r>
      <t>Podpůrné činnosti</t>
    </r>
    <r>
      <rPr>
        <sz val="11"/>
        <rFont val="Calibri"/>
        <family val="2"/>
        <scheme val="minor"/>
      </rPr>
      <t xml:space="preserve"> pro rostlinnou výrobu</t>
    </r>
  </si>
  <si>
    <t>01.61 - Podpůrné činnosti pro rostlinnou výrobu</t>
  </si>
  <si>
    <t>01.62</t>
  </si>
  <si>
    <t>0162</t>
  </si>
  <si>
    <r>
      <t>Podpůrné činnosti</t>
    </r>
    <r>
      <rPr>
        <sz val="11"/>
        <rFont val="Calibri"/>
        <family val="2"/>
        <scheme val="minor"/>
      </rPr>
      <t xml:space="preserve"> pro živočišnou výrobu</t>
    </r>
  </si>
  <si>
    <t>01.62 - Podpůrné činnosti pro živočišnou výrobu</t>
  </si>
  <si>
    <t>01.63</t>
  </si>
  <si>
    <t>0163</t>
  </si>
  <si>
    <t>01.63 - Posklizňové činnosti</t>
  </si>
  <si>
    <t>01.64</t>
  </si>
  <si>
    <t>0164</t>
  </si>
  <si>
    <t>01.64 - Zpracování osiva pro účely množení</t>
  </si>
  <si>
    <t>01.70</t>
  </si>
  <si>
    <t>0170</t>
  </si>
  <si>
    <r>
      <t>Lov a odchyt divokých zvířat</t>
    </r>
    <r>
      <rPr>
        <sz val="11"/>
        <rFont val="Calibri"/>
        <family val="2"/>
        <scheme val="minor"/>
      </rPr>
      <t xml:space="preserve"> a související činnosti </t>
    </r>
  </si>
  <si>
    <t xml:space="preserve">01.70 - Lov a odchyt divokých zvířat a související činnosti </t>
  </si>
  <si>
    <t>02.10</t>
  </si>
  <si>
    <t>0210</t>
  </si>
  <si>
    <t>02.10 - Lesní hospodářství a jiné činnosti v oblasti lesnictví</t>
  </si>
  <si>
    <t>02.20</t>
  </si>
  <si>
    <t>0220</t>
  </si>
  <si>
    <t>02.20 - Těžba dřeva</t>
  </si>
  <si>
    <t>02.30</t>
  </si>
  <si>
    <t>0230</t>
  </si>
  <si>
    <t>02300 - Sběr a získávání volně rostoucích plodů a materiálů, kromě dřeva</t>
  </si>
  <si>
    <r>
      <t>Sběr a získávání</t>
    </r>
    <r>
      <rPr>
        <sz val="11"/>
        <rFont val="Calibri"/>
        <family val="2"/>
        <scheme val="minor"/>
      </rPr>
      <t xml:space="preserve"> volně rostoucích plodů a materiálů, kromě dřeva</t>
    </r>
  </si>
  <si>
    <t>02.30 - Sběr a získávání volně rostoucích plodů a materiálů, kromě dřeva</t>
  </si>
  <si>
    <t>02.40</t>
  </si>
  <si>
    <t>0240</t>
  </si>
  <si>
    <r>
      <t>Podpůrné činnosti</t>
    </r>
    <r>
      <rPr>
        <sz val="11"/>
        <rFont val="Calibri"/>
        <family val="2"/>
        <scheme val="minor"/>
      </rPr>
      <t xml:space="preserve"> pro lesnictví</t>
    </r>
  </si>
  <si>
    <t>02.40 - Podpůrné činnosti pro lesnictví</t>
  </si>
  <si>
    <t>03.11</t>
  </si>
  <si>
    <t>0311</t>
  </si>
  <si>
    <t>03.11 - Mořský rybolov</t>
  </si>
  <si>
    <t>03.12</t>
  </si>
  <si>
    <t>0312</t>
  </si>
  <si>
    <t>03.12 - Sladkovodní rybolov</t>
  </si>
  <si>
    <t>03.21</t>
  </si>
  <si>
    <t>0321</t>
  </si>
  <si>
    <t>03.21 - Mořská akvakultura</t>
  </si>
  <si>
    <t>03.22</t>
  </si>
  <si>
    <t>0322</t>
  </si>
  <si>
    <t>03.22 - Sladkovodní akvakultura</t>
  </si>
  <si>
    <t>05.10</t>
  </si>
  <si>
    <t>0510</t>
  </si>
  <si>
    <t>05.10 - Těžba a úprava černého uhlí</t>
  </si>
  <si>
    <t>05.10.1</t>
  </si>
  <si>
    <t>05.10.1 - Těžba černého uhlí</t>
  </si>
  <si>
    <t>05.10.2</t>
  </si>
  <si>
    <t>05.10.2 - Úprava černého uhlí</t>
  </si>
  <si>
    <t>05.20</t>
  </si>
  <si>
    <t>0520</t>
  </si>
  <si>
    <t>05.20 - Těžba a úprava hnědého uhlí</t>
  </si>
  <si>
    <t>05.20.1</t>
  </si>
  <si>
    <t>05.20.1 - Těžba hnědého uhlí, kromě lignitu</t>
  </si>
  <si>
    <t xml:space="preserve">05.20.2  </t>
  </si>
  <si>
    <t xml:space="preserve">05202  </t>
  </si>
  <si>
    <t>05.20.2   - Úprava hnědého uhlí, kromě lignitu</t>
  </si>
  <si>
    <t xml:space="preserve">05.20.3  </t>
  </si>
  <si>
    <t xml:space="preserve">05203  </t>
  </si>
  <si>
    <t>05.20.3   - Těžba lignitu</t>
  </si>
  <si>
    <t xml:space="preserve">05.20.4  </t>
  </si>
  <si>
    <t xml:space="preserve">05204  </t>
  </si>
  <si>
    <t>05.20.4   - Úprava lignitu</t>
  </si>
  <si>
    <t>06.10</t>
  </si>
  <si>
    <t>0610</t>
  </si>
  <si>
    <t>06.10 - Těžba ropy</t>
  </si>
  <si>
    <t>06.20</t>
  </si>
  <si>
    <t>0620</t>
  </si>
  <si>
    <t>06.20 - Těžba zemního plynu</t>
  </si>
  <si>
    <t>07.10</t>
  </si>
  <si>
    <t>0710</t>
  </si>
  <si>
    <t>07.10 - Těžba a úprava železných rud</t>
  </si>
  <si>
    <t xml:space="preserve">07.10.1  </t>
  </si>
  <si>
    <t xml:space="preserve">07101  </t>
  </si>
  <si>
    <t>07.10.1   - Těžba železných rud</t>
  </si>
  <si>
    <t xml:space="preserve">07.10.2  </t>
  </si>
  <si>
    <t xml:space="preserve">07102  </t>
  </si>
  <si>
    <t>07.10.2   - Úprava železných rud</t>
  </si>
  <si>
    <t>07.21</t>
  </si>
  <si>
    <t>0721</t>
  </si>
  <si>
    <t>07.21 - Těžba a úprava uranových a thoriových rud</t>
  </si>
  <si>
    <t xml:space="preserve">07.21.1   </t>
  </si>
  <si>
    <t xml:space="preserve">07211   </t>
  </si>
  <si>
    <t>07.21.1    - Těžba uranových a thoriových rud</t>
  </si>
  <si>
    <t xml:space="preserve">07.21.2  </t>
  </si>
  <si>
    <t xml:space="preserve">07212  </t>
  </si>
  <si>
    <t>07.21.2   - Úprava uranových a thoriových rud</t>
  </si>
  <si>
    <t>07.29</t>
  </si>
  <si>
    <t>0729</t>
  </si>
  <si>
    <t xml:space="preserve">Těžba a úprava ostatních neželezných rud </t>
  </si>
  <si>
    <t xml:space="preserve">07.29 - Těžba a úprava ostatních neželezných rud </t>
  </si>
  <si>
    <t xml:space="preserve">07.29.1   </t>
  </si>
  <si>
    <t xml:space="preserve">07291   </t>
  </si>
  <si>
    <t>07.29.1    - Těžba ostatních neželezných rud</t>
  </si>
  <si>
    <t xml:space="preserve">07.29.2   </t>
  </si>
  <si>
    <t xml:space="preserve">07292   </t>
  </si>
  <si>
    <t>07.29.2    - Úprava ostatních neželezných rud</t>
  </si>
  <si>
    <t>08.11</t>
  </si>
  <si>
    <t>0811</t>
  </si>
  <si>
    <r>
      <t>Dobývání</t>
    </r>
    <r>
      <rPr>
        <sz val="11"/>
        <rFont val="Calibri"/>
        <family val="2"/>
        <scheme val="minor"/>
      </rPr>
      <t xml:space="preserve"> kamene pro výtvarné nebo stavební účely, vápence, sádrovce, křídy a břidlice</t>
    </r>
  </si>
  <si>
    <t>08.11 - Dobývání kamene pro výtvarné nebo stavební účely, vápence, sádrovce, křídy a břidlice</t>
  </si>
  <si>
    <t>08.12</t>
  </si>
  <si>
    <t>0812</t>
  </si>
  <si>
    <t>08.12 - Provoz pískoven a štěrkopískoven; těžba jílů a kaolinu</t>
  </si>
  <si>
    <t>08.91</t>
  </si>
  <si>
    <t>0891</t>
  </si>
  <si>
    <t>08.91 - Těžba chemických minerálů a minerálů pro výrobu hnojiv</t>
  </si>
  <si>
    <t>08.92</t>
  </si>
  <si>
    <t>0892</t>
  </si>
  <si>
    <t xml:space="preserve">Těžba rašeliny </t>
  </si>
  <si>
    <t xml:space="preserve">08.92 - Těžba rašeliny </t>
  </si>
  <si>
    <t>08.93</t>
  </si>
  <si>
    <t>0893</t>
  </si>
  <si>
    <t>08.93 - Těžba soli</t>
  </si>
  <si>
    <t>08.99</t>
  </si>
  <si>
    <t>0899</t>
  </si>
  <si>
    <t>08.99 - Ostatní těžba a dobývání j. n.</t>
  </si>
  <si>
    <t>09.10</t>
  </si>
  <si>
    <t>0910</t>
  </si>
  <si>
    <r>
      <t>Podpůrné činnosti při těžbě</t>
    </r>
    <r>
      <rPr>
        <sz val="11"/>
        <rFont val="Calibri"/>
        <family val="2"/>
        <scheme val="minor"/>
      </rPr>
      <t xml:space="preserve"> ropy a zemního plynu</t>
    </r>
  </si>
  <si>
    <t>09.10 - Podpůrné činnosti při těžbě ropy a zemního plynu</t>
  </si>
  <si>
    <t>09.90</t>
  </si>
  <si>
    <t>0990</t>
  </si>
  <si>
    <t>09.90 - Podpůrné činnosti při ostatní těžbě a dobývání</t>
  </si>
  <si>
    <t>10.11</t>
  </si>
  <si>
    <t>1011</t>
  </si>
  <si>
    <t>10.11 - Zpracování a konzervování masa, kromě drůbežího</t>
  </si>
  <si>
    <t>10.12</t>
  </si>
  <si>
    <t>1012</t>
  </si>
  <si>
    <t>10.12 - Zpracování a konzervování drůbežího masa</t>
  </si>
  <si>
    <t>10.13</t>
  </si>
  <si>
    <t>1013</t>
  </si>
  <si>
    <t>10130 - Výroba masných výrobků a výrobků z drůbežího masa</t>
  </si>
  <si>
    <t>Výroba masných výrobků a výrobků z drůbežího masa</t>
  </si>
  <si>
    <t>10.13 - Výroba masných výrobků a výrobků z drůbežího masa</t>
  </si>
  <si>
    <t>10.20</t>
  </si>
  <si>
    <t>1020</t>
  </si>
  <si>
    <t>10.20 - Zpracování a konzervování ryb, korýšů a měkkýšů</t>
  </si>
  <si>
    <t>10.31</t>
  </si>
  <si>
    <t>1031</t>
  </si>
  <si>
    <t>10.31 - Zpracování a konzervování brambor</t>
  </si>
  <si>
    <t>10.32</t>
  </si>
  <si>
    <t>1032</t>
  </si>
  <si>
    <t>10.32 - Výroba ovocných a zeleninových šťáv</t>
  </si>
  <si>
    <t>10.39</t>
  </si>
  <si>
    <t>1039</t>
  </si>
  <si>
    <t xml:space="preserve">Ostatní zpracování a konzervování ovoce a zeleniny </t>
  </si>
  <si>
    <t xml:space="preserve">10.39 - Ostatní zpracování a konzervování ovoce a zeleniny </t>
  </si>
  <si>
    <t>10.41</t>
  </si>
  <si>
    <t>1041</t>
  </si>
  <si>
    <t>10.41 - Výroba olejů a tuků</t>
  </si>
  <si>
    <t>10.42</t>
  </si>
  <si>
    <t>1042</t>
  </si>
  <si>
    <t>10.42 - Výroba margarínu a podobných jedlých tuků</t>
  </si>
  <si>
    <t>10.51</t>
  </si>
  <si>
    <t>1051</t>
  </si>
  <si>
    <t>10.51 - Zpracování mléka, výroba mléčných výrobků a sýrů</t>
  </si>
  <si>
    <t>10.52</t>
  </si>
  <si>
    <t>1052</t>
  </si>
  <si>
    <t>10.52 - Výroba zmrzliny</t>
  </si>
  <si>
    <t>10.61</t>
  </si>
  <si>
    <t>1061</t>
  </si>
  <si>
    <t>10.61 - Výroba mlýnských výrobků</t>
  </si>
  <si>
    <t>10.62</t>
  </si>
  <si>
    <t>1062</t>
  </si>
  <si>
    <t>10.62 - Výroba škrobárenských výrobků</t>
  </si>
  <si>
    <t>10.71</t>
  </si>
  <si>
    <t>1071</t>
  </si>
  <si>
    <t>10.71 - Výroba pekařských a cukrářských výrobků, kromě trvanlivých</t>
  </si>
  <si>
    <t>10.72</t>
  </si>
  <si>
    <t>1072</t>
  </si>
  <si>
    <t xml:space="preserve">Výroba sucharů a sušenek; výroba trvanlivých cukrářských výrobků </t>
  </si>
  <si>
    <t xml:space="preserve">10.72 - Výroba sucharů a sušenek; výroba trvanlivých cukrářských výrobků </t>
  </si>
  <si>
    <t>10.73</t>
  </si>
  <si>
    <t>1073</t>
  </si>
  <si>
    <t>10.73 - Výroba makaronů, nudlí, kuskusu a podobných moučných výrobků</t>
  </si>
  <si>
    <t>10.81</t>
  </si>
  <si>
    <t>1081</t>
  </si>
  <si>
    <t>10.81 - Výroba cukru</t>
  </si>
  <si>
    <t>10.82</t>
  </si>
  <si>
    <t>1082</t>
  </si>
  <si>
    <t>10.82 - Výroba kakaa, čokolády a cukrovinek</t>
  </si>
  <si>
    <t>10.83</t>
  </si>
  <si>
    <t>1083</t>
  </si>
  <si>
    <t>10.83 - Zpracování čaje a kávy</t>
  </si>
  <si>
    <t>10.84</t>
  </si>
  <si>
    <t>1084</t>
  </si>
  <si>
    <t>10.84 - Výroba koření a aromatických výtažků</t>
  </si>
  <si>
    <t>10.85</t>
  </si>
  <si>
    <t>1085</t>
  </si>
  <si>
    <t>10.85 - Výroba hotových pokrmů</t>
  </si>
  <si>
    <t>10.86</t>
  </si>
  <si>
    <t>1086</t>
  </si>
  <si>
    <t>10.86 - Výroba homogenizovaných potravinářských přípravků a dietních potravin</t>
  </si>
  <si>
    <t>10.89</t>
  </si>
  <si>
    <t>1089</t>
  </si>
  <si>
    <t>10.89 - Výroba ostatních potravinářských výrobků j. n.</t>
  </si>
  <si>
    <t>10.91</t>
  </si>
  <si>
    <t>1091</t>
  </si>
  <si>
    <t>10.91 - Výroba průmyslových krmiv pro hospodářská zvířata</t>
  </si>
  <si>
    <t>10.92</t>
  </si>
  <si>
    <t>1092</t>
  </si>
  <si>
    <t>10920 - Výroba průmyslových krmiv pro zvířata v zájmovém chovu</t>
  </si>
  <si>
    <t>Výroba průmyslových krmiv pro zvířata v zájmovém chovu</t>
  </si>
  <si>
    <t>10.92 - Výroba průmyslových krmiv pro zvířata v zájmovém chovu</t>
  </si>
  <si>
    <t>11.01</t>
  </si>
  <si>
    <t>1101</t>
  </si>
  <si>
    <t>11.01 - Destilace, rektifikace a míchání lihovin</t>
  </si>
  <si>
    <t>11.02</t>
  </si>
  <si>
    <t>1102</t>
  </si>
  <si>
    <t>11020 - Výroba vína z vinných hroznů</t>
  </si>
  <si>
    <t xml:space="preserve">Výroba vína z vinných hroznů </t>
  </si>
  <si>
    <t xml:space="preserve">11.02 - Výroba vína z vinných hroznů </t>
  </si>
  <si>
    <t>11.03</t>
  </si>
  <si>
    <t>1103</t>
  </si>
  <si>
    <t>11.03 - Výroba jablečného vína a jiných ovocných vín</t>
  </si>
  <si>
    <t>11.04</t>
  </si>
  <si>
    <t>1104</t>
  </si>
  <si>
    <t>11.04 - Výroba ostatních nedestilovaných kvašených nápojů</t>
  </si>
  <si>
    <t>11.05</t>
  </si>
  <si>
    <t>1105</t>
  </si>
  <si>
    <t xml:space="preserve">Výroba piva </t>
  </si>
  <si>
    <t xml:space="preserve">11.05 - Výroba piva </t>
  </si>
  <si>
    <t>11.06</t>
  </si>
  <si>
    <t>1106</t>
  </si>
  <si>
    <t>11.06 - Výroba sladu</t>
  </si>
  <si>
    <t>11.07</t>
  </si>
  <si>
    <t>1107</t>
  </si>
  <si>
    <t>11070 - Výroba nealkoholických nápojů; stáčení minerálních a ostatních vod do lahví</t>
  </si>
  <si>
    <t>Výroba nealkoholických nápojů; stáčení minerálních a ostatních vod do lahví</t>
  </si>
  <si>
    <t>11.07 - Výroba nealkoholických nápojů; stáčení minerálních a ostatních vod do lahví</t>
  </si>
  <si>
    <t>12.00</t>
  </si>
  <si>
    <t>1200</t>
  </si>
  <si>
    <t>12.00 - Výroba tabákových výrobků</t>
  </si>
  <si>
    <t>13.10</t>
  </si>
  <si>
    <t>1310</t>
  </si>
  <si>
    <t>13.10 - Úprava a spřádání textilních vláken a příze</t>
  </si>
  <si>
    <t>13.20</t>
  </si>
  <si>
    <t>1320</t>
  </si>
  <si>
    <t xml:space="preserve">Tkaní textilií </t>
  </si>
  <si>
    <t xml:space="preserve">13.20 - Tkaní textilií </t>
  </si>
  <si>
    <t>13.30</t>
  </si>
  <si>
    <t>1330</t>
  </si>
  <si>
    <t>13.30 - Konečná úprava textilií</t>
  </si>
  <si>
    <t>13.91</t>
  </si>
  <si>
    <t>1391</t>
  </si>
  <si>
    <t>13.91 - Výroba pletených a háčkovaných materiálů</t>
  </si>
  <si>
    <t>13.92</t>
  </si>
  <si>
    <t>1392</t>
  </si>
  <si>
    <t>13.92 - Výroba konfekčních textilních výrobků, kromě oděvů</t>
  </si>
  <si>
    <t>13.93</t>
  </si>
  <si>
    <t>1393</t>
  </si>
  <si>
    <t>13.93 - Výroba koberců a kobercových předložek</t>
  </si>
  <si>
    <t>13.94</t>
  </si>
  <si>
    <t>1394</t>
  </si>
  <si>
    <t>13.94 - Výroba lan, provazů a síťovaných výrobků</t>
  </si>
  <si>
    <t>13.95</t>
  </si>
  <si>
    <t>1395</t>
  </si>
  <si>
    <t>13950 - Výroba netkaných textilií a výrobků z nich, kromě oděvů</t>
  </si>
  <si>
    <t>Výroba netkaných textilií a výrobků z nich, kromě oděvů</t>
  </si>
  <si>
    <t>13.95 - Výroba netkaných textilií a výrobků z nich, kromě oděvů</t>
  </si>
  <si>
    <t>13.96</t>
  </si>
  <si>
    <t>1396</t>
  </si>
  <si>
    <t>13.96 - Výroba ostatních technických a průmyslových textilií</t>
  </si>
  <si>
    <t>13.99</t>
  </si>
  <si>
    <t>1399</t>
  </si>
  <si>
    <t>13.99 - Výroba ostatních textilií j. n.</t>
  </si>
  <si>
    <t>14.11</t>
  </si>
  <si>
    <t>1411</t>
  </si>
  <si>
    <t xml:space="preserve">Výroba kožených oděvů </t>
  </si>
  <si>
    <t xml:space="preserve">14.11 - Výroba kožených oděvů </t>
  </si>
  <si>
    <t>14.12</t>
  </si>
  <si>
    <t>1412</t>
  </si>
  <si>
    <t>14.12 - Výroba pracovních oděvů</t>
  </si>
  <si>
    <t>14.13</t>
  </si>
  <si>
    <t>1413</t>
  </si>
  <si>
    <t>14.13 - Výroba ostatních svrchních oděvů</t>
  </si>
  <si>
    <t>14.14</t>
  </si>
  <si>
    <t>1414</t>
  </si>
  <si>
    <t>14.14 - Výroba osobního prádla</t>
  </si>
  <si>
    <t>14.19</t>
  </si>
  <si>
    <t>1419</t>
  </si>
  <si>
    <t xml:space="preserve">Výroba ostatních oděvů a oděvních doplňků </t>
  </si>
  <si>
    <t xml:space="preserve">14.19 - Výroba ostatních oděvů a oděvních doplňků </t>
  </si>
  <si>
    <t>14.20</t>
  </si>
  <si>
    <t>1420</t>
  </si>
  <si>
    <t>14.20 - Výroba kožešinových výrobků</t>
  </si>
  <si>
    <t>14.31</t>
  </si>
  <si>
    <t>1431</t>
  </si>
  <si>
    <t>14.31 - Výroba pletených a háčkovaných punčochových výrobků</t>
  </si>
  <si>
    <t>14.39</t>
  </si>
  <si>
    <t>1439</t>
  </si>
  <si>
    <t>14.39 - Výroba ostatních pletených a háčkovaných oděvů</t>
  </si>
  <si>
    <t>15.11</t>
  </si>
  <si>
    <t>1511</t>
  </si>
  <si>
    <t>15110 - Činění a úprava usní (vyčiněných kůží); zpracování a barvení kožešin</t>
  </si>
  <si>
    <t xml:space="preserve">Činění a úprava usní (vyčiněných kůží); zpracování a barvení kožešin </t>
  </si>
  <si>
    <t xml:space="preserve">15.11 - Činění a úprava usní (vyčiněných kůží); zpracování a barvení kožešin </t>
  </si>
  <si>
    <t>15.12</t>
  </si>
  <si>
    <t>1512</t>
  </si>
  <si>
    <t>15.12 - Výroba brašnářských, sedlářských a podobných výrobků</t>
  </si>
  <si>
    <t>15.20</t>
  </si>
  <si>
    <t>1520</t>
  </si>
  <si>
    <t xml:space="preserve">Výroba obuvi </t>
  </si>
  <si>
    <t xml:space="preserve">15.20 - Výroba obuvi </t>
  </si>
  <si>
    <t>15.20.1</t>
  </si>
  <si>
    <t>15201 - Výroba obuvi s usňovým svrškem</t>
  </si>
  <si>
    <t>Výroba obuvi s usňovým svrškem</t>
  </si>
  <si>
    <t>15.20.1 - Výroba obuvi s usňovým svrškem</t>
  </si>
  <si>
    <t>15.20.9</t>
  </si>
  <si>
    <t>15209 - Výroba obuvi z ostatních materiálů</t>
  </si>
  <si>
    <t>Výroba obuvi z ostatních materiálů</t>
  </si>
  <si>
    <t>15.20.9 - Výroba obuvi z ostatních materiálů</t>
  </si>
  <si>
    <t>16.10</t>
  </si>
  <si>
    <t>1610</t>
  </si>
  <si>
    <t>16.10 - Výroba pilařská a impregnace dřeva</t>
  </si>
  <si>
    <t>16.21</t>
  </si>
  <si>
    <t>1621</t>
  </si>
  <si>
    <t xml:space="preserve">Výroba dýh a desek na bázi dřeva </t>
  </si>
  <si>
    <t xml:space="preserve">16.21 - Výroba dýh a desek na bázi dřeva </t>
  </si>
  <si>
    <t>16.22</t>
  </si>
  <si>
    <t>1622</t>
  </si>
  <si>
    <t>16.22 - Výroba sestavených parketových podlah</t>
  </si>
  <si>
    <t>16.23</t>
  </si>
  <si>
    <t>1623</t>
  </si>
  <si>
    <t>16230 - Výroba ostatních výrobků stavebního truhlářství a tesařství</t>
  </si>
  <si>
    <t>Výroba ostatních výrobků stavebního truhlářství a tesařství</t>
  </si>
  <si>
    <t>16.23 - Výroba ostatních výrobků stavebního truhlářství a tesařství</t>
  </si>
  <si>
    <t>16.24</t>
  </si>
  <si>
    <t>1624</t>
  </si>
  <si>
    <t>16.24 - Výroba dřevěných obalů</t>
  </si>
  <si>
    <t>16.29</t>
  </si>
  <si>
    <t>1629</t>
  </si>
  <si>
    <t>16.29 - Výroba ostatních dřevěných, korkových, proutěných a slaměných výrobků, kromě nábytku</t>
  </si>
  <si>
    <t>17.11</t>
  </si>
  <si>
    <t>1711</t>
  </si>
  <si>
    <t>17.11 - Výroba buničiny</t>
  </si>
  <si>
    <t>17.11.1</t>
  </si>
  <si>
    <t>17.11.1 - Výroba chemických buničin</t>
  </si>
  <si>
    <t>17.11.2</t>
  </si>
  <si>
    <t>17.11.2 - Výroba mechanických vláknin</t>
  </si>
  <si>
    <t>17.11.3</t>
  </si>
  <si>
    <t>17.11.3 - Výroba ostatních papírenských vláknin</t>
  </si>
  <si>
    <t>17.12</t>
  </si>
  <si>
    <t>1712</t>
  </si>
  <si>
    <t>17.12 - Výroba papíru a lepenky</t>
  </si>
  <si>
    <t>17.21</t>
  </si>
  <si>
    <t>1721</t>
  </si>
  <si>
    <t>17210 - Výroba vlnitého papíru a lepenky, papírových a lepenkových obalů</t>
  </si>
  <si>
    <t>Výroba vlnitého papíru a lepenky, papírových a lepenkových obalů</t>
  </si>
  <si>
    <t>17.21 - Výroba vlnitého papíru a lepenky, papírových a lepenkových obalů</t>
  </si>
  <si>
    <t>17.22</t>
  </si>
  <si>
    <t>1722</t>
  </si>
  <si>
    <t>17.22 - Výroba domácích potřeb, hygienických a toaletních výrobků z papíru</t>
  </si>
  <si>
    <t>17.23</t>
  </si>
  <si>
    <t>1723</t>
  </si>
  <si>
    <t>17.23 - Výroba kancelářských potřeb z papíru</t>
  </si>
  <si>
    <t>17.24</t>
  </si>
  <si>
    <t>1724</t>
  </si>
  <si>
    <t>17.24 - Výroba tapet</t>
  </si>
  <si>
    <t>17.29</t>
  </si>
  <si>
    <t>1729</t>
  </si>
  <si>
    <t>17.29 - Výroba ostatních výrobků z papíru a lepenky</t>
  </si>
  <si>
    <t>18.11</t>
  </si>
  <si>
    <t>1811</t>
  </si>
  <si>
    <t>18.11 - Tisk novin</t>
  </si>
  <si>
    <t>18.12</t>
  </si>
  <si>
    <t>1812</t>
  </si>
  <si>
    <t>18.12 - Tisk ostatní, kromě novin</t>
  </si>
  <si>
    <t>18.13</t>
  </si>
  <si>
    <t>1813</t>
  </si>
  <si>
    <t>18.13 - Příprava tisku a digitálních dat</t>
  </si>
  <si>
    <t>18.14</t>
  </si>
  <si>
    <t>1814</t>
  </si>
  <si>
    <t>18.14 - Vázání a související činnosti</t>
  </si>
  <si>
    <t>18.20</t>
  </si>
  <si>
    <t>1820</t>
  </si>
  <si>
    <r>
      <t>Rozmnožování nahraných nosičů</t>
    </r>
    <r>
      <rPr>
        <sz val="11"/>
        <rFont val="Calibri"/>
        <family val="2"/>
        <scheme val="minor"/>
      </rPr>
      <t xml:space="preserve"> </t>
    </r>
  </si>
  <si>
    <t xml:space="preserve">18.20 - Rozmnožování nahraných nosičů </t>
  </si>
  <si>
    <t>19.10</t>
  </si>
  <si>
    <t>1910</t>
  </si>
  <si>
    <t>19.10 - Výroba koksárenských produktů</t>
  </si>
  <si>
    <t>19.20</t>
  </si>
  <si>
    <t>1920</t>
  </si>
  <si>
    <t xml:space="preserve">Výroba rafinovaných ropných produktů </t>
  </si>
  <si>
    <t xml:space="preserve">19.20 - Výroba rafinovaných ropných produktů </t>
  </si>
  <si>
    <t>20.11</t>
  </si>
  <si>
    <t>2011</t>
  </si>
  <si>
    <t>20.11 - Výroba technických plynů</t>
  </si>
  <si>
    <t>20.12</t>
  </si>
  <si>
    <t>2012</t>
  </si>
  <si>
    <t>20.12 - Výroba barviv a pigmentů</t>
  </si>
  <si>
    <t>20.13</t>
  </si>
  <si>
    <t>2013</t>
  </si>
  <si>
    <t>20.13 - Výroba jiných základních anorganických chemických látek</t>
  </si>
  <si>
    <t>20.14</t>
  </si>
  <si>
    <t>2014</t>
  </si>
  <si>
    <t>20.14 - Výroba jiných základních organických chemických látek</t>
  </si>
  <si>
    <t>20.14.1</t>
  </si>
  <si>
    <t>20141 - Výroba bioetanolu (biolihu) pro pohon motorů a pro výrobu směsí a komponent paliv pro pohon motorů</t>
  </si>
  <si>
    <t>Výroba bioetanolu (biolihu) pro pohon motorů a pro výrobu směsí a komponent paliv pro pohon motorů</t>
  </si>
  <si>
    <t>20.14.1 - Výroba bioetanolu (biolihu) pro pohon motorů a pro výrobu směsí a komponent paliv pro pohon motorů</t>
  </si>
  <si>
    <t>20.14.9</t>
  </si>
  <si>
    <t>20.14.9 - Výroba ostatních základních organických chemických látek</t>
  </si>
  <si>
    <t>20.15</t>
  </si>
  <si>
    <t>2015</t>
  </si>
  <si>
    <t>20.15 - Výroba hnojiv a dusíkatých sloučenin</t>
  </si>
  <si>
    <t>20.16</t>
  </si>
  <si>
    <t>2016</t>
  </si>
  <si>
    <t>20.16 - Výroba plastů v primárních formách</t>
  </si>
  <si>
    <t>20.17</t>
  </si>
  <si>
    <t>2017</t>
  </si>
  <si>
    <t>20.17 - Výroba syntetického kaučuku v primárních formách</t>
  </si>
  <si>
    <t>20.20</t>
  </si>
  <si>
    <t>2020</t>
  </si>
  <si>
    <t>20.20 - Výroba pesticidů a jiných agrochemických přípravků</t>
  </si>
  <si>
    <t>20.30</t>
  </si>
  <si>
    <t>2030</t>
  </si>
  <si>
    <t>20.30 - Výroba nátěrových barev, laků a jiných nátěrových materiálů, tiskařských barev a tmelů</t>
  </si>
  <si>
    <t>20.41</t>
  </si>
  <si>
    <t>2041</t>
  </si>
  <si>
    <t>20.41 - Výroba mýdel a detergentů, čisticích a lešticích prostředků</t>
  </si>
  <si>
    <t>20.42</t>
  </si>
  <si>
    <t>2042</t>
  </si>
  <si>
    <t>20.42 - Výroba parfémů a toaletních přípravků</t>
  </si>
  <si>
    <t>20.51</t>
  </si>
  <si>
    <t>2051</t>
  </si>
  <si>
    <t>20.51 - Výroba výbušnin</t>
  </si>
  <si>
    <t>20.52</t>
  </si>
  <si>
    <t>2052</t>
  </si>
  <si>
    <t xml:space="preserve">Výroba klihů </t>
  </si>
  <si>
    <t xml:space="preserve">20.52 - Výroba klihů </t>
  </si>
  <si>
    <t>20.53</t>
  </si>
  <si>
    <t>2053</t>
  </si>
  <si>
    <t xml:space="preserve">Výroba vonných silic </t>
  </si>
  <si>
    <t xml:space="preserve">20.53 - Výroba vonných silic </t>
  </si>
  <si>
    <t>20.59</t>
  </si>
  <si>
    <t>2059</t>
  </si>
  <si>
    <t>20.59 - Výroba ostatních chemických výrobků j. n.</t>
  </si>
  <si>
    <t>20.59.1</t>
  </si>
  <si>
    <t>20591 - Výroba metylesterů a etylesterů mastných kyselin pro pohon motorů a pro výrobu směsí paliv pro pohon motorů</t>
  </si>
  <si>
    <t>Výroba metylesterů a etylesterů mastných kyselin pro pohon motorů a pro výrobu směsí paliv pro pohon motorů</t>
  </si>
  <si>
    <t>20.59.1 - Výroba metylesterů a etylesterů mastných kyselin pro pohon motorů a pro výrobu směsí paliv pro pohon motorů</t>
  </si>
  <si>
    <t>20.59.9</t>
  </si>
  <si>
    <t>20.59.9 - Výroba jiných chemických výrobků j. n.</t>
  </si>
  <si>
    <t>20.60</t>
  </si>
  <si>
    <t>2060</t>
  </si>
  <si>
    <t>20.60 - Výroba chemických vláken</t>
  </si>
  <si>
    <t>21.10</t>
  </si>
  <si>
    <t>2110</t>
  </si>
  <si>
    <t>21.10 - Výroba základních farmaceutických výrobků</t>
  </si>
  <si>
    <t>21.20</t>
  </si>
  <si>
    <t>2120</t>
  </si>
  <si>
    <t xml:space="preserve">Výroba farmaceutických přípravků </t>
  </si>
  <si>
    <t xml:space="preserve">21.20 - Výroba farmaceutických přípravků </t>
  </si>
  <si>
    <t>22.11</t>
  </si>
  <si>
    <t>2211</t>
  </si>
  <si>
    <t>22.11 - Výroba pryžových plášťů a duší; protektorování pneumatik</t>
  </si>
  <si>
    <t>22.19</t>
  </si>
  <si>
    <t>2219</t>
  </si>
  <si>
    <t>22.19 - Výroba ostatních pryžových výrobků</t>
  </si>
  <si>
    <t>22.21</t>
  </si>
  <si>
    <t>2221</t>
  </si>
  <si>
    <t>22.21 - Výroba plastových desek, fólií, hadic, trubek a profilů</t>
  </si>
  <si>
    <t>22.22</t>
  </si>
  <si>
    <t>2222</t>
  </si>
  <si>
    <t>22.22 - Výroba plastových obalů</t>
  </si>
  <si>
    <t>22.23</t>
  </si>
  <si>
    <t>2223</t>
  </si>
  <si>
    <t>22.23 - Výroba plastových výrobků pro stavebnictví</t>
  </si>
  <si>
    <t>22.29</t>
  </si>
  <si>
    <t>2229</t>
  </si>
  <si>
    <t>22.29 - Výroba ostatních plastových výrobků</t>
  </si>
  <si>
    <t>23.11</t>
  </si>
  <si>
    <t>2311</t>
  </si>
  <si>
    <t>23.11 - Výroba plochého skla</t>
  </si>
  <si>
    <t>23.12</t>
  </si>
  <si>
    <t>2312</t>
  </si>
  <si>
    <t>23.12 - Tvarování a zpracování plochého skla</t>
  </si>
  <si>
    <t>23.13</t>
  </si>
  <si>
    <t>2313</t>
  </si>
  <si>
    <t>23.13 - Výroba dutého skla</t>
  </si>
  <si>
    <t>23.14</t>
  </si>
  <si>
    <t>2314</t>
  </si>
  <si>
    <t>23.14 - Výroba skleněných vláken</t>
  </si>
  <si>
    <t>23.19</t>
  </si>
  <si>
    <t>2319</t>
  </si>
  <si>
    <t>23.19 - Výroba a zpracování ostatního skla vč. technického</t>
  </si>
  <si>
    <t>23.20</t>
  </si>
  <si>
    <t>2320</t>
  </si>
  <si>
    <t>23.20 - Výroba žáruvzdorných výrobků</t>
  </si>
  <si>
    <t>23.31</t>
  </si>
  <si>
    <t>2331</t>
  </si>
  <si>
    <t>23.31 - Výroba keramických obkládaček a dlaždic</t>
  </si>
  <si>
    <t>23.32</t>
  </si>
  <si>
    <t>2332</t>
  </si>
  <si>
    <t>23320 - Výroba pálených zdicích materiálů, tašek, dlaždic a podobných výrobků</t>
  </si>
  <si>
    <t>Výroba pálených zdicích materiálů, tašek, dlaždic a podobných výrobků</t>
  </si>
  <si>
    <t>23.32 - Výroba pálených zdicích materiálů, tašek, dlaždic a podobných výrobků</t>
  </si>
  <si>
    <t>23.41</t>
  </si>
  <si>
    <t>2341</t>
  </si>
  <si>
    <t>23410 - Výroba keramických a porcelánových výrobků převážně pro domácnost a ozdobných předmětů</t>
  </si>
  <si>
    <t>Výroba keramických a porcelánových výrobků převážně pro domácnost a ozdobných předmětů</t>
  </si>
  <si>
    <t>23.41 - Výroba keramických a porcelánových výrobků převážně pro domácnost a ozdobných předmětů</t>
  </si>
  <si>
    <t>23.42</t>
  </si>
  <si>
    <t>2342</t>
  </si>
  <si>
    <t>23.42 - Výroba keramických sanitárních výrobků</t>
  </si>
  <si>
    <t>23.43</t>
  </si>
  <si>
    <t>2343</t>
  </si>
  <si>
    <t>23.43 - Výroba keramických izolátorů a izolačního příslušenství</t>
  </si>
  <si>
    <t>23.44</t>
  </si>
  <si>
    <t>2344</t>
  </si>
  <si>
    <t>23.44 - Výroba ostatních technických keramických výrobků</t>
  </si>
  <si>
    <t>23.49</t>
  </si>
  <si>
    <t>2349</t>
  </si>
  <si>
    <t>23.49 - Výroba ostatních keramických výrobků</t>
  </si>
  <si>
    <t>23.51</t>
  </si>
  <si>
    <t>2351</t>
  </si>
  <si>
    <t>23.51 - Výroba cementu</t>
  </si>
  <si>
    <t>23.52</t>
  </si>
  <si>
    <t>2352</t>
  </si>
  <si>
    <t>23.52 - Výroba vápna a sádry</t>
  </si>
  <si>
    <t>23.61</t>
  </si>
  <si>
    <t>2361</t>
  </si>
  <si>
    <t>23.61 - Výroba betonových výrobků pro stavební účely</t>
  </si>
  <si>
    <t>23.62</t>
  </si>
  <si>
    <t>2362</t>
  </si>
  <si>
    <t>23.62 - Výroba sádrových výrobků pro stavební účely</t>
  </si>
  <si>
    <t>23.63</t>
  </si>
  <si>
    <t>2363</t>
  </si>
  <si>
    <t>23.63 - Výroba betonu připraveného k lití</t>
  </si>
  <si>
    <t>23.64</t>
  </si>
  <si>
    <t>2364</t>
  </si>
  <si>
    <t xml:space="preserve">Výroba malt </t>
  </si>
  <si>
    <t xml:space="preserve">23.64 - Výroba malt </t>
  </si>
  <si>
    <t>23.65</t>
  </si>
  <si>
    <t>2365</t>
  </si>
  <si>
    <t>23.65 - Výroba vláknitých cementů</t>
  </si>
  <si>
    <t>23.69</t>
  </si>
  <si>
    <t>2369</t>
  </si>
  <si>
    <t>23690 - Výroba ostatních betonových, cementových a sádrových výrobků</t>
  </si>
  <si>
    <t xml:space="preserve">Výroba ostatních betonových, cementových a sádrových výrobků </t>
  </si>
  <si>
    <t xml:space="preserve">23.69 - Výroba ostatních betonových, cementových a sádrových výrobků </t>
  </si>
  <si>
    <t>23.70</t>
  </si>
  <si>
    <t>2370</t>
  </si>
  <si>
    <t xml:space="preserve">Řezání, tvarování a konečná úprava kamenů </t>
  </si>
  <si>
    <t xml:space="preserve">23.70 - Řezání, tvarování a konečná úprava kamenů </t>
  </si>
  <si>
    <t>23.91</t>
  </si>
  <si>
    <t>2391</t>
  </si>
  <si>
    <t>23.91 - Výroba brusiv</t>
  </si>
  <si>
    <t>23.99</t>
  </si>
  <si>
    <t>2399</t>
  </si>
  <si>
    <t>23990 - Výroba ostatních nekovových minerálních výrobků j. n.</t>
  </si>
  <si>
    <t>Výroba ostatních nekovových minerálních výrobků j. n.</t>
  </si>
  <si>
    <t>23.99 - Výroba ostatních nekovových minerálních výrobků j. n.</t>
  </si>
  <si>
    <t>24.10</t>
  </si>
  <si>
    <t>2410</t>
  </si>
  <si>
    <t xml:space="preserve">Výroba surového železa, oceli a feroslitin, plochých výrobků (kromě pásky za studena), tváření výrobků za tepla  </t>
  </si>
  <si>
    <t xml:space="preserve">24.10 - Výroba surového železa, oceli a feroslitin, plochých výrobků (kromě pásky za studena), tváření výrobků za tepla  </t>
  </si>
  <si>
    <t>24.10.1</t>
  </si>
  <si>
    <t>24.10.1 - Výroba surového železa, oceli a feroslitin</t>
  </si>
  <si>
    <t>24.10.2</t>
  </si>
  <si>
    <t>24.10.2 - Výroba plochých výrobků (kromě pásky za studena)</t>
  </si>
  <si>
    <t>24.10.3</t>
  </si>
  <si>
    <t xml:space="preserve">Tváření výrobků za tepla  </t>
  </si>
  <si>
    <t xml:space="preserve">24.10.3 - Tváření výrobků za tepla  </t>
  </si>
  <si>
    <t>24.20</t>
  </si>
  <si>
    <t>2420</t>
  </si>
  <si>
    <t>24200 - Výroba ocelových trub, trubek, dutých profilů a souvisejících potrubních tvarovek</t>
  </si>
  <si>
    <t>Výroba ocelových trub, trubek, dutých profilů a souvisejících potrubních tvarovek</t>
  </si>
  <si>
    <t>24.20 - Výroba ocelových trub, trubek, dutých profilů a souvisejících potrubních tvarovek</t>
  </si>
  <si>
    <t>24.31</t>
  </si>
  <si>
    <t>2431</t>
  </si>
  <si>
    <t>24.31 - Tažení tyčí za studena</t>
  </si>
  <si>
    <t>24.32</t>
  </si>
  <si>
    <t>2432</t>
  </si>
  <si>
    <t>24.32 - Válcování ocelových úzkých pásů za studena</t>
  </si>
  <si>
    <t>24.33</t>
  </si>
  <si>
    <t>2433</t>
  </si>
  <si>
    <t xml:space="preserve">Tváření ocelových profilů za studena </t>
  </si>
  <si>
    <t xml:space="preserve">24.33 - Tváření ocelových profilů za studena </t>
  </si>
  <si>
    <t>24.34</t>
  </si>
  <si>
    <t>2434</t>
  </si>
  <si>
    <t>24.34 - Tažení ocelového drátu za studena</t>
  </si>
  <si>
    <t>24.41</t>
  </si>
  <si>
    <t>2441</t>
  </si>
  <si>
    <t>24.41 - Výroba a hutní zpracování drahých kovů</t>
  </si>
  <si>
    <t>24.42</t>
  </si>
  <si>
    <t>2442</t>
  </si>
  <si>
    <t>24.42 - Výroba a hutní zpracování hliníku</t>
  </si>
  <si>
    <t>24.43</t>
  </si>
  <si>
    <t>2443</t>
  </si>
  <si>
    <t>24.43 - Výroba a hutní zpracování olova, zinku a cínu</t>
  </si>
  <si>
    <t>24.44</t>
  </si>
  <si>
    <t>2444</t>
  </si>
  <si>
    <t>24.44 - Výroba a hutní zpracování mědi</t>
  </si>
  <si>
    <t>24.45</t>
  </si>
  <si>
    <t>2445</t>
  </si>
  <si>
    <t>24.45 - Výroba a hutní zpracování ostatních neželezných kovů</t>
  </si>
  <si>
    <t>24.46</t>
  </si>
  <si>
    <t>2446</t>
  </si>
  <si>
    <t>24.46 - Zpracování jaderného paliva</t>
  </si>
  <si>
    <t>24.51</t>
  </si>
  <si>
    <t>2451</t>
  </si>
  <si>
    <t>24.51 - Výroba odlitků z litiny</t>
  </si>
  <si>
    <t>24.51.1</t>
  </si>
  <si>
    <t>24.51.1 - Výroba odlitků z litiny s lupínkovým grafitem</t>
  </si>
  <si>
    <t>24.51.2</t>
  </si>
  <si>
    <t>24.51.2 - Výroba odlitků z litiny s kuličkovým grafitem</t>
  </si>
  <si>
    <t>24.51.9</t>
  </si>
  <si>
    <t>24.51.9 - Výroba ostatních odlitků z litiny</t>
  </si>
  <si>
    <t>24.52</t>
  </si>
  <si>
    <t>2452</t>
  </si>
  <si>
    <t>24.52 - Výroba odlitků z oceli</t>
  </si>
  <si>
    <t>24.52.1</t>
  </si>
  <si>
    <t>24.52.1 - Výroba odlitků z uhlíkatých ocelí</t>
  </si>
  <si>
    <t>24.52.2</t>
  </si>
  <si>
    <t>24.52.2 - Výroba odlitků z legovaných ocelí</t>
  </si>
  <si>
    <t>24.53</t>
  </si>
  <si>
    <t>2453</t>
  </si>
  <si>
    <t>24.53 - Výroba odlitků z lehkých neželezných kovů</t>
  </si>
  <si>
    <t>24.54</t>
  </si>
  <si>
    <t>2454</t>
  </si>
  <si>
    <t>24.54 - Výroba odlitků z ostatních neželezných kovů</t>
  </si>
  <si>
    <t>25.11</t>
  </si>
  <si>
    <t>2511</t>
  </si>
  <si>
    <t>25.11 - Výroba kovových konstrukcí a jejich dílů</t>
  </si>
  <si>
    <t>25.12</t>
  </si>
  <si>
    <t>2512</t>
  </si>
  <si>
    <t>25.12 - Výroba kovových dveří a oken</t>
  </si>
  <si>
    <t>25.21</t>
  </si>
  <si>
    <t>2521</t>
  </si>
  <si>
    <t>25.21 - Výroba radiátorů a kotlů k ústřednímu topení</t>
  </si>
  <si>
    <t>25.29</t>
  </si>
  <si>
    <t>2529</t>
  </si>
  <si>
    <t>25.29 - Výroba kovových nádrží a zásobníků</t>
  </si>
  <si>
    <t>25.30</t>
  </si>
  <si>
    <t>2530</t>
  </si>
  <si>
    <t>25.30 - Výroba parních kotlů, kromě kotlů pro ústřední topení</t>
  </si>
  <si>
    <t>25.40</t>
  </si>
  <si>
    <t>2540</t>
  </si>
  <si>
    <t>25.40 - Výroba zbraní a střeliva</t>
  </si>
  <si>
    <t>25.50</t>
  </si>
  <si>
    <t>2550</t>
  </si>
  <si>
    <t>25.50 - Kování, lisování, ražení, válcování a protlačování kovů; prášková metalurgie</t>
  </si>
  <si>
    <t>25.61</t>
  </si>
  <si>
    <t>2561</t>
  </si>
  <si>
    <t>25.61 - Povrchová úprava a zušlechťování kovů</t>
  </si>
  <si>
    <t>25.62</t>
  </si>
  <si>
    <t>2562</t>
  </si>
  <si>
    <t>25.62 - Obrábění</t>
  </si>
  <si>
    <t>25.71</t>
  </si>
  <si>
    <t>2571</t>
  </si>
  <si>
    <t>25.71 - Výroba nožířských výrobků</t>
  </si>
  <si>
    <t>25.72</t>
  </si>
  <si>
    <t>2572</t>
  </si>
  <si>
    <t>25.72 - Výroba zámků a kování</t>
  </si>
  <si>
    <t>25.73</t>
  </si>
  <si>
    <t>2573</t>
  </si>
  <si>
    <t>25.73 - Výroba nástrojů a nářadí</t>
  </si>
  <si>
    <t>25.91</t>
  </si>
  <si>
    <t>2591</t>
  </si>
  <si>
    <t>25.91 - Výroba ocelových sudů a podobných nádob</t>
  </si>
  <si>
    <t>25.92</t>
  </si>
  <si>
    <t>2592</t>
  </si>
  <si>
    <t>25.92 - Výroba drobných kovových obalů</t>
  </si>
  <si>
    <t>25.93</t>
  </si>
  <si>
    <t>2593</t>
  </si>
  <si>
    <t>25.93 - Výroba drátěných výrobků, řetězů a pružin</t>
  </si>
  <si>
    <t>25.94</t>
  </si>
  <si>
    <t>2594</t>
  </si>
  <si>
    <t>25940 - Výroba spojovacích materiálů a spojovacích výrobků se závity</t>
  </si>
  <si>
    <t>Výroba spojovacích materiálů a spojovacích výrobků se závity</t>
  </si>
  <si>
    <t>25.94 - Výroba spojovacích materiálů a spojovacích výrobků se závity</t>
  </si>
  <si>
    <t>25.99</t>
  </si>
  <si>
    <t>2599</t>
  </si>
  <si>
    <t>25.99 - Výroba ostatních kovodělných výrobků j. n.</t>
  </si>
  <si>
    <t>26.11</t>
  </si>
  <si>
    <t>2611</t>
  </si>
  <si>
    <t xml:space="preserve">Výroba elektronických součástek </t>
  </si>
  <si>
    <t xml:space="preserve">26.11 - Výroba elektronických součástek </t>
  </si>
  <si>
    <t>26.12</t>
  </si>
  <si>
    <t>2612</t>
  </si>
  <si>
    <t>26.12 - Výroba osazených elektronických desek</t>
  </si>
  <si>
    <t>26.20</t>
  </si>
  <si>
    <t>2620</t>
  </si>
  <si>
    <t>26.20 - Výroba počítačů a periferních zařízení</t>
  </si>
  <si>
    <t>26.30</t>
  </si>
  <si>
    <t>2630</t>
  </si>
  <si>
    <t>26.30 - Výroba komunikačních zařízení</t>
  </si>
  <si>
    <t>26.40</t>
  </si>
  <si>
    <t>2640</t>
  </si>
  <si>
    <t xml:space="preserve">Výroba spotřební elektroniky </t>
  </si>
  <si>
    <t xml:space="preserve">26.40 - Výroba spotřební elektroniky </t>
  </si>
  <si>
    <t>26.51</t>
  </si>
  <si>
    <t>2651</t>
  </si>
  <si>
    <t xml:space="preserve">Výroba měřicích, zkušebních a navigačních přístrojů </t>
  </si>
  <si>
    <t xml:space="preserve">26.51 - Výroba měřicích, zkušebních a navigačních přístrojů </t>
  </si>
  <si>
    <t>26.52</t>
  </si>
  <si>
    <t>2652</t>
  </si>
  <si>
    <t>26.52 - Výroba časoměrných přístrojů</t>
  </si>
  <si>
    <t>26.60</t>
  </si>
  <si>
    <t>2660</t>
  </si>
  <si>
    <t>26600 - Výroba ozařovacích, elektroléčebných a elektroterapeutických přístrojů</t>
  </si>
  <si>
    <t>Výroba ozařovacích, elektroléčebných a elektroterapeutických přístrojů</t>
  </si>
  <si>
    <t>26.60 - Výroba ozařovacích, elektroléčebných a elektroterapeutických přístrojů</t>
  </si>
  <si>
    <t>26.70</t>
  </si>
  <si>
    <t>2670</t>
  </si>
  <si>
    <r>
      <t>Výroba optických a fotografických</t>
    </r>
    <r>
      <rPr>
        <sz val="11"/>
        <rFont val="Calibri"/>
        <family val="2"/>
        <scheme val="minor"/>
      </rPr>
      <t xml:space="preserve"> přístrojů a zařízení</t>
    </r>
  </si>
  <si>
    <t>26.70 - Výroba optických a fotografických přístrojů a zařízení</t>
  </si>
  <si>
    <t>26.80</t>
  </si>
  <si>
    <t>2680</t>
  </si>
  <si>
    <t>26.80 - Výroba magnetických a optických médií</t>
  </si>
  <si>
    <t>27.11</t>
  </si>
  <si>
    <t>2711</t>
  </si>
  <si>
    <t>27110 - Výroba elektrických motorů, generátorů a transformátorů</t>
  </si>
  <si>
    <t>Výroba elektrických motorů, generátorů a transformátorů</t>
  </si>
  <si>
    <t>27.11 - Výroba elektrických motorů, generátorů a transformátorů</t>
  </si>
  <si>
    <t>27.12</t>
  </si>
  <si>
    <t>2712</t>
  </si>
  <si>
    <r>
      <t>Výroba elektrických rozvodných a kontrolních</t>
    </r>
    <r>
      <rPr>
        <sz val="11"/>
        <rFont val="Calibri"/>
        <family val="2"/>
        <scheme val="minor"/>
      </rPr>
      <t xml:space="preserve"> zařízení</t>
    </r>
  </si>
  <si>
    <t>27.12 - Výroba elektrických rozvodných a kontrolních zařízení</t>
  </si>
  <si>
    <t>27.20</t>
  </si>
  <si>
    <t>2720</t>
  </si>
  <si>
    <t xml:space="preserve">Výroba baterií a akumulátorů </t>
  </si>
  <si>
    <t xml:space="preserve">27.20 - Výroba baterií a akumulátorů </t>
  </si>
  <si>
    <t>27.31</t>
  </si>
  <si>
    <t>2731</t>
  </si>
  <si>
    <t xml:space="preserve">Výroba optických kabelů </t>
  </si>
  <si>
    <t xml:space="preserve">27.31 - Výroba optických kabelů </t>
  </si>
  <si>
    <t>27.32</t>
  </si>
  <si>
    <t>2732</t>
  </si>
  <si>
    <t>27.32 - Výroba elektrických vodičů a kabelů j. n.</t>
  </si>
  <si>
    <t>27.33</t>
  </si>
  <si>
    <t>2733</t>
  </si>
  <si>
    <t>27.33 - Výroba elektroinstalačních zařízení</t>
  </si>
  <si>
    <t>27.40</t>
  </si>
  <si>
    <t>2740</t>
  </si>
  <si>
    <t xml:space="preserve">Výroba elektrických osvětlovacích zařízení </t>
  </si>
  <si>
    <t xml:space="preserve">27.40 - Výroba elektrických osvětlovacích zařízení </t>
  </si>
  <si>
    <t>27.51</t>
  </si>
  <si>
    <t>2751</t>
  </si>
  <si>
    <t>27510 - Výroba elektrických spotřebičů převážně pro domácnost</t>
  </si>
  <si>
    <t>Výroba elektrických spotřebičů převážně pro domácnost</t>
  </si>
  <si>
    <t>27.51 - Výroba elektrických spotřebičů převážně pro domácnost</t>
  </si>
  <si>
    <t>27.52</t>
  </si>
  <si>
    <t>2752</t>
  </si>
  <si>
    <t>27520 - Výroba neelektrických spotřebičů převážně pro domácnost</t>
  </si>
  <si>
    <t>Výroba neelektrických spotřebičů převážně pro domácnost</t>
  </si>
  <si>
    <t>27.52 - Výroba neelektrických spotřebičů převážně pro domácnost</t>
  </si>
  <si>
    <t>27.90</t>
  </si>
  <si>
    <t>2790</t>
  </si>
  <si>
    <t>27.90 - Výroba ostatních elektrických zařízení</t>
  </si>
  <si>
    <t>28.11</t>
  </si>
  <si>
    <t>2811</t>
  </si>
  <si>
    <t>28110 - Výroba motorů a turbín, kromě motorů pro letadla, automobily a motocykly</t>
  </si>
  <si>
    <t>Výroba motorů a turbín, kromě motorů pro letadla, automobily a motocykly</t>
  </si>
  <si>
    <t>28.11 - Výroba motorů a turbín, kromě motorů pro letadla, automobily a motocykly</t>
  </si>
  <si>
    <t>28.12</t>
  </si>
  <si>
    <t>2812</t>
  </si>
  <si>
    <t xml:space="preserve">Výroba hydraulických a pneumatických zařízení </t>
  </si>
  <si>
    <t xml:space="preserve">28.12 - Výroba hydraulických a pneumatických zařízení </t>
  </si>
  <si>
    <t>28.13</t>
  </si>
  <si>
    <t>2813</t>
  </si>
  <si>
    <t>28.13 - Výroba ostatních čerpadel a kompresorů</t>
  </si>
  <si>
    <t>28.14</t>
  </si>
  <si>
    <t>2814</t>
  </si>
  <si>
    <t>28.14 - Výroba ostatních potrubních armatur</t>
  </si>
  <si>
    <t>28.15</t>
  </si>
  <si>
    <t>2815</t>
  </si>
  <si>
    <t>28.15 - Výroba ložisek, ozubených kol, převodů a hnacích prvků</t>
  </si>
  <si>
    <t>28.21</t>
  </si>
  <si>
    <t>2821</t>
  </si>
  <si>
    <t>28.21 - Výroba pecí a hořáků pro topeniště</t>
  </si>
  <si>
    <t>28.22</t>
  </si>
  <si>
    <t>2822</t>
  </si>
  <si>
    <t>28.22 - Výroba zdvihacích a manipulačních zařízení</t>
  </si>
  <si>
    <t>28.23</t>
  </si>
  <si>
    <t>2823</t>
  </si>
  <si>
    <t>28.23 - Výroba kancelářských strojů a zařízení, kromě počítačů a periferních zařízení</t>
  </si>
  <si>
    <t>28.24</t>
  </si>
  <si>
    <t>2824</t>
  </si>
  <si>
    <t>28.24 - Výroba ručních mechanizovaných nástrojů</t>
  </si>
  <si>
    <t>28.25</t>
  </si>
  <si>
    <t>2825</t>
  </si>
  <si>
    <t>28.25 - Výroba průmyslových chladicích a klimatizačních zařízení</t>
  </si>
  <si>
    <t>28.29</t>
  </si>
  <si>
    <t>2829</t>
  </si>
  <si>
    <t>28.29 - Výroba ostatních strojů a zařízení pro všeobecné účely j. n.</t>
  </si>
  <si>
    <t>28.30</t>
  </si>
  <si>
    <t>2830</t>
  </si>
  <si>
    <t>28.30 - Výroba zemědělských a lesnických strojů</t>
  </si>
  <si>
    <t>28.41</t>
  </si>
  <si>
    <t>2841</t>
  </si>
  <si>
    <r>
      <t>Výroba kovoobráběcích</t>
    </r>
    <r>
      <rPr>
        <sz val="11"/>
        <rFont val="Calibri"/>
        <family val="2"/>
        <scheme val="minor"/>
      </rPr>
      <t xml:space="preserve"> strojů </t>
    </r>
  </si>
  <si>
    <t xml:space="preserve">28.41 - Výroba kovoobráběcích strojů </t>
  </si>
  <si>
    <t>28.49</t>
  </si>
  <si>
    <t>2849</t>
  </si>
  <si>
    <r>
      <t>Výroba ostatních obráběcích</t>
    </r>
    <r>
      <rPr>
        <sz val="11"/>
        <rFont val="Calibri"/>
        <family val="2"/>
        <scheme val="minor"/>
      </rPr>
      <t xml:space="preserve"> strojů</t>
    </r>
  </si>
  <si>
    <t>28.49 - Výroba ostatních obráběcích strojů</t>
  </si>
  <si>
    <t>28.91</t>
  </si>
  <si>
    <t>2891</t>
  </si>
  <si>
    <t>28.91 - Výroba strojů pro metalurgii</t>
  </si>
  <si>
    <t>28.92</t>
  </si>
  <si>
    <t>2892</t>
  </si>
  <si>
    <t>28.92 - Výroba strojů pro těžbu, dobývání a stavebnictví</t>
  </si>
  <si>
    <t>28.93</t>
  </si>
  <si>
    <t>2893</t>
  </si>
  <si>
    <t>28930 - Výroba strojů na výrobu potravin, nápojů a zpracování tabáku</t>
  </si>
  <si>
    <t>Výroba strojů na výrobu potravin, nápojů a zpracování tabáku</t>
  </si>
  <si>
    <t>28.93 - Výroba strojů na výrobu potravin, nápojů a zpracování tabáku</t>
  </si>
  <si>
    <t>28.94</t>
  </si>
  <si>
    <t>2894</t>
  </si>
  <si>
    <t>28940 - Výroba strojů na výrobu textilu, oděvních výrobků a výrobků z usní</t>
  </si>
  <si>
    <t>Výroba strojů na výrobu textilu, oděvních výrobků a výrobků z usní</t>
  </si>
  <si>
    <t>28.94 - Výroba strojů na výrobu textilu, oděvních výrobků a výrobků z usní</t>
  </si>
  <si>
    <t>28.95</t>
  </si>
  <si>
    <t>2895</t>
  </si>
  <si>
    <t>28.95 - Výroba strojů a přístrojů na výrobu papíru a lepenky</t>
  </si>
  <si>
    <t>28.96</t>
  </si>
  <si>
    <t>2896</t>
  </si>
  <si>
    <t>28.96 - Výroba strojů na výrobu plastů a pryže</t>
  </si>
  <si>
    <t>28.99</t>
  </si>
  <si>
    <t>2899</t>
  </si>
  <si>
    <t>28.99 - Výroba ostatních strojů pro speciální účely j. n.</t>
  </si>
  <si>
    <t>29.10</t>
  </si>
  <si>
    <t>2910</t>
  </si>
  <si>
    <t>29.10 - Výroba motorových vozidel a jejich motorů</t>
  </si>
  <si>
    <t>29.20</t>
  </si>
  <si>
    <t>2920</t>
  </si>
  <si>
    <t>29200 - Výroba karoserií motorových vozidel; výroba přívěsů a návěsů</t>
  </si>
  <si>
    <t>Výroba karoserií motorových vozidel; výroba přívěsů a návěsů</t>
  </si>
  <si>
    <t>29.20 - Výroba karoserií motorových vozidel; výroba přívěsů a návěsů</t>
  </si>
  <si>
    <t>29.31</t>
  </si>
  <si>
    <t>2931</t>
  </si>
  <si>
    <t>29310 - Výroba elektrického a elektronického zařízení pro motorová vozidla</t>
  </si>
  <si>
    <t>Výroba elektrického a elektronického zařízení pro motorová vozidla</t>
  </si>
  <si>
    <t>29.31 - Výroba elektrického a elektronického zařízení pro motorová vozidla</t>
  </si>
  <si>
    <t>29.32</t>
  </si>
  <si>
    <t>2932</t>
  </si>
  <si>
    <t>29.32 - Výroba ostatních dílů a příslušenství pro motorová vozidla</t>
  </si>
  <si>
    <t>30.11</t>
  </si>
  <si>
    <t>3011</t>
  </si>
  <si>
    <t>30.11 - Stavba lodí a plavidel</t>
  </si>
  <si>
    <t>30.12</t>
  </si>
  <si>
    <t>3012</t>
  </si>
  <si>
    <t>30.12 - Stavba rekreačních a sportovních člunů</t>
  </si>
  <si>
    <t>30.20</t>
  </si>
  <si>
    <t>3020</t>
  </si>
  <si>
    <t>30.20 - Výroba železničních lokomotiv a vozového parku</t>
  </si>
  <si>
    <t>30.30</t>
  </si>
  <si>
    <t>3030</t>
  </si>
  <si>
    <t>30.30 - Výroba letadel a jejich motorů, kosmických lodí a souvisejících zařízení</t>
  </si>
  <si>
    <t>30.40</t>
  </si>
  <si>
    <t>3040</t>
  </si>
  <si>
    <t>30.40 - Výroba vojenských bojových vozidel</t>
  </si>
  <si>
    <t>30.91</t>
  </si>
  <si>
    <t>3091</t>
  </si>
  <si>
    <t>30.91 - Výroba motocyklů</t>
  </si>
  <si>
    <t>30.92</t>
  </si>
  <si>
    <t>3092</t>
  </si>
  <si>
    <t>30.92 - Výroba jízdních kol a vozíků pro invalidy</t>
  </si>
  <si>
    <t>30.99</t>
  </si>
  <si>
    <t>3099</t>
  </si>
  <si>
    <t>30.99 - Výroba ostatních dopravních prostředků a zařízení j. n.</t>
  </si>
  <si>
    <t>31.01</t>
  </si>
  <si>
    <t>3101</t>
  </si>
  <si>
    <t>31.01 - Výroba kancelářského nábytku a zařízení obchodů</t>
  </si>
  <si>
    <t>31.02</t>
  </si>
  <si>
    <t>3102</t>
  </si>
  <si>
    <t>31.02 - Výroba kuchyňského nábytku</t>
  </si>
  <si>
    <t>31.03</t>
  </si>
  <si>
    <t>3103</t>
  </si>
  <si>
    <t>31.03 - Výroba matrací</t>
  </si>
  <si>
    <t>31.09</t>
  </si>
  <si>
    <t>3109</t>
  </si>
  <si>
    <t>31.09 - Výroba ostatního nábytku</t>
  </si>
  <si>
    <t>32.11</t>
  </si>
  <si>
    <t>3211</t>
  </si>
  <si>
    <t>32.11 - Ražení mincí</t>
  </si>
  <si>
    <t>32.12</t>
  </si>
  <si>
    <t>3212</t>
  </si>
  <si>
    <t>32.12 - Výroba klenotů a příbuzných výrobků</t>
  </si>
  <si>
    <t>32.13</t>
  </si>
  <si>
    <t>3213</t>
  </si>
  <si>
    <t>32.13 - Výroba bižuterie a příbuzných výrobků</t>
  </si>
  <si>
    <t>32.20</t>
  </si>
  <si>
    <t>3220</t>
  </si>
  <si>
    <t>32.20 - Výroba hudebních nástrojů</t>
  </si>
  <si>
    <t>32.30</t>
  </si>
  <si>
    <t>3230</t>
  </si>
  <si>
    <t>32.30 - Výroba sportovních potřeb</t>
  </si>
  <si>
    <t>32.40</t>
  </si>
  <si>
    <t>3240</t>
  </si>
  <si>
    <t>32.40 - Výroba her a hraček</t>
  </si>
  <si>
    <t>32.50</t>
  </si>
  <si>
    <t>3250</t>
  </si>
  <si>
    <t>32.50 - Výroba lékařských a dentálních nástrojů a potřeb</t>
  </si>
  <si>
    <t>32.91</t>
  </si>
  <si>
    <t>3291</t>
  </si>
  <si>
    <t>32.91 - Výroba košťat a kartáčnických výrobků</t>
  </si>
  <si>
    <t>32.99</t>
  </si>
  <si>
    <t>3299</t>
  </si>
  <si>
    <t xml:space="preserve">Ostatní zpracovatelský průmysl j. n. </t>
  </si>
  <si>
    <t xml:space="preserve">32.99 - Ostatní zpracovatelský průmysl j. n. </t>
  </si>
  <si>
    <t>33.11</t>
  </si>
  <si>
    <t>3311</t>
  </si>
  <si>
    <t>33.11 - Opravy kovodělných výrobků</t>
  </si>
  <si>
    <t>33.12</t>
  </si>
  <si>
    <t>3312</t>
  </si>
  <si>
    <t>33.12 - Opravy strojů</t>
  </si>
  <si>
    <t>33.13</t>
  </si>
  <si>
    <t>3313</t>
  </si>
  <si>
    <t>33.13 - Opravy elektronických a optických přístrojů a zařízení</t>
  </si>
  <si>
    <t>33.14</t>
  </si>
  <si>
    <t>3314</t>
  </si>
  <si>
    <t>33.14 - Opravy elektrických zařízení</t>
  </si>
  <si>
    <t>33.15</t>
  </si>
  <si>
    <t>3315</t>
  </si>
  <si>
    <t>33.15 - Opravy a údržba lodí a člunů</t>
  </si>
  <si>
    <t>33.16</t>
  </si>
  <si>
    <t>3316</t>
  </si>
  <si>
    <t>33.16 - Opravy a údržba letadel a kosmických lodí</t>
  </si>
  <si>
    <t>33.17</t>
  </si>
  <si>
    <t>3317</t>
  </si>
  <si>
    <t xml:space="preserve">Opravy a údržba ostatních dopravních prostředků a zařízení j. n. </t>
  </si>
  <si>
    <t xml:space="preserve">33.17 - Opravy a údržba ostatních dopravních prostředků a zařízení j. n. </t>
  </si>
  <si>
    <t>33.17.1</t>
  </si>
  <si>
    <t>33.17.1 - Opravy a údržba kolejových vozidel</t>
  </si>
  <si>
    <t>33.17.9</t>
  </si>
  <si>
    <t>33.17.9 - Opravy a údržba ostatních dopravních prostředků a zařízení j. n. kromě kolejových vozidel</t>
  </si>
  <si>
    <t>33.19</t>
  </si>
  <si>
    <t>3319</t>
  </si>
  <si>
    <t>33.19 - Opravy ostatních zařízení</t>
  </si>
  <si>
    <t>33.20</t>
  </si>
  <si>
    <t>3320</t>
  </si>
  <si>
    <t>33.20 - Instalace průmyslových strojů a zařízení</t>
  </si>
  <si>
    <t>35.11</t>
  </si>
  <si>
    <t>3511</t>
  </si>
  <si>
    <r>
      <t>Výroba elektřiny</t>
    </r>
    <r>
      <rPr>
        <sz val="11"/>
        <rFont val="Calibri"/>
        <family val="2"/>
        <scheme val="minor"/>
      </rPr>
      <t xml:space="preserve"> </t>
    </r>
  </si>
  <si>
    <t xml:space="preserve">35.11 - Výroba elektřiny </t>
  </si>
  <si>
    <t>35.12</t>
  </si>
  <si>
    <t>3512</t>
  </si>
  <si>
    <t xml:space="preserve">Přenos elektřiny </t>
  </si>
  <si>
    <t xml:space="preserve">35.12 - Přenos elektřiny </t>
  </si>
  <si>
    <t>35.13</t>
  </si>
  <si>
    <t>3513</t>
  </si>
  <si>
    <t xml:space="preserve">Rozvod elektřiny </t>
  </si>
  <si>
    <t xml:space="preserve">35.13 - Rozvod elektřiny </t>
  </si>
  <si>
    <t>35.14</t>
  </si>
  <si>
    <t>3514</t>
  </si>
  <si>
    <t xml:space="preserve">Obchod s elektřinou </t>
  </si>
  <si>
    <t xml:space="preserve">35.14 - Obchod s elektřinou </t>
  </si>
  <si>
    <t>35.21</t>
  </si>
  <si>
    <t>3521</t>
  </si>
  <si>
    <t>35.21 - Výroba plynu</t>
  </si>
  <si>
    <t>35.22</t>
  </si>
  <si>
    <t>3522</t>
  </si>
  <si>
    <t>35.22 - Rozvod plynných paliv prostřednictvím sítí</t>
  </si>
  <si>
    <t>35.23</t>
  </si>
  <si>
    <t>3523</t>
  </si>
  <si>
    <t>35230 - Obchod s plynem prostřednictvím sítí</t>
  </si>
  <si>
    <t>Obchod s plynem prostřednictvím sítí</t>
  </si>
  <si>
    <t>35.23 - Obchod s plynem prostřednictvím sítí</t>
  </si>
  <si>
    <t>35.30</t>
  </si>
  <si>
    <t>3530</t>
  </si>
  <si>
    <t>35.30 - Výroba a rozvod tepla a klimatizovaného vzduchu, výroba ledu</t>
  </si>
  <si>
    <t>35.30.1</t>
  </si>
  <si>
    <t>35.30.1 - Výroba tepla</t>
  </si>
  <si>
    <t>35.30.2</t>
  </si>
  <si>
    <t>35.30.2 - Rozvod tepla</t>
  </si>
  <si>
    <t>35.30.3</t>
  </si>
  <si>
    <t>35.30.3 - Výroba klimatizovaného vzduchu</t>
  </si>
  <si>
    <t>35.30.4</t>
  </si>
  <si>
    <t>35.30.4 - Rozvod klimatizovaného vzduchu</t>
  </si>
  <si>
    <t>35.30.5</t>
  </si>
  <si>
    <t>35.30.5 - Výroba chladicí vody</t>
  </si>
  <si>
    <t>35.30.6</t>
  </si>
  <si>
    <t>35.30.6 - Rozvod chladicí vody</t>
  </si>
  <si>
    <t>35.30.7</t>
  </si>
  <si>
    <t>35.30.7 - Výroba ledu</t>
  </si>
  <si>
    <t>36.00</t>
  </si>
  <si>
    <t>3600</t>
  </si>
  <si>
    <t xml:space="preserve">Shromažďování, úprava a rozvod vody </t>
  </si>
  <si>
    <t xml:space="preserve">36.00 - Shromažďování, úprava a rozvod vody </t>
  </si>
  <si>
    <t>37.00</t>
  </si>
  <si>
    <t>3700</t>
  </si>
  <si>
    <t>37000 - Činnosti související s odpadními vodami</t>
  </si>
  <si>
    <t>Činnosti související s odpadními vodami</t>
  </si>
  <si>
    <t>37.00 - Činnosti související s odpadními vodami</t>
  </si>
  <si>
    <t>38.11</t>
  </si>
  <si>
    <t>3811</t>
  </si>
  <si>
    <t>38.11 - Shromažďování a sběr odpadů, kromě nebezpečných</t>
  </si>
  <si>
    <t>38.12</t>
  </si>
  <si>
    <t>3812</t>
  </si>
  <si>
    <t>38.12 - Shromažďování a sběr nebezpečných odpadů</t>
  </si>
  <si>
    <t>38.21</t>
  </si>
  <si>
    <t>3821</t>
  </si>
  <si>
    <t>38.21 - Odstraňování odpadů, kromě nebezpečných</t>
  </si>
  <si>
    <t>38.22</t>
  </si>
  <si>
    <t>3822</t>
  </si>
  <si>
    <t>38.22 - Odstraňování nebezpečných odpadů</t>
  </si>
  <si>
    <t>38.31</t>
  </si>
  <si>
    <t>3831</t>
  </si>
  <si>
    <t>38.31 - Demontáž vraků a vyřazených strojů a zařízení pro účely recyklace</t>
  </si>
  <si>
    <t>38.32</t>
  </si>
  <si>
    <t>3832</t>
  </si>
  <si>
    <t>38.32 - Úprava odpadů k dalšímu využití, kromě demontáže vraků, strojů a zařízení</t>
  </si>
  <si>
    <t>39.00</t>
  </si>
  <si>
    <t>3900</t>
  </si>
  <si>
    <t>39.00 - Sanace a jiné činnosti související s odpady</t>
  </si>
  <si>
    <t>41.10</t>
  </si>
  <si>
    <t>4110</t>
  </si>
  <si>
    <t>41.10 - Developerská činnost</t>
  </si>
  <si>
    <t>41.20</t>
  </si>
  <si>
    <t>4120</t>
  </si>
  <si>
    <r>
      <t>Výstavba bytových a nebytových</t>
    </r>
    <r>
      <rPr>
        <sz val="11"/>
        <rFont val="Calibri"/>
        <family val="2"/>
        <scheme val="minor"/>
      </rPr>
      <t xml:space="preserve"> budov</t>
    </r>
  </si>
  <si>
    <t>41.20 - Výstavba bytových a nebytových budov</t>
  </si>
  <si>
    <t>41.20.1</t>
  </si>
  <si>
    <t>41.20.1 - Výstavba bytových budov</t>
  </si>
  <si>
    <t>41.20.2</t>
  </si>
  <si>
    <t>41.20.2 - Výstavba nebytových budov</t>
  </si>
  <si>
    <t>42.11</t>
  </si>
  <si>
    <t>4211</t>
  </si>
  <si>
    <t>42.11 - Výstavba silnic a dálnic</t>
  </si>
  <si>
    <t>42.12</t>
  </si>
  <si>
    <t>4212</t>
  </si>
  <si>
    <t>42.12 - Výstavba železnic a podzemních drah</t>
  </si>
  <si>
    <t>42.13</t>
  </si>
  <si>
    <t>4213</t>
  </si>
  <si>
    <t>42.13 - Výstavba mostů a tunelů</t>
  </si>
  <si>
    <t>42.21</t>
  </si>
  <si>
    <t>4221</t>
  </si>
  <si>
    <t>42.21 - Výstavba inženýrských sítí pro kapaliny a plyny</t>
  </si>
  <si>
    <t>42.21.1</t>
  </si>
  <si>
    <t>42.21.1 - Výstavba inženýrských sítí pro kapaliny</t>
  </si>
  <si>
    <t>42.21.2</t>
  </si>
  <si>
    <t>42.21.2 - Výstavba inženýrských sítí pro plyny</t>
  </si>
  <si>
    <t>42.22</t>
  </si>
  <si>
    <t>4222</t>
  </si>
  <si>
    <t>42220 - Výstavba inženýrských sítí pro elektřinu a telekomunikace</t>
  </si>
  <si>
    <t>Výstavba inženýrských sítí pro elektřinu a telekomunikace</t>
  </si>
  <si>
    <t>42.22 - Výstavba inženýrských sítí pro elektřinu a telekomunikace</t>
  </si>
  <si>
    <t>42.91</t>
  </si>
  <si>
    <t>4291</t>
  </si>
  <si>
    <t>42.91 - Výstavba vodních děl</t>
  </si>
  <si>
    <t>42.99</t>
  </si>
  <si>
    <t>4299</t>
  </si>
  <si>
    <t>42.99 - Výstavba ostatních staveb j. n.</t>
  </si>
  <si>
    <t>43.11</t>
  </si>
  <si>
    <t>4311</t>
  </si>
  <si>
    <t>43.11 - Demolice</t>
  </si>
  <si>
    <t>43.12</t>
  </si>
  <si>
    <t>4312</t>
  </si>
  <si>
    <t>43.12 - Příprava staveniště</t>
  </si>
  <si>
    <t>43.13</t>
  </si>
  <si>
    <t>4313</t>
  </si>
  <si>
    <t>43.13 - Průzkumné vrtné práce</t>
  </si>
  <si>
    <t>43.21</t>
  </si>
  <si>
    <t>4321</t>
  </si>
  <si>
    <t>43.21 - Elektrické instalace</t>
  </si>
  <si>
    <t>43.22</t>
  </si>
  <si>
    <t>4322</t>
  </si>
  <si>
    <t>43.22 - Instalace vody, odpadu, plynu, topení a klimatizace</t>
  </si>
  <si>
    <t>43.29</t>
  </si>
  <si>
    <t>4329</t>
  </si>
  <si>
    <t>43.29 - Ostatní stavební instalace</t>
  </si>
  <si>
    <t>43.31</t>
  </si>
  <si>
    <t>4331</t>
  </si>
  <si>
    <t>43.31 - Omítkářské práce</t>
  </si>
  <si>
    <t>43.32</t>
  </si>
  <si>
    <t>4332</t>
  </si>
  <si>
    <t>43.32 - Truhlářské práce</t>
  </si>
  <si>
    <t>43.33</t>
  </si>
  <si>
    <t>4333</t>
  </si>
  <si>
    <t>43.33 - Obkládání stěn a pokládání podlahových krytin</t>
  </si>
  <si>
    <t>43.34</t>
  </si>
  <si>
    <t>4334</t>
  </si>
  <si>
    <t>43.34 - Sklenářské, malířské a natěračské práce</t>
  </si>
  <si>
    <t>43.34.1</t>
  </si>
  <si>
    <t>43.34.1 - Sklenářské práce</t>
  </si>
  <si>
    <t>43.34.2</t>
  </si>
  <si>
    <t>43.34.2 - Malířské a natěračské práce</t>
  </si>
  <si>
    <t>43.39</t>
  </si>
  <si>
    <t>4339</t>
  </si>
  <si>
    <t>43.39 - Ostatní kompletační a dokončovací práce</t>
  </si>
  <si>
    <t>43.91</t>
  </si>
  <si>
    <t>4391</t>
  </si>
  <si>
    <t>43.91 - Pokrývačské práce</t>
  </si>
  <si>
    <t>43.99</t>
  </si>
  <si>
    <t>4399</t>
  </si>
  <si>
    <t>43.99 - Ostatní specializované stavební činnosti j. n.</t>
  </si>
  <si>
    <t>43.99.1</t>
  </si>
  <si>
    <t>43.99.1 - Montáž a demontáž lešení a bednění</t>
  </si>
  <si>
    <t>43.99.9</t>
  </si>
  <si>
    <t>43.99.9 - Jiné specializované stavební činnosti j. n.</t>
  </si>
  <si>
    <t>45.11</t>
  </si>
  <si>
    <t>4511</t>
  </si>
  <si>
    <t>45110 - Obchod s automobily a jinými lehkými motorovými vozidly</t>
  </si>
  <si>
    <t>Obchod s automobily a jinými lehkými motorovými vozidly</t>
  </si>
  <si>
    <t>45.11 - Obchod s automobily a jinými lehkými motorovými vozidly</t>
  </si>
  <si>
    <t>45.19</t>
  </si>
  <si>
    <t>4519</t>
  </si>
  <si>
    <t>45190 - Obchod s ostatními motorovými vozidly, kromě motocyklů</t>
  </si>
  <si>
    <t>Obchod s ostatními motorovými vozidly, kromě motocyklů</t>
  </si>
  <si>
    <t>45.19 - Obchod s ostatními motorovými vozidly, kromě motocyklů</t>
  </si>
  <si>
    <t>45.20</t>
  </si>
  <si>
    <t>4520</t>
  </si>
  <si>
    <t>45.20 - Opravy a údržba motorových vozidel, kromě motocyklů</t>
  </si>
  <si>
    <t>45.31</t>
  </si>
  <si>
    <t>4531</t>
  </si>
  <si>
    <t>45.31 - Velkoobchod s díly a příslušenstvím pro motorová vozidla, kromě motocyklů</t>
  </si>
  <si>
    <t>45.32</t>
  </si>
  <si>
    <t>4532</t>
  </si>
  <si>
    <t>45.32 - Maloobchod s díly a příslušenstvím pro motorová vozidla, kromě motocyklů</t>
  </si>
  <si>
    <t>45.40</t>
  </si>
  <si>
    <t>4540</t>
  </si>
  <si>
    <t>45400 - Obchod, opravy a údržba motocyklů, jejich dílů a příslušenství</t>
  </si>
  <si>
    <t>Obchod, opravy a údržba motocyklů, jejich dílů a příslušenství</t>
  </si>
  <si>
    <t>45.40 - Obchod, opravy a údržba motocyklů, jejich dílů a příslušenství</t>
  </si>
  <si>
    <t>46.11</t>
  </si>
  <si>
    <t>4611</t>
  </si>
  <si>
    <t>46110 - Zprostředkování velkoobchodu a velkoobchod v zastoupení se základními zemědělskými produkty, živými zvířaty, textilními surovinami a polotovary</t>
  </si>
  <si>
    <r>
      <t>Zprostředkování velkoobchodu a velkoobchod v zastoupení</t>
    </r>
    <r>
      <rPr>
        <sz val="11"/>
        <rFont val="Calibri"/>
        <family val="2"/>
        <scheme val="minor"/>
      </rPr>
      <t xml:space="preserve"> se základními zemědělskými produkty, živými zvířaty, textilními surovinami a polotovary </t>
    </r>
  </si>
  <si>
    <t xml:space="preserve">46.11 - Zprostředkování velkoobchodu a velkoobchod v zastoupení se základními zemědělskými produkty, živými zvířaty, textilními surovinami a polotovary </t>
  </si>
  <si>
    <t>46.12</t>
  </si>
  <si>
    <t>4612</t>
  </si>
  <si>
    <t>46120 - Zprostředkování velkoobchodu a velkoobchod v zastoupení s palivy, rudami, kovy a průmyslovými chemikáliemi</t>
  </si>
  <si>
    <r>
      <t>Zprostředkování velkoobchodu a velkoobchod v zastoupení</t>
    </r>
    <r>
      <rPr>
        <sz val="11"/>
        <rFont val="Calibri"/>
        <family val="2"/>
        <scheme val="minor"/>
      </rPr>
      <t xml:space="preserve"> s palivy, rudami, kovy a průmyslovými chemikáliemi </t>
    </r>
  </si>
  <si>
    <t xml:space="preserve">46.12 - Zprostředkování velkoobchodu a velkoobchod v zastoupení s palivy, rudami, kovy a průmyslovými chemikáliemi </t>
  </si>
  <si>
    <t>46.13</t>
  </si>
  <si>
    <t>4613</t>
  </si>
  <si>
    <t>46130 - Zprostředkování velkoobchodu a velkoobchod v zastoupení se dřevem a stavebními materiály</t>
  </si>
  <si>
    <r>
      <t>Zprostředkování velkoobchodu a velkoobchod v zastoupení</t>
    </r>
    <r>
      <rPr>
        <sz val="11"/>
        <rFont val="Calibri"/>
        <family val="2"/>
        <scheme val="minor"/>
      </rPr>
      <t xml:space="preserve"> se dřevem a stavebními materiály</t>
    </r>
  </si>
  <si>
    <t>46.13 - Zprostředkování velkoobchodu a velkoobchod v zastoupení se dřevem a stavebními materiály</t>
  </si>
  <si>
    <t>46.14</t>
  </si>
  <si>
    <t>4614</t>
  </si>
  <si>
    <t>46140 - Zprostředkování velkoobchodu a velkoobchod v zastoupení se stroji, průmyslovým zařízením, loděmi a letadly</t>
  </si>
  <si>
    <r>
      <t>Zprostředkování velkoobchodu a velkoobchod v zastoupení</t>
    </r>
    <r>
      <rPr>
        <sz val="11"/>
        <rFont val="Calibri"/>
        <family val="2"/>
        <scheme val="minor"/>
      </rPr>
      <t xml:space="preserve"> se stroji, průmyslovým zařízením, loděmi a letadly</t>
    </r>
  </si>
  <si>
    <t>46.14 - Zprostředkování velkoobchodu a velkoobchod v zastoupení se stroji, průmyslovým zařízením, loděmi a letadly</t>
  </si>
  <si>
    <t>46.15</t>
  </si>
  <si>
    <t>4615</t>
  </si>
  <si>
    <t>46150 - Zprostředkování velkoobchodu a velkoobchod v zastoupení s nábytkem, železářským zbožím a potřebami převážně pro domácnost</t>
  </si>
  <si>
    <r>
      <t>Zprostředkování velkoobchodu a velkoobchod v zastoupení</t>
    </r>
    <r>
      <rPr>
        <sz val="11"/>
        <rFont val="Calibri"/>
        <family val="2"/>
        <scheme val="minor"/>
      </rPr>
      <t xml:space="preserve"> s nábytkem, železářským zbožím a potřebami převážně pro domácnost</t>
    </r>
  </si>
  <si>
    <t>46.15 - Zprostředkování velkoobchodu a velkoobchod v zastoupení s nábytkem, železářským zbožím a potřebami převážně pro domácnost</t>
  </si>
  <si>
    <t>46.16</t>
  </si>
  <si>
    <t>4616</t>
  </si>
  <si>
    <t>46160 - Zprostředkování velkoobchodu a velkoobchod v zastoupení s textilem, oděvy, kožešinami, obuví a koženými výrobky</t>
  </si>
  <si>
    <r>
      <t>Zprostředkování velkoobchodu a velkoobchod v zastoupení</t>
    </r>
    <r>
      <rPr>
        <sz val="11"/>
        <rFont val="Calibri"/>
        <family val="2"/>
        <scheme val="minor"/>
      </rPr>
      <t xml:space="preserve"> s textilem, oděvy, kožešinami, obuví a koženými výrobky</t>
    </r>
  </si>
  <si>
    <t>46.16 - Zprostředkování velkoobchodu a velkoobchod v zastoupení s textilem, oděvy, kožešinami, obuví a koženými výrobky</t>
  </si>
  <si>
    <t>46.17</t>
  </si>
  <si>
    <t>4617</t>
  </si>
  <si>
    <t>46170 - Zprostředkování velkoobchodu a velkoobchod v zastoupení s potravinami, nápoji, tabákem a tabákovými výrobky</t>
  </si>
  <si>
    <r>
      <t>Zprostředkování velkoobchodu a velkoobchod v zastoupení</t>
    </r>
    <r>
      <rPr>
        <sz val="11"/>
        <rFont val="Calibri"/>
        <family val="2"/>
        <scheme val="minor"/>
      </rPr>
      <t xml:space="preserve"> s potravinami, nápoji, tabákem a tabákovými výrobky</t>
    </r>
  </si>
  <si>
    <t>46.17 - Zprostředkování velkoobchodu a velkoobchod v zastoupení s potravinami, nápoji, tabákem a tabákovými výrobky</t>
  </si>
  <si>
    <t>46.18</t>
  </si>
  <si>
    <t>4618</t>
  </si>
  <si>
    <t>46180 - Zprostředkování specializovaného velkoobchodu a specializovaný velkoobchod v zastoupení s ostatními výrobky</t>
  </si>
  <si>
    <r>
      <t>Zprostředkování specializovaného velkoobchodu a specializovaný velkoobchod v zastoupení</t>
    </r>
    <r>
      <rPr>
        <sz val="11"/>
        <rFont val="Calibri"/>
        <family val="2"/>
        <scheme val="minor"/>
      </rPr>
      <t xml:space="preserve"> s ostatními výrobky</t>
    </r>
  </si>
  <si>
    <t>46.18 - Zprostředkování specializovaného velkoobchodu a specializovaný velkoobchod v zastoupení s ostatními výrobky</t>
  </si>
  <si>
    <t>46.18.1</t>
  </si>
  <si>
    <t>46181 - Zprostředkování velkoobchodu a velkoobchod v zastoupení s papírenskými výrobky</t>
  </si>
  <si>
    <r>
      <t>Zprostředkování velkoobchodu a velkoobchod v zastoupení</t>
    </r>
    <r>
      <rPr>
        <sz val="11"/>
        <rFont val="Calibri"/>
        <family val="2"/>
        <scheme val="minor"/>
      </rPr>
      <t xml:space="preserve"> s papírenskými výrobky</t>
    </r>
  </si>
  <si>
    <t>46.18.1 - Zprostředkování velkoobchodu a velkoobchod v zastoupení s papírenskými výrobky</t>
  </si>
  <si>
    <t>46.18.9</t>
  </si>
  <si>
    <t>46189 - Zprostředkování specializovaného velkoobchodu a velkoobchod v zastoupení s ostatními výrobky j. n.</t>
  </si>
  <si>
    <r>
      <t>Zprostředkování specializovaného velkoobchodu a velkoobchod v zastoupení</t>
    </r>
    <r>
      <rPr>
        <sz val="11"/>
        <rFont val="Calibri"/>
        <family val="2"/>
        <scheme val="minor"/>
      </rPr>
      <t xml:space="preserve"> s ostatními výrobky j. n.</t>
    </r>
  </si>
  <si>
    <t>46.18.9 - Zprostředkování specializovaného velkoobchodu a velkoobchod v zastoupení s ostatními výrobky j. n.</t>
  </si>
  <si>
    <t>46.19</t>
  </si>
  <si>
    <t>4619</t>
  </si>
  <si>
    <t>46190 - Zprostředkování nespecializovaného velkoobchodu a nespecializovaný velkoobchod v zastoupení</t>
  </si>
  <si>
    <t>Zprostředkování nespecializovaného velkoobchodu a nespecializovaný velkoobchod v zastoupení</t>
  </si>
  <si>
    <t>46.19 - Zprostředkování nespecializovaného velkoobchodu a nespecializovaný velkoobchod v zastoupení</t>
  </si>
  <si>
    <t>46.21</t>
  </si>
  <si>
    <t>4621</t>
  </si>
  <si>
    <t>46210 - Velkoobchod s obilím, surovým tabákem, osivy a krmivy</t>
  </si>
  <si>
    <t>Velkoobchod s obilím, surovým tabákem, osivy a krmivy</t>
  </si>
  <si>
    <t>46.21 - Velkoobchod s obilím, surovým tabákem, osivy a krmivy</t>
  </si>
  <si>
    <t>46.22</t>
  </si>
  <si>
    <t>4622</t>
  </si>
  <si>
    <t>46220 - Velkoobchod s květinami a jinými rostlinami</t>
  </si>
  <si>
    <t>Velkoobchod s květinami a jinými rostlinami</t>
  </si>
  <si>
    <t>46.22 - Velkoobchod s květinami a jinými rostlinami</t>
  </si>
  <si>
    <t>46.23</t>
  </si>
  <si>
    <t>4623</t>
  </si>
  <si>
    <t>46.23 - Velkoobchod s živými zvířaty</t>
  </si>
  <si>
    <t>46.24</t>
  </si>
  <si>
    <t>4624</t>
  </si>
  <si>
    <t>46240 - Velkoobchod se surovými kůžemi, kožešinami a usněmi</t>
  </si>
  <si>
    <t>Velkoobchod se surovými kůžemi, kožešinami a usněmi</t>
  </si>
  <si>
    <t>46.24 - Velkoobchod se surovými kůžemi, kožešinami a usněmi</t>
  </si>
  <si>
    <t>46.31</t>
  </si>
  <si>
    <t>4631</t>
  </si>
  <si>
    <t>46310 - Velkoobchod s ovocem a zeleninou</t>
  </si>
  <si>
    <t xml:space="preserve">Velkoobchod s ovocem a zeleninou </t>
  </si>
  <si>
    <t xml:space="preserve">46.31 - Velkoobchod s ovocem a zeleninou </t>
  </si>
  <si>
    <t>46.32</t>
  </si>
  <si>
    <t>4632</t>
  </si>
  <si>
    <t>46320 - Velkoobchod s masem a masnými výrobky</t>
  </si>
  <si>
    <t>Velkoobchod s masem a masnými výrobky</t>
  </si>
  <si>
    <t>46.32 - Velkoobchod s masem a masnými výrobky</t>
  </si>
  <si>
    <t>46.33</t>
  </si>
  <si>
    <t>4633</t>
  </si>
  <si>
    <t>46.33 - Velkoobchod s mléčnými výrobky, vejci, jedlými oleji a tuky</t>
  </si>
  <si>
    <t>46.34</t>
  </si>
  <si>
    <t>4634</t>
  </si>
  <si>
    <t>46.34 - Velkoobchod s nápoji</t>
  </si>
  <si>
    <t>46.35</t>
  </si>
  <si>
    <t>4635</t>
  </si>
  <si>
    <t>46350 - Velkoobchod s tabákovými výrobky</t>
  </si>
  <si>
    <t>Velkoobchod s tabákovými výrobky</t>
  </si>
  <si>
    <t>46.35 - Velkoobchod s tabákovými výrobky</t>
  </si>
  <si>
    <t>46.36</t>
  </si>
  <si>
    <t>4636</t>
  </si>
  <si>
    <t>46360 - Velkoobchod s cukrem, čokoládou a cukrovinkami</t>
  </si>
  <si>
    <t>Velkoobchod s cukrem, čokoládou a cukrovinkami</t>
  </si>
  <si>
    <t>46.36 - Velkoobchod s cukrem, čokoládou a cukrovinkami</t>
  </si>
  <si>
    <t>46.37</t>
  </si>
  <si>
    <t>4637</t>
  </si>
  <si>
    <t>46370 - Velkoobchod s kávou, čajem, kakaem a kořením</t>
  </si>
  <si>
    <t>Velkoobchod s kávou, čajem, kakaem a kořením</t>
  </si>
  <si>
    <t>46.37 - Velkoobchod s kávou, čajem, kakaem a kořením</t>
  </si>
  <si>
    <t>46.38</t>
  </si>
  <si>
    <t>4638</t>
  </si>
  <si>
    <t>46380 - Specializovaný velkoobchod s jinými potravinami, včetně ryb, korýšů a měkkýšů</t>
  </si>
  <si>
    <t>Specializovaný velkoobchod s jinými potravinami, včetně ryb, korýšů a měkkýšů</t>
  </si>
  <si>
    <t>46.38 - Specializovaný velkoobchod s jinými potravinami, včetně ryb, korýšů a měkkýšů</t>
  </si>
  <si>
    <t>46.39</t>
  </si>
  <si>
    <t>4639</t>
  </si>
  <si>
    <t>46390 - Nespecializovaný velkoobchod s potravinami, nápoji a tabákovými výrobky</t>
  </si>
  <si>
    <t>Nespecializovaný velkoobchod s potravinami, nápoji a tabákovými výrobky</t>
  </si>
  <si>
    <t>46.39 - Nespecializovaný velkoobchod s potravinami, nápoji a tabákovými výrobky</t>
  </si>
  <si>
    <t>46.41</t>
  </si>
  <si>
    <t>4641</t>
  </si>
  <si>
    <t>46410 - Velkoobchod s textilem</t>
  </si>
  <si>
    <t>Velkoobchod s textilem</t>
  </si>
  <si>
    <t>46.41 - Velkoobchod s textilem</t>
  </si>
  <si>
    <t>46.42</t>
  </si>
  <si>
    <t>4642</t>
  </si>
  <si>
    <t>46420 - Velkoobchod s oděvy a obuví</t>
  </si>
  <si>
    <t>Velkoobchod s oděvy a obuví</t>
  </si>
  <si>
    <t>46.42 - Velkoobchod s oděvy a obuví</t>
  </si>
  <si>
    <t>46.42.1</t>
  </si>
  <si>
    <t>46.42.1 - Velkoobchod s oděvy</t>
  </si>
  <si>
    <t>46.42.2</t>
  </si>
  <si>
    <t>46.42.2 - Velkoobchod s obuví</t>
  </si>
  <si>
    <t>46.43</t>
  </si>
  <si>
    <t>4643</t>
  </si>
  <si>
    <t>46430 - Velkoobchod s elektrospotřebiči a elektronikou</t>
  </si>
  <si>
    <t xml:space="preserve">Velkoobchod s elektrospotřebiči a elektronikou </t>
  </si>
  <si>
    <t xml:space="preserve">46.43 - Velkoobchod s elektrospotřebiči a elektronikou </t>
  </si>
  <si>
    <t>46.44</t>
  </si>
  <si>
    <t>4644</t>
  </si>
  <si>
    <t>46440 - Velkoobchod s porcelánovými, keramickými a skleněnými výrobky a čisticími prostředky</t>
  </si>
  <si>
    <t>Velkoobchod s porcelánovými, keramickými a skleněnými výrobky a čisticími prostředky</t>
  </si>
  <si>
    <t>46.44 - Velkoobchod s porcelánovými, keramickými a skleněnými výrobky a čisticími prostředky</t>
  </si>
  <si>
    <t>46.44.1</t>
  </si>
  <si>
    <t>46441 - Velkoobchod s porcelánovými, keramickými a skleněnými výrobky</t>
  </si>
  <si>
    <t>Velkoobchod s porcelánovými, keramickými a skleněnými výrobky</t>
  </si>
  <si>
    <t>46.44.1 - Velkoobchod s porcelánovými, keramickými a skleněnými výrobky</t>
  </si>
  <si>
    <t>46.44.2</t>
  </si>
  <si>
    <t>46442 - Velkoobchod s pracími a čisticími prostředky</t>
  </si>
  <si>
    <t>Velkoobchod s pracími a čisticími prostředky</t>
  </si>
  <si>
    <t>46.44.2 - Velkoobchod s pracími a čisticími prostředky</t>
  </si>
  <si>
    <t>46.45</t>
  </si>
  <si>
    <t>4645</t>
  </si>
  <si>
    <t>46450 - Velkoobchod s kosmetickými výrobky</t>
  </si>
  <si>
    <t>Velkoobchod s kosmetickými výrobky</t>
  </si>
  <si>
    <t>46.45 - Velkoobchod s kosmetickými výrobky</t>
  </si>
  <si>
    <t>46.46</t>
  </si>
  <si>
    <t>4646</t>
  </si>
  <si>
    <t>46460 - Velkoobchod s farmaceutickými výrobky</t>
  </si>
  <si>
    <t>Velkoobchod s farmaceutickými výrobky</t>
  </si>
  <si>
    <t>46.46 - Velkoobchod s farmaceutickými výrobky</t>
  </si>
  <si>
    <t>46.47</t>
  </si>
  <si>
    <t>4647</t>
  </si>
  <si>
    <t>46470 - Velkoobchod s nábytkem, koberci a svítidly</t>
  </si>
  <si>
    <t>Velkoobchod s nábytkem, koberci a svítidly</t>
  </si>
  <si>
    <t>46.47 - Velkoobchod s nábytkem, koberci a svítidly</t>
  </si>
  <si>
    <t>46.48</t>
  </si>
  <si>
    <t>4648</t>
  </si>
  <si>
    <t>46480 - Velkoobchod s hodinami, hodinkami a klenoty</t>
  </si>
  <si>
    <t>Velkoobchod s hodinami, hodinkami a klenoty</t>
  </si>
  <si>
    <t>46.48 - Velkoobchod s hodinami, hodinkami a klenoty</t>
  </si>
  <si>
    <t>46.49</t>
  </si>
  <si>
    <t>4649</t>
  </si>
  <si>
    <t>46490 - Velkoobchod s ostatními výrobky převážně pro domácnost</t>
  </si>
  <si>
    <t>Velkoobchod s ostatními výrobky převážně pro domácnost</t>
  </si>
  <si>
    <t>46.49 - Velkoobchod s ostatními výrobky převážně pro domácnost</t>
  </si>
  <si>
    <t>46.51</t>
  </si>
  <si>
    <t>4651</t>
  </si>
  <si>
    <t>46510 - Velkoobchod s počítači, počítačovým periferním zařízením a softwarem</t>
  </si>
  <si>
    <t>Velkoobchod s počítači, počítačovým periferním zařízením a softwarem</t>
  </si>
  <si>
    <t>46.51 - Velkoobchod s počítači, počítačovým periferním zařízením a softwarem</t>
  </si>
  <si>
    <t>46.52</t>
  </si>
  <si>
    <t>4652</t>
  </si>
  <si>
    <t>46520 - Velkoobchod s elektronickým a telekomunikačním zařízením a jeho díly</t>
  </si>
  <si>
    <t>Velkoobchod s elektronickým a telekomunikačním zařízením a jeho díly</t>
  </si>
  <si>
    <t>46.52 - Velkoobchod s elektronickým a telekomunikačním zařízením a jeho díly</t>
  </si>
  <si>
    <t>46.61</t>
  </si>
  <si>
    <t>4661</t>
  </si>
  <si>
    <t>46.61 - Velkoobchod se zemědělskými stroji, strojním zařízením a příslušenstvím</t>
  </si>
  <si>
    <t>46.62</t>
  </si>
  <si>
    <t>4662</t>
  </si>
  <si>
    <t>46620 - Velkoobchod s obráběcími stroji</t>
  </si>
  <si>
    <t>Velkoobchod s obráběcími stroji</t>
  </si>
  <si>
    <t>46.62 - Velkoobchod s obráběcími stroji</t>
  </si>
  <si>
    <t>46.63</t>
  </si>
  <si>
    <t>4663</t>
  </si>
  <si>
    <t>46630 - Velkoobchod s těžebními a stavebními stroji a zařízením</t>
  </si>
  <si>
    <t>Velkoobchod s těžebními a stavebními stroji a zařízením</t>
  </si>
  <si>
    <t>46.63 - Velkoobchod s těžebními a stavebními stroji a zařízením</t>
  </si>
  <si>
    <t>46.64</t>
  </si>
  <si>
    <t>4664</t>
  </si>
  <si>
    <t>46.64 - Velkoobchod se strojním zařízením pro textilní průmysl, šicími a pletacími stroji</t>
  </si>
  <si>
    <t>46.65</t>
  </si>
  <si>
    <t>4665</t>
  </si>
  <si>
    <t>46650 - Velkoobchod s kancelářským nábytkem</t>
  </si>
  <si>
    <t>Velkoobchod s kancelářským nábytkem</t>
  </si>
  <si>
    <t>46.65 - Velkoobchod s kancelářským nábytkem</t>
  </si>
  <si>
    <t>46.66</t>
  </si>
  <si>
    <t>4666</t>
  </si>
  <si>
    <t>46660 - Velkoobchod s ostatními kancelářskými stroji a zařízením</t>
  </si>
  <si>
    <t>Velkoobchod s ostatními kancelářskými stroji a zařízením</t>
  </si>
  <si>
    <t>46.66 - Velkoobchod s ostatními kancelářskými stroji a zařízením</t>
  </si>
  <si>
    <t>46.69</t>
  </si>
  <si>
    <t>4669</t>
  </si>
  <si>
    <t>46690 - Velkoobchod s ostatními stroji a zařízením</t>
  </si>
  <si>
    <t>Velkoobchod s ostatními stroji a zařízením</t>
  </si>
  <si>
    <t>46.69 - Velkoobchod s ostatními stroji a zařízením</t>
  </si>
  <si>
    <t>46.71</t>
  </si>
  <si>
    <t>4671</t>
  </si>
  <si>
    <t>46710 - Velkoobchod s pevnými, kapalnými a plynnými palivy a příbuznými výrobky</t>
  </si>
  <si>
    <t>Velkoobchod s pevnými, kapalnými a plynnými palivy a příbuznými výrobky</t>
  </si>
  <si>
    <t>46.71 - Velkoobchod s pevnými, kapalnými a plynnými palivy a příbuznými výrobky</t>
  </si>
  <si>
    <t>46.71.1</t>
  </si>
  <si>
    <t>46.71.1 - Velkoobchod s pevnými palivy a příbuznými výrobky</t>
  </si>
  <si>
    <t>46.71.2</t>
  </si>
  <si>
    <t>46.71.2 - Velkoobchod s kapalnými palivy a příbuznými výrobky</t>
  </si>
  <si>
    <t>46.71.3</t>
  </si>
  <si>
    <t>46.71.3 - Velkoobchod s plynnými palivy a příbuznými výrobky</t>
  </si>
  <si>
    <t>46.72</t>
  </si>
  <si>
    <t>4672</t>
  </si>
  <si>
    <t>46720 - Velkoobchod s rudami, kovy a hutními výrobky</t>
  </si>
  <si>
    <t>Velkoobchod s rudami, kovy a hutními výrobky</t>
  </si>
  <si>
    <t>46.72 - Velkoobchod s rudami, kovy a hutními výrobky</t>
  </si>
  <si>
    <t>46.73</t>
  </si>
  <si>
    <t>4673</t>
  </si>
  <si>
    <t>46730 - Velkoobchod se dřevem, stavebními materiály a sanitárním vybavením</t>
  </si>
  <si>
    <t>Velkoobchod se dřevem, stavebními materiály a sanitárním vybavením</t>
  </si>
  <si>
    <t>46.73 - Velkoobchod se dřevem, stavebními materiály a sanitárním vybavením</t>
  </si>
  <si>
    <t>46.74</t>
  </si>
  <si>
    <t>4674</t>
  </si>
  <si>
    <t>46740 - Velkoobchod s železářským zbožím, instalatérskými a topenářskými potřebami</t>
  </si>
  <si>
    <t>Velkoobchod s železářským zbožím, instalatérskými a topenářskými potřebami</t>
  </si>
  <si>
    <t>46.74 - Velkoobchod s železářským zbožím, instalatérskými a topenářskými potřebami</t>
  </si>
  <si>
    <t>46.75</t>
  </si>
  <si>
    <t>4675</t>
  </si>
  <si>
    <t>46750 - Velkoobchod s chemickými výrobky</t>
  </si>
  <si>
    <t>Velkoobchod s chemickými výrobky</t>
  </si>
  <si>
    <t>46.75 - Velkoobchod s chemickými výrobky</t>
  </si>
  <si>
    <t>46.76</t>
  </si>
  <si>
    <t>4676</t>
  </si>
  <si>
    <t>46760 - Velkoobchod s ostatními meziprodukty</t>
  </si>
  <si>
    <t>Velkoobchod s ostatními meziprodukty</t>
  </si>
  <si>
    <t>46.76 - Velkoobchod s ostatními meziprodukty</t>
  </si>
  <si>
    <t>46.76.1</t>
  </si>
  <si>
    <t>46761 - Velkoobchod s papírenskými meziprodukty</t>
  </si>
  <si>
    <t>Velkoobchod s papírenskými meziprodukty</t>
  </si>
  <si>
    <t>46.76.1 - Velkoobchod s papírenskými meziprodukty</t>
  </si>
  <si>
    <t>46.76.9</t>
  </si>
  <si>
    <t>46769 - Velkoobchod s ostatními meziprodukty j. n.</t>
  </si>
  <si>
    <t>Velkoobchod s ostatními meziprodukty j. n.</t>
  </si>
  <si>
    <t>46.76.9 - Velkoobchod s ostatními meziprodukty j. n.</t>
  </si>
  <si>
    <t>46.77</t>
  </si>
  <si>
    <t>4677</t>
  </si>
  <si>
    <t>46770 - Velkoobchod s odpadem a šrotem</t>
  </si>
  <si>
    <t>Velkoobchod s odpadem a šrotem</t>
  </si>
  <si>
    <t>46.77 - Velkoobchod s odpadem a šrotem</t>
  </si>
  <si>
    <t>46.90</t>
  </si>
  <si>
    <t>4690</t>
  </si>
  <si>
    <t>46.90 - Nespecializovaný velkoobchod</t>
  </si>
  <si>
    <t>47.11</t>
  </si>
  <si>
    <t>4711</t>
  </si>
  <si>
    <t>47110 - Maloobchod s převahou potravin, nápojů a tabákových výrobků v nespecializovaných prodejnách</t>
  </si>
  <si>
    <t>Maloobchod s převahou potravin, nápojů a tabákových výrobků v nespecializovaných prodejnách</t>
  </si>
  <si>
    <t>47.11 - Maloobchod s převahou potravin, nápojů a tabákových výrobků v nespecializovaných prodejnách</t>
  </si>
  <si>
    <t>47.19</t>
  </si>
  <si>
    <t>4719</t>
  </si>
  <si>
    <t>47.19 - Ostatní maloobchod v nespecializovaných prodejnách</t>
  </si>
  <si>
    <t>47.21</t>
  </si>
  <si>
    <t>4721</t>
  </si>
  <si>
    <t>47210 - Maloobchod s ovocem a zeleninou</t>
  </si>
  <si>
    <t xml:space="preserve">Maloobchod s ovocem a zeleninou </t>
  </si>
  <si>
    <t xml:space="preserve">47.21 - Maloobchod s ovocem a zeleninou </t>
  </si>
  <si>
    <t>47.22</t>
  </si>
  <si>
    <t>4722</t>
  </si>
  <si>
    <t>47220 - Maloobchod s masem a masnými výrobky</t>
  </si>
  <si>
    <t xml:space="preserve">Maloobchod s masem a masnými výrobky </t>
  </si>
  <si>
    <t xml:space="preserve">47.22 - Maloobchod s masem a masnými výrobky </t>
  </si>
  <si>
    <t>47.23</t>
  </si>
  <si>
    <t>4723</t>
  </si>
  <si>
    <t>47230 - Maloobchod s rybami, korýši a měkkýši</t>
  </si>
  <si>
    <t xml:space="preserve">Maloobchod s rybami, korýši a měkkýši </t>
  </si>
  <si>
    <t xml:space="preserve">47.23 - Maloobchod s rybami, korýši a měkkýši </t>
  </si>
  <si>
    <t>47.24</t>
  </si>
  <si>
    <t>4724</t>
  </si>
  <si>
    <t>47240 - Maloobchod s chlebem, pečivem, cukrářskými výrobky a cukrovinkami</t>
  </si>
  <si>
    <t xml:space="preserve">Maloobchod s chlebem, pečivem, cukrářskými výrobky a cukrovinkami </t>
  </si>
  <si>
    <t xml:space="preserve">47.24 - Maloobchod s chlebem, pečivem, cukrářskými výrobky a cukrovinkami </t>
  </si>
  <si>
    <t>47.25</t>
  </si>
  <si>
    <t>4725</t>
  </si>
  <si>
    <t>47250 - Maloobchod s nápoji</t>
  </si>
  <si>
    <t xml:space="preserve">Maloobchod s nápoji </t>
  </si>
  <si>
    <t xml:space="preserve">47.25 - Maloobchod s nápoji </t>
  </si>
  <si>
    <t>47.26</t>
  </si>
  <si>
    <t>4726</t>
  </si>
  <si>
    <t xml:space="preserve">Maloobchod s tabákovými výrobky </t>
  </si>
  <si>
    <t xml:space="preserve">47.26 - Maloobchod s tabákovými výrobky </t>
  </si>
  <si>
    <t>47.29</t>
  </si>
  <si>
    <t>4729</t>
  </si>
  <si>
    <t>47290 - Ostatní maloobchod s potravinami ve specializovaných prodejnách</t>
  </si>
  <si>
    <t>Ostatní maloobchod s potravinami ve specializovaných prodejnách</t>
  </si>
  <si>
    <t>47.29 - Ostatní maloobchod s potravinami ve specializovaných prodejnách</t>
  </si>
  <si>
    <t>47.30</t>
  </si>
  <si>
    <t>4730</t>
  </si>
  <si>
    <t>47300 - Maloobchod s pohonnými hmotami ve specializovaných prodejnách</t>
  </si>
  <si>
    <t>Maloobchod s pohonnými hmotami ve specializovaných prodejnách</t>
  </si>
  <si>
    <t>47.30 - Maloobchod s pohonnými hmotami ve specializovaných prodejnách</t>
  </si>
  <si>
    <t>47.41</t>
  </si>
  <si>
    <t>4741</t>
  </si>
  <si>
    <t>47410 - Maloobchod s počítači, počítačovým periferním zařízením a softwarem</t>
  </si>
  <si>
    <t xml:space="preserve">Maloobchod s počítači, počítačovým periferním zařízením a softwarem </t>
  </si>
  <si>
    <t xml:space="preserve">47.41 - Maloobchod s počítači, počítačovým periferním zařízením a softwarem </t>
  </si>
  <si>
    <t>47.42</t>
  </si>
  <si>
    <t>4742</t>
  </si>
  <si>
    <t xml:space="preserve">Maloobchod s telekomunikačním zařízením </t>
  </si>
  <si>
    <t xml:space="preserve">47.42 - Maloobchod s telekomunikačním zařízením </t>
  </si>
  <si>
    <t>47.43</t>
  </si>
  <si>
    <t>4743</t>
  </si>
  <si>
    <t xml:space="preserve">Maloobchod s audio- a videozařízením </t>
  </si>
  <si>
    <t xml:space="preserve">47.43 - Maloobchod s audio- a videozařízením </t>
  </si>
  <si>
    <t>47.51</t>
  </si>
  <si>
    <t>4751</t>
  </si>
  <si>
    <t>47510 - Maloobchod s textilem</t>
  </si>
  <si>
    <t xml:space="preserve">Maloobchod s textilem </t>
  </si>
  <si>
    <t xml:space="preserve">47.51 - Maloobchod s textilem </t>
  </si>
  <si>
    <t>47.52</t>
  </si>
  <si>
    <t>4752</t>
  </si>
  <si>
    <t>47520 - Maloobchod s železářským zbožím, barvami, sklem a potřebami pro kutily</t>
  </si>
  <si>
    <t xml:space="preserve">Maloobchod s železářským zbožím, barvami, sklem a potřebami pro kutily </t>
  </si>
  <si>
    <t xml:space="preserve">47.52 - Maloobchod s železářským zbožím, barvami, sklem a potřebami pro kutily </t>
  </si>
  <si>
    <t>47.53</t>
  </si>
  <si>
    <t>4753</t>
  </si>
  <si>
    <t>47530 - Maloobchod s koberci, podlahovými krytinami a nástěnnými obklady</t>
  </si>
  <si>
    <t xml:space="preserve">Maloobchod s koberci, podlahovými krytinami a nástěnnými obklady </t>
  </si>
  <si>
    <t xml:space="preserve">47.53 - Maloobchod s koberci, podlahovými krytinami a nástěnnými obklady </t>
  </si>
  <si>
    <t>47.54</t>
  </si>
  <si>
    <t>4754</t>
  </si>
  <si>
    <t>47540 - Maloobchod s elektrospotřebiči a elektronikou</t>
  </si>
  <si>
    <t xml:space="preserve">Maloobchod s elektrospotřebiči a elektronikou </t>
  </si>
  <si>
    <t xml:space="preserve">47.54 - Maloobchod s elektrospotřebiči a elektronikou </t>
  </si>
  <si>
    <t>47.59</t>
  </si>
  <si>
    <t>4759</t>
  </si>
  <si>
    <t>47590 - Maloobchod s nábytkem, svítidly a ostatními výrobky převážně pro domácnost ve specializovaných prodejnách</t>
  </si>
  <si>
    <t>Maloobchod s nábytkem, svítidly a ostatními výrobky převážně pro domácnost ve specializovaných prodejnách</t>
  </si>
  <si>
    <t>47.59 - Maloobchod s nábytkem, svítidly a ostatními výrobky převážně pro domácnost ve specializovaných prodejnách</t>
  </si>
  <si>
    <t>47.61</t>
  </si>
  <si>
    <t>4761</t>
  </si>
  <si>
    <t>47610 - Maloobchod s knihami</t>
  </si>
  <si>
    <t xml:space="preserve">Maloobchod s knihami </t>
  </si>
  <si>
    <t xml:space="preserve">47.61 - Maloobchod s knihami </t>
  </si>
  <si>
    <t>47.62</t>
  </si>
  <si>
    <t>4762</t>
  </si>
  <si>
    <t xml:space="preserve">Maloobchod s novinami, časopisy a papírnickým zbožím </t>
  </si>
  <si>
    <t xml:space="preserve">47.62 - Maloobchod s novinami, časopisy a papírnickým zbožím </t>
  </si>
  <si>
    <t>47.63</t>
  </si>
  <si>
    <t>4763</t>
  </si>
  <si>
    <t>47630 - Maloobchod s audio- a videozáznamy</t>
  </si>
  <si>
    <t xml:space="preserve">Maloobchod s audio- a videozáznamy </t>
  </si>
  <si>
    <t xml:space="preserve">47.63 - Maloobchod s audio- a videozáznamy </t>
  </si>
  <si>
    <t>47.64</t>
  </si>
  <si>
    <t>4764</t>
  </si>
  <si>
    <t xml:space="preserve">Maloobchod se sportovním vybavením </t>
  </si>
  <si>
    <t xml:space="preserve">47.64 - Maloobchod se sportovním vybavením </t>
  </si>
  <si>
    <t>47.65</t>
  </si>
  <si>
    <t>4765</t>
  </si>
  <si>
    <t>47650 - Maloobchod s hrami a hračkami</t>
  </si>
  <si>
    <t xml:space="preserve">Maloobchod s hrami a hračkami </t>
  </si>
  <si>
    <t xml:space="preserve">47.65 - Maloobchod s hrami a hračkami </t>
  </si>
  <si>
    <t>47.71</t>
  </si>
  <si>
    <t>4771</t>
  </si>
  <si>
    <t>47710 - Maloobchod s oděvy</t>
  </si>
  <si>
    <t xml:space="preserve">Maloobchod s oděvy </t>
  </si>
  <si>
    <t xml:space="preserve">47.71 - Maloobchod s oděvy </t>
  </si>
  <si>
    <t>47.72</t>
  </si>
  <si>
    <t>4772</t>
  </si>
  <si>
    <t>47720 - Maloobchod s obuví a koženými výrobky</t>
  </si>
  <si>
    <t xml:space="preserve">Maloobchod s obuví a koženými výrobky </t>
  </si>
  <si>
    <t xml:space="preserve">47.72 - Maloobchod s obuví a koženými výrobky </t>
  </si>
  <si>
    <t>47.73</t>
  </si>
  <si>
    <t>4773</t>
  </si>
  <si>
    <t>47730 - Maloobchod s farmaceutickými přípravky</t>
  </si>
  <si>
    <t xml:space="preserve">Maloobchod s farmaceutickými přípravky </t>
  </si>
  <si>
    <t xml:space="preserve">47.73 - Maloobchod s farmaceutickými přípravky </t>
  </si>
  <si>
    <t>47.74</t>
  </si>
  <si>
    <t>4774</t>
  </si>
  <si>
    <t xml:space="preserve">Maloobchod se zdravotnickými a ortopedickými výrobky </t>
  </si>
  <si>
    <t xml:space="preserve">47.74 - Maloobchod se zdravotnickými a ortopedickými výrobky </t>
  </si>
  <si>
    <t>47.75</t>
  </si>
  <si>
    <t>4775</t>
  </si>
  <si>
    <t>47750 - Maloobchod s kosmetickými a toaletními výrobky</t>
  </si>
  <si>
    <t xml:space="preserve">Maloobchod s kosmetickými a toaletními výrobky </t>
  </si>
  <si>
    <t xml:space="preserve">47.75 - Maloobchod s kosmetickými a toaletními výrobky </t>
  </si>
  <si>
    <t>47.76</t>
  </si>
  <si>
    <t>4776</t>
  </si>
  <si>
    <t>47760 - Maloobchod s květinami, rostlinami, osivy, hnojivy, zvířaty pro zájmový chov a krmivy pro ně</t>
  </si>
  <si>
    <t xml:space="preserve">Maloobchod s květinami, rostlinami, osivy, hnojivy, zvířaty pro zájmový chov a krmivy pro ně </t>
  </si>
  <si>
    <t xml:space="preserve">47.76 - Maloobchod s květinami, rostlinami, osivy, hnojivy, zvířaty pro zájmový chov a krmivy pro ně </t>
  </si>
  <si>
    <t>47.77</t>
  </si>
  <si>
    <t>4777</t>
  </si>
  <si>
    <t>47770 - Maloobchod s hodinami, hodinkami a klenoty</t>
  </si>
  <si>
    <t xml:space="preserve">Maloobchod s hodinami, hodinkami a klenoty </t>
  </si>
  <si>
    <t xml:space="preserve">47.77 - Maloobchod s hodinami, hodinkami a klenoty </t>
  </si>
  <si>
    <t>47.78</t>
  </si>
  <si>
    <t>4778</t>
  </si>
  <si>
    <t>47780 - Ostatní maloobchod s novým zbožím ve specializovaných prodejnách</t>
  </si>
  <si>
    <t>Ostatní maloobchod s novým zbožím ve specializovaných prodejnách</t>
  </si>
  <si>
    <t>47.78 - Ostatní maloobchod s novým zbožím ve specializovaných prodejnách</t>
  </si>
  <si>
    <t>47.78.1</t>
  </si>
  <si>
    <t>47781 - Maloobchod s fotografickým a optickým zařízením a potřebami</t>
  </si>
  <si>
    <t>Maloobchod s fotografickým a optickým zařízením a potřebami</t>
  </si>
  <si>
    <t>47.78.1 - Maloobchod s fotografickým a optickým zařízením a potřebami</t>
  </si>
  <si>
    <t>47.78.2</t>
  </si>
  <si>
    <t>47782 - Maloobchod s pevnými palivy</t>
  </si>
  <si>
    <t>Maloobchod s pevnými palivy</t>
  </si>
  <si>
    <t>47.78.2 - Maloobchod s pevnými palivy</t>
  </si>
  <si>
    <t>47.78.3</t>
  </si>
  <si>
    <t>47.78.3 - Maloobchod s kapalnými palivy (kromě pohonných hmot)</t>
  </si>
  <si>
    <t>47.78.4</t>
  </si>
  <si>
    <t>47.78.4 - Maloobchod s plynnými palivy (kromě pohonných hmot)</t>
  </si>
  <si>
    <t>47.78.9</t>
  </si>
  <si>
    <t>47789 - Ostatní maloobchod s novým zbožím ve specializovaných prodejnách j. n.</t>
  </si>
  <si>
    <t>Ostatní maloobchod s novým zbožím ve specializovaných prodejnách j. n.</t>
  </si>
  <si>
    <t>47.78.9 - Ostatní maloobchod s novým zbožím ve specializovaných prodejnách j. n.</t>
  </si>
  <si>
    <t>47.79</t>
  </si>
  <si>
    <t>4779</t>
  </si>
  <si>
    <t>47.79 - Maloobchod s použitým zbožím v prodejnách</t>
  </si>
  <si>
    <t>47.81</t>
  </si>
  <si>
    <t>4781</t>
  </si>
  <si>
    <t>47810 - Maloobchod s potravinami, nápoji a tabákovými výrobky ve stáncích a na trzích</t>
  </si>
  <si>
    <t>Maloobchod s potravinami, nápoji a tabákovými výrobky ve stáncích a na trzích</t>
  </si>
  <si>
    <t>47.81 - Maloobchod s potravinami, nápoji a tabákovými výrobky ve stáncích a na trzích</t>
  </si>
  <si>
    <t>47.82</t>
  </si>
  <si>
    <t>4782</t>
  </si>
  <si>
    <t>47820 - Maloobchod s textilem, oděvy a obuví ve stáncích a na trzích</t>
  </si>
  <si>
    <t xml:space="preserve">Maloobchod s textilem, oděvy a obuví ve stáncích a na trzích </t>
  </si>
  <si>
    <t xml:space="preserve">47.82 - Maloobchod s textilem, oděvy a obuví ve stáncích a na trzích </t>
  </si>
  <si>
    <t>47.89</t>
  </si>
  <si>
    <t>4789</t>
  </si>
  <si>
    <t>47890 - Maloobchod s ostatním zbožím ve stáncích a na trzích</t>
  </si>
  <si>
    <t xml:space="preserve">Maloobchod s ostatním zbožím ve stáncích a na trzích </t>
  </si>
  <si>
    <t xml:space="preserve">47.89 - Maloobchod s ostatním zbožím ve stáncích a na trzích </t>
  </si>
  <si>
    <t>47.91</t>
  </si>
  <si>
    <t>4791</t>
  </si>
  <si>
    <t xml:space="preserve">Maloobchod prostřednictvím internetu nebo zásilkové služby </t>
  </si>
  <si>
    <t xml:space="preserve">47.91 - Maloobchod prostřednictvím internetu nebo zásilkové služby </t>
  </si>
  <si>
    <t>47.91.1</t>
  </si>
  <si>
    <t>47.91.1 - Maloobchod prostřednictvím internetu</t>
  </si>
  <si>
    <t>47.91.2</t>
  </si>
  <si>
    <t>47.91.2 - Maloobchod prostřednictvím zásilkové služby (jiný než prostřednictvím internetu)</t>
  </si>
  <si>
    <t>47.99</t>
  </si>
  <si>
    <t>4799</t>
  </si>
  <si>
    <t>47.99 - Ostatní maloobchod mimo prodejny, stánky a trhy</t>
  </si>
  <si>
    <t>49.10</t>
  </si>
  <si>
    <t>4910</t>
  </si>
  <si>
    <t>49.10 - Železniční osobní doprava meziměstská</t>
  </si>
  <si>
    <t>49.20</t>
  </si>
  <si>
    <t>4920</t>
  </si>
  <si>
    <t>49.20 - Železniční nákladní doprava</t>
  </si>
  <si>
    <t>49.31</t>
  </si>
  <si>
    <t>4931</t>
  </si>
  <si>
    <t>49.31 - Městská a příměstská pozemní osobní doprava</t>
  </si>
  <si>
    <t>49.32</t>
  </si>
  <si>
    <t>4932</t>
  </si>
  <si>
    <t>49.32 - Taxislužba a pronájem osobních vozů s řidičem</t>
  </si>
  <si>
    <t>49.39</t>
  </si>
  <si>
    <t>4939</t>
  </si>
  <si>
    <t>49.39 - Ostatní pozemní osobní doprava j. n.</t>
  </si>
  <si>
    <t>49.39.1</t>
  </si>
  <si>
    <t>49.39.1 - Meziměstská pravidelná pozemní osobní doprava</t>
  </si>
  <si>
    <t>49.39.2</t>
  </si>
  <si>
    <t>49.39.2 - Osobní doprava lanovkou nebo vlekem</t>
  </si>
  <si>
    <t>49.39.3</t>
  </si>
  <si>
    <t>49.39.3 - Nepravidelná pozemní osobní doprava</t>
  </si>
  <si>
    <t>49.39.9</t>
  </si>
  <si>
    <t>49.39.9 - Jiná pozemní osobní doprava j. n.</t>
  </si>
  <si>
    <t>49.41</t>
  </si>
  <si>
    <t>4941</t>
  </si>
  <si>
    <t>49.41 - Silniční nákladní doprava</t>
  </si>
  <si>
    <t>49.42</t>
  </si>
  <si>
    <t>4942</t>
  </si>
  <si>
    <t>49.42 - Stěhovací služby</t>
  </si>
  <si>
    <t>49.50</t>
  </si>
  <si>
    <t>4950</t>
  </si>
  <si>
    <t>49.50 - Potrubní doprava</t>
  </si>
  <si>
    <t>49.50.1</t>
  </si>
  <si>
    <t>49.50.1 - Potrubní doprava ropovodem</t>
  </si>
  <si>
    <t>49.50.2</t>
  </si>
  <si>
    <t>49.50.2 - Potrubní doprava plynovodem</t>
  </si>
  <si>
    <t>49.50.9</t>
  </si>
  <si>
    <t>49.50.9 - Potrubní doprava ostatní</t>
  </si>
  <si>
    <t>50.10</t>
  </si>
  <si>
    <t>5010</t>
  </si>
  <si>
    <t>50.10 - Námořní a pobřežní osobní doprava</t>
  </si>
  <si>
    <t>50.20</t>
  </si>
  <si>
    <t>5020</t>
  </si>
  <si>
    <t>50.20 - Námořní a pobřežní nákladní doprava</t>
  </si>
  <si>
    <t>50.30</t>
  </si>
  <si>
    <t>5030</t>
  </si>
  <si>
    <t>50.30 - Vnitrozemská vodní osobní doprava</t>
  </si>
  <si>
    <t>50.40</t>
  </si>
  <si>
    <t>5040</t>
  </si>
  <si>
    <t>50.40 - Vnitrozemská vodní nákladní doprava</t>
  </si>
  <si>
    <t>51.10</t>
  </si>
  <si>
    <t>5110</t>
  </si>
  <si>
    <t>51.10 - Letecká osobní doprava</t>
  </si>
  <si>
    <t>51.10.1</t>
  </si>
  <si>
    <t>51.10.1 - Vnitrostátní pravidelná letecká osobní doprava</t>
  </si>
  <si>
    <t>51.10.2</t>
  </si>
  <si>
    <t>51.10.2 - Vnitrostátní nepravidelná letecká osobní doprava</t>
  </si>
  <si>
    <t>51.10.3</t>
  </si>
  <si>
    <t>51.10.3 - Mezinárodní pravidelná letecká osobní doprava</t>
  </si>
  <si>
    <t>51.10.4</t>
  </si>
  <si>
    <t>51.10.4 - Mezinárodní nepravidelná letecká osobní doprava</t>
  </si>
  <si>
    <t>51.10.9</t>
  </si>
  <si>
    <t>51.10.9 - Ostatní letecká osobní doprava</t>
  </si>
  <si>
    <t>51.21</t>
  </si>
  <si>
    <t>5121</t>
  </si>
  <si>
    <t>51.21 - Letecká nákladní doprava</t>
  </si>
  <si>
    <t>51.22</t>
  </si>
  <si>
    <t>5122</t>
  </si>
  <si>
    <t>51.22 - Kosmická doprava</t>
  </si>
  <si>
    <t>52.10</t>
  </si>
  <si>
    <t>5210</t>
  </si>
  <si>
    <t>52.10 - Skladování</t>
  </si>
  <si>
    <t>52.21</t>
  </si>
  <si>
    <t>5221</t>
  </si>
  <si>
    <t>52210 - Činnosti související s pozemní dopravou</t>
  </si>
  <si>
    <t xml:space="preserve">Činnosti související s pozemní dopravou </t>
  </si>
  <si>
    <t xml:space="preserve">52.21 - Činnosti související s pozemní dopravou </t>
  </si>
  <si>
    <t>52.22</t>
  </si>
  <si>
    <t>5222</t>
  </si>
  <si>
    <t>52220 - Činnosti související s vodní dopravou</t>
  </si>
  <si>
    <t xml:space="preserve">Činnosti související s vodní dopravou </t>
  </si>
  <si>
    <t xml:space="preserve">52.22 - Činnosti související s vodní dopravou </t>
  </si>
  <si>
    <t>52.23</t>
  </si>
  <si>
    <t>5223</t>
  </si>
  <si>
    <t>52230 - Činnosti související s leteckou dopravou</t>
  </si>
  <si>
    <t xml:space="preserve">Činnosti související s leteckou dopravou </t>
  </si>
  <si>
    <t xml:space="preserve">52.23 - Činnosti související s leteckou dopravou </t>
  </si>
  <si>
    <t>52.24</t>
  </si>
  <si>
    <t>5224</t>
  </si>
  <si>
    <t>52240 - Manipulace s nákladem</t>
  </si>
  <si>
    <t>Manipulace s nákladem</t>
  </si>
  <si>
    <t>52.24 - Manipulace s nákladem</t>
  </si>
  <si>
    <t>52.29</t>
  </si>
  <si>
    <t>5229</t>
  </si>
  <si>
    <t>52290 - Ostatní vedlejší činnosti v dopravě</t>
  </si>
  <si>
    <t>Ostatní vedlejší činnosti v dopravě</t>
  </si>
  <si>
    <t>52.29 - Ostatní vedlejší činnosti v dopravě</t>
  </si>
  <si>
    <t>53.10</t>
  </si>
  <si>
    <t>5310</t>
  </si>
  <si>
    <t>53.10 - Základní poštovní služby poskytované na základě poštovní licence</t>
  </si>
  <si>
    <t>53.20</t>
  </si>
  <si>
    <t>5320</t>
  </si>
  <si>
    <t>53.20 - Ostatní poštovní a kurýrní činnosti</t>
  </si>
  <si>
    <t>55.10</t>
  </si>
  <si>
    <t>5510</t>
  </si>
  <si>
    <t>55.10 - Ubytování v hotelích a podobných ubytovacích zařízeních</t>
  </si>
  <si>
    <t>55.10.1</t>
  </si>
  <si>
    <t>55.10.1 - Hotely</t>
  </si>
  <si>
    <t>55.10.2</t>
  </si>
  <si>
    <t>55.10.2 - Motely, botely</t>
  </si>
  <si>
    <t>55.10.9</t>
  </si>
  <si>
    <t>55.10.9 - Ostatní podobná ubytovací zařízení</t>
  </si>
  <si>
    <t>55.20</t>
  </si>
  <si>
    <t>5520</t>
  </si>
  <si>
    <t>55.20 - Rekreační a ostatní krátkodobé ubytování</t>
  </si>
  <si>
    <t>55.30</t>
  </si>
  <si>
    <t>5530</t>
  </si>
  <si>
    <t xml:space="preserve">Kempy a tábořiště </t>
  </si>
  <si>
    <t xml:space="preserve">55.30 - Kempy a tábořiště </t>
  </si>
  <si>
    <t>55.90</t>
  </si>
  <si>
    <t>5590</t>
  </si>
  <si>
    <t>55.90 - Ostatní ubytování</t>
  </si>
  <si>
    <t>55.90.1</t>
  </si>
  <si>
    <t>55901 - Ubytování v zařízených pronájmech </t>
  </si>
  <si>
    <r>
      <t>Ubytování v zařízených pronájmech</t>
    </r>
    <r>
      <rPr>
        <sz val="11"/>
        <rFont val="Calibri"/>
        <family val="2"/>
        <scheme val="minor"/>
      </rPr>
      <t> </t>
    </r>
  </si>
  <si>
    <t>55.90.1 - Ubytování v zařízených pronájmech </t>
  </si>
  <si>
    <t>55.90.2</t>
  </si>
  <si>
    <t>55.90.2 - Ubytování ve vysokoškolských kolejích, domovech mládeže</t>
  </si>
  <si>
    <t>55.90.9</t>
  </si>
  <si>
    <t xml:space="preserve">Ostatní ubytování j. n. </t>
  </si>
  <si>
    <t xml:space="preserve">55.90.9 - Ostatní ubytování j. n. </t>
  </si>
  <si>
    <t>56.10</t>
  </si>
  <si>
    <t>5610</t>
  </si>
  <si>
    <t>56100 - Stravování v restauracích, u stánků a v mobilních zařízeních</t>
  </si>
  <si>
    <t>Stravování v restauracích, u stánků a v mobilních zařízeních</t>
  </si>
  <si>
    <t>56.10 - Stravování v restauracích, u stánků a v mobilních zařízeních</t>
  </si>
  <si>
    <t>56.21</t>
  </si>
  <si>
    <t>5621</t>
  </si>
  <si>
    <r>
      <t>Poskytování cateringových</t>
    </r>
    <r>
      <rPr>
        <sz val="11"/>
        <rFont val="Calibri"/>
        <family val="2"/>
        <scheme val="minor"/>
      </rPr>
      <t xml:space="preserve"> služeb</t>
    </r>
  </si>
  <si>
    <t>56.21 - Poskytování cateringových služeb</t>
  </si>
  <si>
    <t>56.29</t>
  </si>
  <si>
    <t>5629</t>
  </si>
  <si>
    <t>56.29 - Poskytování ostatních stravovacích služeb</t>
  </si>
  <si>
    <t>56.29.1</t>
  </si>
  <si>
    <t>56291 - Stravování v závodních kuchyních</t>
  </si>
  <si>
    <t>Stravování v závodních kuchyních</t>
  </si>
  <si>
    <t>56.29.1 - Stravování v závodních kuchyních</t>
  </si>
  <si>
    <t>56.29.2</t>
  </si>
  <si>
    <t>56.29.2 - Stravování ve školních zařízeních, menzách</t>
  </si>
  <si>
    <t>56.29.9</t>
  </si>
  <si>
    <t>56.29.9 - Poskytování jiných stravovacích služeb j. n.</t>
  </si>
  <si>
    <t>56.30</t>
  </si>
  <si>
    <t>5630</t>
  </si>
  <si>
    <t>56.30 - Pohostinství</t>
  </si>
  <si>
    <t>58.11</t>
  </si>
  <si>
    <t>5811</t>
  </si>
  <si>
    <t>58.11 - Vydávání knih</t>
  </si>
  <si>
    <t>58.12</t>
  </si>
  <si>
    <t>5812</t>
  </si>
  <si>
    <t xml:space="preserve">Vydávání adresářů a jiných seznamů </t>
  </si>
  <si>
    <t xml:space="preserve">58.12 - Vydávání adresářů a jiných seznamů </t>
  </si>
  <si>
    <t>58.13</t>
  </si>
  <si>
    <t>5813</t>
  </si>
  <si>
    <t>58.13 - Vydávání novin</t>
  </si>
  <si>
    <t>58.14</t>
  </si>
  <si>
    <t>5814</t>
  </si>
  <si>
    <t>58.14 - Vydávání časopisů a ostatních periodických publikací</t>
  </si>
  <si>
    <t>58.19</t>
  </si>
  <si>
    <t>5819</t>
  </si>
  <si>
    <t>58.19 - Ostatní vydavatelské činnosti</t>
  </si>
  <si>
    <t>58.21</t>
  </si>
  <si>
    <t>5821</t>
  </si>
  <si>
    <t>58.21 - Vydávání počítačových her</t>
  </si>
  <si>
    <t>58.29</t>
  </si>
  <si>
    <t>5829</t>
  </si>
  <si>
    <t>58.29 - Ostatní vydávání softwaru</t>
  </si>
  <si>
    <t>59.11</t>
  </si>
  <si>
    <t>5911</t>
  </si>
  <si>
    <t>59.11 - Produkce filmů, videozáznamů a televizních programů</t>
  </si>
  <si>
    <t>59.12</t>
  </si>
  <si>
    <t>5912</t>
  </si>
  <si>
    <t>59.12 - Postprodukce filmů, videozáznamů a televizních programů</t>
  </si>
  <si>
    <t>59.13</t>
  </si>
  <si>
    <t>5913</t>
  </si>
  <si>
    <t>59.13 - Distribuce filmů, videozáznamů a televizních programů</t>
  </si>
  <si>
    <t>59.14</t>
  </si>
  <si>
    <t>5914</t>
  </si>
  <si>
    <t xml:space="preserve">Promítání filmů </t>
  </si>
  <si>
    <t xml:space="preserve">59.14 - Promítání filmů </t>
  </si>
  <si>
    <t>59.20</t>
  </si>
  <si>
    <t>5920</t>
  </si>
  <si>
    <r>
      <t>Pořizování zvukových nahrávek</t>
    </r>
    <r>
      <rPr>
        <sz val="11"/>
        <rFont val="Calibri"/>
        <family val="2"/>
        <scheme val="minor"/>
      </rPr>
      <t xml:space="preserve"> a hudební vydavatelské činnosti</t>
    </r>
  </si>
  <si>
    <t>59.20 - Pořizování zvukových nahrávek a hudební vydavatelské činnosti</t>
  </si>
  <si>
    <t>60.10</t>
  </si>
  <si>
    <t>6010</t>
  </si>
  <si>
    <t>60.10 - Rozhlasové vysílání</t>
  </si>
  <si>
    <t>60.20</t>
  </si>
  <si>
    <t>6020</t>
  </si>
  <si>
    <t>60.20 - Tvorba televizních programů a televizní vysílání</t>
  </si>
  <si>
    <t>61.10</t>
  </si>
  <si>
    <t>6110</t>
  </si>
  <si>
    <t>61100 - Činnosti související s pevnou telekomunikační sítí</t>
  </si>
  <si>
    <t>Činnosti související s pevnou telekomunikační sítí</t>
  </si>
  <si>
    <t>61.10 - Činnosti související s pevnou telekomunikační sítí</t>
  </si>
  <si>
    <t>61.10.1</t>
  </si>
  <si>
    <t>61.10.1 - Poskytování hlasových služeb přes pevnou telekomunikační síť</t>
  </si>
  <si>
    <t>61.10.2</t>
  </si>
  <si>
    <t>61.10.2 - Pronájem pevné telekomunikační sítě</t>
  </si>
  <si>
    <t>61.10.3</t>
  </si>
  <si>
    <t>61.10.3 - Přenos dat přes pevnou telekomunikační síť</t>
  </si>
  <si>
    <t>61.10.4</t>
  </si>
  <si>
    <t>61104 - Poskytování přístupu k internetu přes pevnou telekomunikační síť</t>
  </si>
  <si>
    <t>Poskytování přístupu k internetu přes pevnou telekomunikační síť</t>
  </si>
  <si>
    <t>61.10.4 - Poskytování přístupu k internetu přes pevnou telekomunikační síť</t>
  </si>
  <si>
    <t>61.10.9</t>
  </si>
  <si>
    <t>61109 - Ostatní činnosti související s pevnou telekomunikační sítí</t>
  </si>
  <si>
    <t>Ostatní činnosti související s pevnou telekomunikační sítí</t>
  </si>
  <si>
    <t>61.10.9 - Ostatní činnosti související s pevnou telekomunikační sítí</t>
  </si>
  <si>
    <t>61.20</t>
  </si>
  <si>
    <t>6120</t>
  </si>
  <si>
    <t>61.20 - Činnosti související s bezdrátovou telekomunikační sítí</t>
  </si>
  <si>
    <t>61.20.1</t>
  </si>
  <si>
    <t>61.20.1 - Poskytování hlasových služeb přes bezdrátovou telekomunikační síť</t>
  </si>
  <si>
    <t>61.20.2</t>
  </si>
  <si>
    <t>61.20.2 - Pronájem bezdrátové telekomunikační sítě</t>
  </si>
  <si>
    <t>61.20.3</t>
  </si>
  <si>
    <t>61.20.3 - Přenos dat přes bezdrátovou telekomunikační síť</t>
  </si>
  <si>
    <t>61.20.4</t>
  </si>
  <si>
    <t>61204 - Poskytování přístupu k internetu přes bezdrátovou telekomunikační síť</t>
  </si>
  <si>
    <t>Poskytování přístupu k internetu přes bezdrátovou telekomunikační síť</t>
  </si>
  <si>
    <t>61.20.4 - Poskytování přístupu k internetu přes bezdrátovou telekomunikační síť</t>
  </si>
  <si>
    <t>61.20.9</t>
  </si>
  <si>
    <t>61209 - Ostatní činnosti související s bezdrátovou telekomunikační sítí</t>
  </si>
  <si>
    <t>Ostatní činnosti související s bezdrátovou telekomunikační sítí</t>
  </si>
  <si>
    <t>61.20.9 - Ostatní činnosti související s bezdrátovou telekomunikační sítí</t>
  </si>
  <si>
    <t>61.30</t>
  </si>
  <si>
    <t>6130</t>
  </si>
  <si>
    <t>61.30 - Činnosti související se satelitní telekomunikační sítí</t>
  </si>
  <si>
    <t>61.90</t>
  </si>
  <si>
    <t>6190</t>
  </si>
  <si>
    <t>61.90 - Ostatní telekomunikační činnosti</t>
  </si>
  <si>
    <t>62.01</t>
  </si>
  <si>
    <t>6201</t>
  </si>
  <si>
    <t>62.01 - Programování</t>
  </si>
  <si>
    <t>62.02</t>
  </si>
  <si>
    <t>6202</t>
  </si>
  <si>
    <t>62020 - Poradenství v oblasti informačních technologií</t>
  </si>
  <si>
    <t>Poradenství v oblasti informačních technologií</t>
  </si>
  <si>
    <t>62.02 - Poradenství v oblasti informačních technologií</t>
  </si>
  <si>
    <t>62.03</t>
  </si>
  <si>
    <t>6203</t>
  </si>
  <si>
    <t>62.03 - Správa počítačového vybavení</t>
  </si>
  <si>
    <t>62.09</t>
  </si>
  <si>
    <t>6209</t>
  </si>
  <si>
    <t>62090 - Ostatní činnosti v oblasti informačních technologií</t>
  </si>
  <si>
    <t>Ostatní činnosti v oblasti informačních technologií</t>
  </si>
  <si>
    <t>62.09 - Ostatní činnosti v oblasti informačních technologií</t>
  </si>
  <si>
    <t>63.11</t>
  </si>
  <si>
    <t>6311</t>
  </si>
  <si>
    <t>63.11 - Činnosti související se zpracováním dat a hostingem</t>
  </si>
  <si>
    <t>63.12</t>
  </si>
  <si>
    <t>6312</t>
  </si>
  <si>
    <t>63.12 - Činnosti související s webovými portály</t>
  </si>
  <si>
    <t>63.91</t>
  </si>
  <si>
    <t>6391</t>
  </si>
  <si>
    <t>63.91 - Činnosti zpravodajských tiskových kanceláří a agentur</t>
  </si>
  <si>
    <t>63.99</t>
  </si>
  <si>
    <t>6399</t>
  </si>
  <si>
    <t>63.99 - Ostatní informační činnosti j. n.</t>
  </si>
  <si>
    <t>64.11</t>
  </si>
  <si>
    <t>6411</t>
  </si>
  <si>
    <t>64.11 - Centrální bankovnictví</t>
  </si>
  <si>
    <t>64.19</t>
  </si>
  <si>
    <t>6419</t>
  </si>
  <si>
    <t>64.19 - Ostatní peněžní zprostředkování</t>
  </si>
  <si>
    <t>64.20</t>
  </si>
  <si>
    <t>6420</t>
  </si>
  <si>
    <t>64.20 - Činnosti holdingových společností</t>
  </si>
  <si>
    <t>64.30</t>
  </si>
  <si>
    <t>6430</t>
  </si>
  <si>
    <t>64.30 - Činnosti trustů, fondů a podobných finančních subjektů</t>
  </si>
  <si>
    <t>64.91</t>
  </si>
  <si>
    <t>6491</t>
  </si>
  <si>
    <t>64.91 - Finanční leasing</t>
  </si>
  <si>
    <t>64.92</t>
  </si>
  <si>
    <t>6492</t>
  </si>
  <si>
    <t>64.92 - Ostatní poskytování úvěrů</t>
  </si>
  <si>
    <t>64.92.1</t>
  </si>
  <si>
    <t>64.92.1 - Poskytování úvěrů společnostmi, které nepřijímají vklady</t>
  </si>
  <si>
    <t>64.92.2</t>
  </si>
  <si>
    <t>64.92.2 - Poskytování obchodních úvěrů</t>
  </si>
  <si>
    <t>64.92.3</t>
  </si>
  <si>
    <t>64.92.3 - Činnosti zastaváren</t>
  </si>
  <si>
    <t>64.92.9</t>
  </si>
  <si>
    <t>64.92.9 - Ostatní poskytování úvěrů j. n.</t>
  </si>
  <si>
    <t>64.99</t>
  </si>
  <si>
    <t>6499</t>
  </si>
  <si>
    <t>64.99 - Ostatní finanční zprostředkování j. n.</t>
  </si>
  <si>
    <t>64.99.1</t>
  </si>
  <si>
    <t>64.99.1 - Faktoringové činnosti</t>
  </si>
  <si>
    <t>64.99.2</t>
  </si>
  <si>
    <t>64992 - Obchodování s cennými papíry na vlastní účet</t>
  </si>
  <si>
    <t>Obchodování s cennými papíry na vlastní účet</t>
  </si>
  <si>
    <t>64.99.2 - Obchodování s cennými papíry na vlastní účet</t>
  </si>
  <si>
    <t>64.99.9</t>
  </si>
  <si>
    <t>64.99.9 - Jiné finanční zprostředkování j. n.</t>
  </si>
  <si>
    <t>65.11</t>
  </si>
  <si>
    <t>6511</t>
  </si>
  <si>
    <t>65.11 - Životní pojištění</t>
  </si>
  <si>
    <t>65.12</t>
  </si>
  <si>
    <t>6512</t>
  </si>
  <si>
    <t>65.12 - Neživotní pojištění</t>
  </si>
  <si>
    <t>65.20</t>
  </si>
  <si>
    <t>6520</t>
  </si>
  <si>
    <t>65.20 - Zajištění</t>
  </si>
  <si>
    <t>65.30</t>
  </si>
  <si>
    <t>6530</t>
  </si>
  <si>
    <t>65.30 - Penzijní financování</t>
  </si>
  <si>
    <t>66.11</t>
  </si>
  <si>
    <t>6611</t>
  </si>
  <si>
    <t>66.11 - Řízení a správa finančních trhů</t>
  </si>
  <si>
    <t>66.12</t>
  </si>
  <si>
    <t>6612</t>
  </si>
  <si>
    <t>66120 - Obchodování s cennými papíry a komoditami na burzách</t>
  </si>
  <si>
    <t>Obchodování s cennými papíry a komoditami na burzách</t>
  </si>
  <si>
    <t>66.12 - Obchodování s cennými papíry a komoditami na burzách</t>
  </si>
  <si>
    <t>66.19</t>
  </si>
  <si>
    <t>6619</t>
  </si>
  <si>
    <t>66.19 - Ostatní pomocné činnosti související s finančním zprostředkováním</t>
  </si>
  <si>
    <t>66.21</t>
  </si>
  <si>
    <t>6621</t>
  </si>
  <si>
    <t>66.21 - Vyhodnocování rizik a škod</t>
  </si>
  <si>
    <t>66.22</t>
  </si>
  <si>
    <t>6622</t>
  </si>
  <si>
    <t>66.22 - Činnosti zástupců pojišťovny a makléřů</t>
  </si>
  <si>
    <t>66.29</t>
  </si>
  <si>
    <t>6629</t>
  </si>
  <si>
    <t>66290 - Ostatní pomocné činnosti související s pojišťovnictvím a penzijním financováním</t>
  </si>
  <si>
    <t>Ostatní pomocné činnosti související s pojišťovnictvím a penzijním financováním</t>
  </si>
  <si>
    <t>66.29 - Ostatní pomocné činnosti související s pojišťovnictvím a penzijním financováním</t>
  </si>
  <si>
    <t>66.30</t>
  </si>
  <si>
    <t>6630</t>
  </si>
  <si>
    <t>66.30 - Správa fondů</t>
  </si>
  <si>
    <t>68.10</t>
  </si>
  <si>
    <t>6810</t>
  </si>
  <si>
    <t>68.10 - Nákup a následný prodej vlastních nemovitostí</t>
  </si>
  <si>
    <t>68.20</t>
  </si>
  <si>
    <t>6820</t>
  </si>
  <si>
    <t>68.20 - Pronájem a správa vlastních nebo pronajatých nemovitostí</t>
  </si>
  <si>
    <t>68.20.1</t>
  </si>
  <si>
    <t>68201 - Pronájem vlastních nebo pronajatých nemovitostí s bytovými prostory</t>
  </si>
  <si>
    <t>Pronájem vlastních nebo pronajatých nemovitostí s bytovými prostory</t>
  </si>
  <si>
    <t>68.20.1 - Pronájem vlastních nebo pronajatých nemovitostí s bytovými prostory</t>
  </si>
  <si>
    <t>68.20.2</t>
  </si>
  <si>
    <t>68202 - Pronájem vlastních nebo pronajatých nemovitostí s nebytovými prostory</t>
  </si>
  <si>
    <t>Pronájem vlastních nebo pronajatých nemovitostí s nebytovými prostory</t>
  </si>
  <si>
    <t>68.20.2 - Pronájem vlastních nebo pronajatých nemovitostí s nebytovými prostory</t>
  </si>
  <si>
    <t>68.20.3</t>
  </si>
  <si>
    <t>68203 - Správa vlastních nebo pronajatých nemovitostí s bytovými prostory</t>
  </si>
  <si>
    <t xml:space="preserve">Správa vlastních nebo pronajatých nemovitostí s bytovými prostory </t>
  </si>
  <si>
    <t xml:space="preserve">68.20.3 - Správa vlastních nebo pronajatých nemovitostí s bytovými prostory </t>
  </si>
  <si>
    <r>
      <t>68.20.4</t>
    </r>
    <r>
      <rPr>
        <sz val="10"/>
        <rFont val="Times New Roman"/>
        <family val="1"/>
      </rPr>
      <t> </t>
    </r>
  </si>
  <si>
    <t>68.20.4 </t>
  </si>
  <si>
    <t>68204 </t>
  </si>
  <si>
    <t>68204  - Správa vlastních nebo pronajatých nemovitostí s nebytovými prostory</t>
  </si>
  <si>
    <t>Správa vlastních nebo pronajatých nemovitostí s nebytovými prostory</t>
  </si>
  <si>
    <t>68.20.4  - Správa vlastních nebo pronajatých nemovitostí s nebytovými prostory</t>
  </si>
  <si>
    <t>68.31</t>
  </si>
  <si>
    <t>6831</t>
  </si>
  <si>
    <t>68.31 - Zprostředkovatelské činnosti realitních agentur</t>
  </si>
  <si>
    <t>68.32</t>
  </si>
  <si>
    <t>6832</t>
  </si>
  <si>
    <t>68320 - Správa nemovitostí na základě smlouvy</t>
  </si>
  <si>
    <t>Správa nemovitostí na základě smlouvy</t>
  </si>
  <si>
    <t>68.32 - Správa nemovitostí na základě smlouvy</t>
  </si>
  <si>
    <t>69.10</t>
  </si>
  <si>
    <t>6910</t>
  </si>
  <si>
    <t>69.10 - Právní činnosti</t>
  </si>
  <si>
    <t>69.20</t>
  </si>
  <si>
    <t>6920</t>
  </si>
  <si>
    <t>69.20 - Účetnické a auditorské činnosti; daňové poradenství</t>
  </si>
  <si>
    <t>70.10</t>
  </si>
  <si>
    <t>7010</t>
  </si>
  <si>
    <t>70.10 - Činnosti vedení podniků</t>
  </si>
  <si>
    <t>70.21</t>
  </si>
  <si>
    <t>7021</t>
  </si>
  <si>
    <t>70210 - Poradenství v oblasti vztahů s veřejností a komunikace</t>
  </si>
  <si>
    <t>Poradenství v oblasti vztahů s veřejností a komunikace</t>
  </si>
  <si>
    <t>70.21 - Poradenství v oblasti vztahů s veřejností a komunikace</t>
  </si>
  <si>
    <t>70.22</t>
  </si>
  <si>
    <t>7022</t>
  </si>
  <si>
    <t>70220 - Ostatní poradenství v oblasti podnikání a řízení</t>
  </si>
  <si>
    <t>Ostatní poradenství v oblasti podnikání a řízení</t>
  </si>
  <si>
    <t>70.22 - Ostatní poradenství v oblasti podnikání a řízení</t>
  </si>
  <si>
    <t>71.11</t>
  </si>
  <si>
    <t>7111</t>
  </si>
  <si>
    <t>71.11 - Architektonické činnosti</t>
  </si>
  <si>
    <t>71.12</t>
  </si>
  <si>
    <t>7112</t>
  </si>
  <si>
    <t>71.12 - Inženýrské činnosti a související technické poradenství</t>
  </si>
  <si>
    <t>71.12.1</t>
  </si>
  <si>
    <t>71.12.1 - Geologický průzkum</t>
  </si>
  <si>
    <t>71.12.2</t>
  </si>
  <si>
    <t>71.12.2 - Zeměměřické a kartografické činnosti</t>
  </si>
  <si>
    <t>71.12.3</t>
  </si>
  <si>
    <t>71.12.3 - Hydrometeorologické a meteorologické činnosti</t>
  </si>
  <si>
    <t>71.12.9</t>
  </si>
  <si>
    <t>71.12.9 - Ostatní inženýrské činnosti a související technické poradenství j. n.</t>
  </si>
  <si>
    <t>71.20</t>
  </si>
  <si>
    <t>7120</t>
  </si>
  <si>
    <t>71.20 - Technické zkoušky a analýzy</t>
  </si>
  <si>
    <t>71.20.1  </t>
  </si>
  <si>
    <t>71201  </t>
  </si>
  <si>
    <t>71201   - Zkoušky a analýzy vyhrazených technických zařízení</t>
  </si>
  <si>
    <t>71.20.1   - Zkoušky a analýzy vyhrazených technických zařízení</t>
  </si>
  <si>
    <t>71.20.9   </t>
  </si>
  <si>
    <t>71209   </t>
  </si>
  <si>
    <t>71209    - Ostatní technické zkoušky a analýzy</t>
  </si>
  <si>
    <t>71.20.9    - Ostatní technické zkoušky a analýzy</t>
  </si>
  <si>
    <t>72.11</t>
  </si>
  <si>
    <t>7211</t>
  </si>
  <si>
    <t>72110 - Výzkum a vývoj v oblasti biotechnologie</t>
  </si>
  <si>
    <t>Výzkum a vývoj v oblasti biotechnologie</t>
  </si>
  <si>
    <t>72.11 - Výzkum a vývoj v oblasti biotechnologie</t>
  </si>
  <si>
    <t>72.19</t>
  </si>
  <si>
    <t>7219</t>
  </si>
  <si>
    <t>72190 - Ostatní výzkum a vývoj v oblasti přírodních a technických věd</t>
  </si>
  <si>
    <t>Ostatní výzkum a vývoj v oblasti přírodních a technických věd</t>
  </si>
  <si>
    <t>72.19 - Ostatní výzkum a vývoj v oblasti přírodních a technických věd</t>
  </si>
  <si>
    <t>72.19.1 </t>
  </si>
  <si>
    <t>72191 </t>
  </si>
  <si>
    <t>72191  - Výzkum a vývoj v oblasti lékařských věd </t>
  </si>
  <si>
    <t>Výzkum a vývoj v oblasti lékařských věd </t>
  </si>
  <si>
    <t>72.19.1  - Výzkum a vývoj v oblasti lékařských věd </t>
  </si>
  <si>
    <t>72.19.2</t>
  </si>
  <si>
    <t>72192 - Výzkum a vývoj v oblasti technických věd</t>
  </si>
  <si>
    <t>Výzkum a vývoj v oblasti technických věd</t>
  </si>
  <si>
    <t>72.19.2 - Výzkum a vývoj v oblasti technických věd</t>
  </si>
  <si>
    <t>72.19.9</t>
  </si>
  <si>
    <t>72199 - Výzkum a vývoj v oblasti jiných přírodních věd</t>
  </si>
  <si>
    <t>Výzkum a vývoj v oblasti jiných přírodních věd</t>
  </si>
  <si>
    <t>72.19.9 - Výzkum a vývoj v oblasti jiných přírodních věd</t>
  </si>
  <si>
    <t>72.20</t>
  </si>
  <si>
    <t>7220</t>
  </si>
  <si>
    <t>72200 - Výzkum a vývoj v oblasti společenských a humanitních věd</t>
  </si>
  <si>
    <t>Výzkum a vývoj v oblasti společenských a humanitních věd</t>
  </si>
  <si>
    <t>72.20 - Výzkum a vývoj v oblasti společenských a humanitních věd</t>
  </si>
  <si>
    <t>73.11</t>
  </si>
  <si>
    <t>7311</t>
  </si>
  <si>
    <t>73.11 - Činnosti reklamních agentur</t>
  </si>
  <si>
    <t>73.12</t>
  </si>
  <si>
    <t>7312</t>
  </si>
  <si>
    <t>73120 - Zastupování médií při prodeji reklamního času a prostoru</t>
  </si>
  <si>
    <t>Zastupování médií při prodeji reklamního času a prostoru</t>
  </si>
  <si>
    <t>73.12 - Zastupování médií při prodeji reklamního času a prostoru</t>
  </si>
  <si>
    <t>73.20</t>
  </si>
  <si>
    <t>7320</t>
  </si>
  <si>
    <t>73.20 - Průzkum trhu a veřejného mínění</t>
  </si>
  <si>
    <t>74.10</t>
  </si>
  <si>
    <t>7410</t>
  </si>
  <si>
    <t xml:space="preserve">Specializované návrhářské činnosti </t>
  </si>
  <si>
    <t xml:space="preserve">74.10 - Specializované návrhářské činnosti </t>
  </si>
  <si>
    <t>74.20</t>
  </si>
  <si>
    <t>7420</t>
  </si>
  <si>
    <t>74.20 - Fotografické činnosti</t>
  </si>
  <si>
    <t>74.30</t>
  </si>
  <si>
    <t>7430</t>
  </si>
  <si>
    <t>74.30 - Překladatelské a tlumočnické činnosti</t>
  </si>
  <si>
    <t>74.90</t>
  </si>
  <si>
    <t>7490</t>
  </si>
  <si>
    <t>74.90 - Ostatní profesní, vědecké a technické činnosti j. n.</t>
  </si>
  <si>
    <t>74.90.1</t>
  </si>
  <si>
    <t>74901 - Poradenství v oblasti bezpečnosti a ochrany zdraví při práci</t>
  </si>
  <si>
    <t>Poradenství v oblasti bezpečnosti a ochrany zdraví při práci</t>
  </si>
  <si>
    <t>74.90.1 - Poradenství v oblasti bezpečnosti a ochrany zdraví při práci</t>
  </si>
  <si>
    <t>74.90.2</t>
  </si>
  <si>
    <t>74902 - Poradenství v oblasti požární ochrany</t>
  </si>
  <si>
    <t>Poradenství v oblasti požární ochrany</t>
  </si>
  <si>
    <t>74.90.2 - Poradenství v oblasti požární ochrany</t>
  </si>
  <si>
    <t>74.90.9</t>
  </si>
  <si>
    <t>74.90.9 - Jiné profesní, vědecké a technické činnosti j. n.</t>
  </si>
  <si>
    <t>75.00</t>
  </si>
  <si>
    <t>7500</t>
  </si>
  <si>
    <t>75.00 - Veterinární činnosti</t>
  </si>
  <si>
    <t>77.11</t>
  </si>
  <si>
    <t>7711</t>
  </si>
  <si>
    <t>77110 - Pronájem a leasing automobilů a jiných lehkých motorových vozidel, kromě motocyklů</t>
  </si>
  <si>
    <t>Pronájem a leasing automobilů a jiných lehkých motorových vozidel, kromě motocyklů</t>
  </si>
  <si>
    <t>77.11 - Pronájem a leasing automobilů a jiných lehkých motorových vozidel, kromě motocyklů</t>
  </si>
  <si>
    <t>77.12</t>
  </si>
  <si>
    <t>7712</t>
  </si>
  <si>
    <t>77.12 - Pronájem a leasing nákladních automobilů</t>
  </si>
  <si>
    <t>77.21</t>
  </si>
  <si>
    <t>7721</t>
  </si>
  <si>
    <t>77.21 - Pronájem a leasing rekreačních a sportovních potřeb</t>
  </si>
  <si>
    <t>77.22</t>
  </si>
  <si>
    <t>7722</t>
  </si>
  <si>
    <t>77.22 - Pronájem videokazet a disků</t>
  </si>
  <si>
    <t>77.29</t>
  </si>
  <si>
    <t>7729</t>
  </si>
  <si>
    <t>77290 - Pronájem a leasing ostatních výrobků pro osobní potřebu a převážně pro domácnost</t>
  </si>
  <si>
    <t>Pronájem a leasing ostatních výrobků pro osobní potřebu a převážně pro domácnost</t>
  </si>
  <si>
    <t>77.29 - Pronájem a leasing ostatních výrobků pro osobní potřebu a převážně pro domácnost</t>
  </si>
  <si>
    <t>77.31</t>
  </si>
  <si>
    <t>7731</t>
  </si>
  <si>
    <t>77.31 - Pronájem a leasing zemědělských strojů a zařízení</t>
  </si>
  <si>
    <t>77.32</t>
  </si>
  <si>
    <t>7732</t>
  </si>
  <si>
    <t>77320 - Pronájem a leasing stavebních strojů a zařízení</t>
  </si>
  <si>
    <t xml:space="preserve">Pronájem a leasing stavebních strojů a zařízení </t>
  </si>
  <si>
    <t xml:space="preserve">77.32 - Pronájem a leasing stavebních strojů a zařízení </t>
  </si>
  <si>
    <t>77.33</t>
  </si>
  <si>
    <t>7733</t>
  </si>
  <si>
    <t>77330 - Pronájem a leasing kancelářských strojů a zařízení, včetně počítačů</t>
  </si>
  <si>
    <t>Pronájem a leasing kancelářských strojů a zařízení, včetně počítačů</t>
  </si>
  <si>
    <t>77.33 - Pronájem a leasing kancelářských strojů a zařízení, včetně počítačů</t>
  </si>
  <si>
    <t>77.34</t>
  </si>
  <si>
    <t>7734</t>
  </si>
  <si>
    <t>77.34 - Pronájem a leasing vodních dopravních prostředků</t>
  </si>
  <si>
    <t>77.35</t>
  </si>
  <si>
    <t>7735</t>
  </si>
  <si>
    <t>77.35 - Pronájem a leasing leteckých dopravních prostředků</t>
  </si>
  <si>
    <t>77.39</t>
  </si>
  <si>
    <t>7739</t>
  </si>
  <si>
    <t>77.39 - Pronájem a leasing ostatních strojů, zařízení a výrobků j. n.</t>
  </si>
  <si>
    <t>77.40</t>
  </si>
  <si>
    <t>7740</t>
  </si>
  <si>
    <t>77.40 - Leasing duševního vlastnictví a podobných produktů, kromě děl chráněných autorským právem</t>
  </si>
  <si>
    <t>78.10</t>
  </si>
  <si>
    <t>7810</t>
  </si>
  <si>
    <t>78.10 - Činnosti agentur zprostředkujících zaměstnání</t>
  </si>
  <si>
    <t>78.20</t>
  </si>
  <si>
    <t>7820</t>
  </si>
  <si>
    <t>78.20 - Činnosti agentur zprostředkujících práci na přechodnou dobu</t>
  </si>
  <si>
    <t>78.30</t>
  </si>
  <si>
    <t>7830</t>
  </si>
  <si>
    <t>78.30 - Ostatní poskytování lidských zdrojů</t>
  </si>
  <si>
    <t>79.11</t>
  </si>
  <si>
    <t>7911</t>
  </si>
  <si>
    <t xml:space="preserve">Činnosti cestovních agentur </t>
  </si>
  <si>
    <t xml:space="preserve">79.11 - Činnosti cestovních agentur </t>
  </si>
  <si>
    <t>79.12</t>
  </si>
  <si>
    <t>7912</t>
  </si>
  <si>
    <t>79.12 - Činnosti cestovních kanceláří</t>
  </si>
  <si>
    <t>79.90</t>
  </si>
  <si>
    <t>7990</t>
  </si>
  <si>
    <t>79.90 - Ostatní rezervační a související činnosti</t>
  </si>
  <si>
    <t>79.90.1</t>
  </si>
  <si>
    <t>79.90.1 - Průvodcovské činnosti</t>
  </si>
  <si>
    <t>79.90.9</t>
  </si>
  <si>
    <t>79.90.9 - Ostatní rezervační a související činnosti j. n.</t>
  </si>
  <si>
    <t>80.10</t>
  </si>
  <si>
    <t>8010</t>
  </si>
  <si>
    <t>80.10 - Činnosti soukromých bezpečnostních agentur</t>
  </si>
  <si>
    <t>80.20</t>
  </si>
  <si>
    <t>8020</t>
  </si>
  <si>
    <t>80200 - Činnosti související s provozem bezpečnostních systémů</t>
  </si>
  <si>
    <t>Činnosti související s provozem bezpečnostních systémů</t>
  </si>
  <si>
    <t>80.20 - Činnosti související s provozem bezpečnostních systémů</t>
  </si>
  <si>
    <t>80.30</t>
  </si>
  <si>
    <t>8030</t>
  </si>
  <si>
    <r>
      <t>Pátrací činnosti</t>
    </r>
    <r>
      <rPr>
        <sz val="11"/>
        <rFont val="Calibri"/>
        <family val="2"/>
        <scheme val="minor"/>
      </rPr>
      <t xml:space="preserve"> </t>
    </r>
  </si>
  <si>
    <t xml:space="preserve">80.30 - Pátrací činnosti </t>
  </si>
  <si>
    <t>81.10</t>
  </si>
  <si>
    <t>8110</t>
  </si>
  <si>
    <t xml:space="preserve">Kombinované pomocné činnosti </t>
  </si>
  <si>
    <t xml:space="preserve">81.10 - Kombinované pomocné činnosti </t>
  </si>
  <si>
    <t>81.21</t>
  </si>
  <si>
    <t>8121</t>
  </si>
  <si>
    <t>81.21 - Všeobecný úklid budov</t>
  </si>
  <si>
    <t>81.22</t>
  </si>
  <si>
    <t>8122</t>
  </si>
  <si>
    <t>81.22 - Specializované čištění a úklid budov a průmyslových zařízení</t>
  </si>
  <si>
    <t>81.29</t>
  </si>
  <si>
    <t>8129</t>
  </si>
  <si>
    <t>81.29 - Ostatní úklidové činnosti</t>
  </si>
  <si>
    <t>81.30</t>
  </si>
  <si>
    <t>8130</t>
  </si>
  <si>
    <t>81300 - Činnosti související s úpravou krajiny</t>
  </si>
  <si>
    <t>Činnosti související s úpravou krajiny</t>
  </si>
  <si>
    <t>81.30 - Činnosti související s úpravou krajiny</t>
  </si>
  <si>
    <t>82.11</t>
  </si>
  <si>
    <t>8211</t>
  </si>
  <si>
    <t xml:space="preserve">Univerzální administrativní činnosti </t>
  </si>
  <si>
    <t xml:space="preserve">82.11 - Univerzální administrativní činnosti </t>
  </si>
  <si>
    <t>82.19</t>
  </si>
  <si>
    <t>8219</t>
  </si>
  <si>
    <t xml:space="preserve">Kopírování, příprava dokumentů a ostatní specializované kancelářské podpůrné činnosti </t>
  </si>
  <si>
    <t xml:space="preserve">82.19 - Kopírování, příprava dokumentů a ostatní specializované kancelářské podpůrné činnosti </t>
  </si>
  <si>
    <t>82.20</t>
  </si>
  <si>
    <t>8220</t>
  </si>
  <si>
    <t>82.20 - Činnosti zprostředkovatelských středisek po telefonu</t>
  </si>
  <si>
    <t>82.30</t>
  </si>
  <si>
    <t>8230</t>
  </si>
  <si>
    <r>
      <t>Pořádání</t>
    </r>
    <r>
      <rPr>
        <sz val="11"/>
        <rFont val="Calibri"/>
        <family val="2"/>
        <scheme val="minor"/>
      </rPr>
      <t xml:space="preserve"> konferencí a hospodářských výstav</t>
    </r>
  </si>
  <si>
    <t>82.30 - Pořádání konferencí a hospodářských výstav</t>
  </si>
  <si>
    <t>82.91</t>
  </si>
  <si>
    <t>8291</t>
  </si>
  <si>
    <t>82.91 - Inkasní činnosti, ověřování solventnosti zákazníka</t>
  </si>
  <si>
    <t>82.92</t>
  </si>
  <si>
    <t>8292</t>
  </si>
  <si>
    <t>82.92 - Balicí činnosti</t>
  </si>
  <si>
    <t>82.99</t>
  </si>
  <si>
    <t>8299</t>
  </si>
  <si>
    <t>82.99 - Ostatní podpůrné činnosti pro podnikání j. n.</t>
  </si>
  <si>
    <t>84.11</t>
  </si>
  <si>
    <t>8411</t>
  </si>
  <si>
    <t>84.11 - Všeobecné činnosti veřejné správy</t>
  </si>
  <si>
    <t>84.12</t>
  </si>
  <si>
    <t>8412</t>
  </si>
  <si>
    <t>84120 - Regulace činností souvisejících s poskytováním zdravotní péče, vzděláváním, kulturou a sociální péčí, kromě sociálního zabezpečení</t>
  </si>
  <si>
    <t>Regulace činností souvisejících s poskytováním zdravotní péče, vzděláváním, kulturou a sociální péčí, kromě sociálního zabezpečení</t>
  </si>
  <si>
    <t>84.12 - Regulace činností souvisejících s poskytováním zdravotní péče, vzděláváním, kulturou a sociální péčí, kromě sociálního zabezpečení</t>
  </si>
  <si>
    <t>84.13</t>
  </si>
  <si>
    <t>8413</t>
  </si>
  <si>
    <t>84.13 - Regulace a podpora podnikatelského prostředí</t>
  </si>
  <si>
    <t>84.21</t>
  </si>
  <si>
    <t>8421</t>
  </si>
  <si>
    <t>84210 - Činnosti v oblasti zahraničních věcí</t>
  </si>
  <si>
    <t>Činnosti v oblasti zahraničních věcí</t>
  </si>
  <si>
    <t>84.21 - Činnosti v oblasti zahraničních věcí</t>
  </si>
  <si>
    <t>84.21.1</t>
  </si>
  <si>
    <t>84211 - Pomoc cizím zemím při katastrofách nebo v nouzových situacích přímo nebo prostřednictvím mezinárodních organizací</t>
  </si>
  <si>
    <t>Pomoc cizím zemím při katastrofách nebo v nouzových situacích přímo nebo prostřednictvím mezinárodních organizací</t>
  </si>
  <si>
    <t>84.21.1 - Pomoc cizím zemím při katastrofách nebo v nouzových situacích přímo nebo prostřednictvím mezinárodních organizací</t>
  </si>
  <si>
    <t>84.21.2</t>
  </si>
  <si>
    <t>84.21.2 - Rozvíjení vzájemného přátelství a porozumění mezi národy</t>
  </si>
  <si>
    <t>84.21.9</t>
  </si>
  <si>
    <t>84219 - Ostatní činnosti v oblasti zahraničních věcí</t>
  </si>
  <si>
    <t>Ostatní činnosti v oblasti zahraničních věcí</t>
  </si>
  <si>
    <t>84.21.9 - Ostatní činnosti v oblasti zahraničních věcí</t>
  </si>
  <si>
    <t>84.22</t>
  </si>
  <si>
    <t>8422</t>
  </si>
  <si>
    <t>84220 - Činnosti v oblasti obrany</t>
  </si>
  <si>
    <t>Činnosti v oblasti obrany</t>
  </si>
  <si>
    <t>84.22 - Činnosti v oblasti obrany</t>
  </si>
  <si>
    <t>84.23</t>
  </si>
  <si>
    <t>8423</t>
  </si>
  <si>
    <t>84230 - Činnosti v oblasti spravedlnosti a soudnictví</t>
  </si>
  <si>
    <t>Činnosti v oblasti spravedlnosti a soudnictví</t>
  </si>
  <si>
    <t>84.23 - Činnosti v oblasti spravedlnosti a soudnictví</t>
  </si>
  <si>
    <t>84.24</t>
  </si>
  <si>
    <t>8424</t>
  </si>
  <si>
    <t>84240 - Činnosti v oblasti veřejného pořádku a bezpečnosti</t>
  </si>
  <si>
    <t xml:space="preserve">Činnosti v oblasti veřejného pořádku a bezpečnosti </t>
  </si>
  <si>
    <t xml:space="preserve">84.24 - Činnosti v oblasti veřejného pořádku a bezpečnosti </t>
  </si>
  <si>
    <t>84.25</t>
  </si>
  <si>
    <t>8425</t>
  </si>
  <si>
    <t>84250 - Činnosti v oblasti protipožární ochrany</t>
  </si>
  <si>
    <t>Činnosti v oblasti protipožární ochrany</t>
  </si>
  <si>
    <t>84.25 - Činnosti v oblasti protipožární ochrany</t>
  </si>
  <si>
    <t>84.30</t>
  </si>
  <si>
    <t>8430</t>
  </si>
  <si>
    <t>84300 - Činnosti v oblasti povinného sociálního zabezpečení</t>
  </si>
  <si>
    <t>Činnosti v oblasti povinného sociálního zabezpečení</t>
  </si>
  <si>
    <t>84.30 - Činnosti v oblasti povinného sociálního zabezpečení</t>
  </si>
  <si>
    <t>85.10</t>
  </si>
  <si>
    <t>8510</t>
  </si>
  <si>
    <t>85.10 - Předškolní vzdělávání</t>
  </si>
  <si>
    <t>85.20</t>
  </si>
  <si>
    <t>8520</t>
  </si>
  <si>
    <t>85.20 - Primární vzdělávání</t>
  </si>
  <si>
    <t>85.31</t>
  </si>
  <si>
    <t>8531</t>
  </si>
  <si>
    <r>
      <t>Sekundární</t>
    </r>
    <r>
      <rPr>
        <sz val="11"/>
        <rFont val="Calibri"/>
        <family val="2"/>
        <scheme val="minor"/>
      </rPr>
      <t xml:space="preserve"> všeobecné vzdělávání</t>
    </r>
  </si>
  <si>
    <t>85.31 - Sekundární všeobecné vzdělávání</t>
  </si>
  <si>
    <t>85.31.1</t>
  </si>
  <si>
    <t>85.31.1 - Základní vzdělávání na druhém stupni základních škol</t>
  </si>
  <si>
    <t>85.31.2</t>
  </si>
  <si>
    <t>85.31.2 - Střední všeobecné vzdělávání</t>
  </si>
  <si>
    <t>85.32</t>
  </si>
  <si>
    <t>8532</t>
  </si>
  <si>
    <r>
      <t>Sekundární</t>
    </r>
    <r>
      <rPr>
        <sz val="11"/>
        <rFont val="Calibri"/>
        <family val="2"/>
        <scheme val="minor"/>
      </rPr>
      <t xml:space="preserve"> odborné vzdělávání</t>
    </r>
  </si>
  <si>
    <t>85.32 - Sekundární odborné vzdělávání</t>
  </si>
  <si>
    <t>85.32.1</t>
  </si>
  <si>
    <t>85.32.1 - Střední odborné vzdělávání na učilištích</t>
  </si>
  <si>
    <t>85.32.2</t>
  </si>
  <si>
    <t>85.32.2 - Střední odborné vzdělávání na středních odborných školách</t>
  </si>
  <si>
    <t>85.41</t>
  </si>
  <si>
    <t>8541</t>
  </si>
  <si>
    <t>85.41 - Postsekundární nikoli terciární vzdělávání</t>
  </si>
  <si>
    <t>85.42</t>
  </si>
  <si>
    <t>8542</t>
  </si>
  <si>
    <t>85.42 - Terciární vzdělávání</t>
  </si>
  <si>
    <t>85.51</t>
  </si>
  <si>
    <t>8551</t>
  </si>
  <si>
    <t>85.51 - Sportovní a rekreační vzdělávání</t>
  </si>
  <si>
    <t>85.52</t>
  </si>
  <si>
    <t>8552</t>
  </si>
  <si>
    <t>85.52 - Umělecké vzdělávání</t>
  </si>
  <si>
    <t>85.53</t>
  </si>
  <si>
    <t>8553</t>
  </si>
  <si>
    <t>85.53 - Činnosti autoškol a jiných škol řízení</t>
  </si>
  <si>
    <t>85.53.1</t>
  </si>
  <si>
    <t>85.53.1 - Činnosti autoškol</t>
  </si>
  <si>
    <t>85.53.2</t>
  </si>
  <si>
    <t>85.53.2 - Činnosti leteckých škol</t>
  </si>
  <si>
    <t>85.53.9</t>
  </si>
  <si>
    <t>85.53.9 - Činnosti ostatních škol řízení</t>
  </si>
  <si>
    <t>85.59</t>
  </si>
  <si>
    <t>8559</t>
  </si>
  <si>
    <t>85.59 - Ostatní vzdělávání j. n.</t>
  </si>
  <si>
    <t>85.59.1</t>
  </si>
  <si>
    <t>85.59.1 - Vzdělávání v jazykových školách</t>
  </si>
  <si>
    <t>85.59.2</t>
  </si>
  <si>
    <t>85.59.2 - Environmentální vzdělávání</t>
  </si>
  <si>
    <t>85.59.3</t>
  </si>
  <si>
    <t>85.59.3 - Inovační vzdělávání</t>
  </si>
  <si>
    <t>85.59.9</t>
  </si>
  <si>
    <t>85.59.9 - Jiné vzdělávání j. n.</t>
  </si>
  <si>
    <t>85.60</t>
  </si>
  <si>
    <t>8560</t>
  </si>
  <si>
    <t>85.60 - Podpůrné činnosti ve vzdělávání</t>
  </si>
  <si>
    <t>86.10</t>
  </si>
  <si>
    <t>8610</t>
  </si>
  <si>
    <t>86.10 - Ústavní zdravotní péče</t>
  </si>
  <si>
    <t>86.21</t>
  </si>
  <si>
    <t>8621</t>
  </si>
  <si>
    <t>86.21 - Všeobecná ambulantní zdravotní péče</t>
  </si>
  <si>
    <t>86.22</t>
  </si>
  <si>
    <t>8622</t>
  </si>
  <si>
    <t>86.22 - Specializovaná ambulantní zdravotní péče</t>
  </si>
  <si>
    <t>86.23</t>
  </si>
  <si>
    <t>8623</t>
  </si>
  <si>
    <t>86.23 - Zubní péče</t>
  </si>
  <si>
    <t>86.90</t>
  </si>
  <si>
    <t>8690</t>
  </si>
  <si>
    <t>86.90 - Ostatní činnosti související se zdravotní péčí</t>
  </si>
  <si>
    <t>86.90.1</t>
  </si>
  <si>
    <t>86.90.1 - Činnosti související s ochranou veřejného zdraví</t>
  </si>
  <si>
    <t>86.90.9</t>
  </si>
  <si>
    <t>86.90.9 - Ostatní činnosti související se zdravotní péčí j. n.</t>
  </si>
  <si>
    <t>87.10</t>
  </si>
  <si>
    <t>8710</t>
  </si>
  <si>
    <t>87.10 - Sociální péče ve zdravotnických zařízeních ústavní péče</t>
  </si>
  <si>
    <t>87.20</t>
  </si>
  <si>
    <t>8720</t>
  </si>
  <si>
    <t>87.20 - Sociální péče v zařízeních pro osoby s chronickým duševním onemocněním a osoby závislé na návykových látkách</t>
  </si>
  <si>
    <t>87.20.1</t>
  </si>
  <si>
    <t>87.20.1 - Sociální péče v zařízeních pro osoby s chronickým duševním onemocněním</t>
  </si>
  <si>
    <t>87.20.2</t>
  </si>
  <si>
    <t>87.20.2 - Sociální péče v zařízeních pro osoby závislé na návykových látkách</t>
  </si>
  <si>
    <t>87.30</t>
  </si>
  <si>
    <t>8730</t>
  </si>
  <si>
    <t>87.30 - Sociální péče v domovech pro seniory a osoby se zdravotním postižením</t>
  </si>
  <si>
    <t>87.30.1</t>
  </si>
  <si>
    <t>87.30.1 - Sociální péče v domovech pro seniory</t>
  </si>
  <si>
    <t>87.30.2</t>
  </si>
  <si>
    <t>87.30.2 - Sociální péče v domovech pro osoby se zdravotním postižením</t>
  </si>
  <si>
    <t>87.90</t>
  </si>
  <si>
    <t>8790</t>
  </si>
  <si>
    <t>87.90 - Ostatní pobytové služby sociální péče</t>
  </si>
  <si>
    <t>88.10</t>
  </si>
  <si>
    <t>8810</t>
  </si>
  <si>
    <t>88.10 - Ambulantní nebo terénní sociální služby pro seniory a osoby se zdravotním postižením</t>
  </si>
  <si>
    <t>88.10.1</t>
  </si>
  <si>
    <t>88.10.1 - Ambulantní nebo terénní sociální služby pro seniory</t>
  </si>
  <si>
    <t>88.10.2</t>
  </si>
  <si>
    <t>88.10.2 - Ambulantní nebo terénní sociální služby pro osoby se zdravotním postižením</t>
  </si>
  <si>
    <t>88.91</t>
  </si>
  <si>
    <t>8891</t>
  </si>
  <si>
    <t>88.91 - Sociální služby poskytované dětem</t>
  </si>
  <si>
    <t>88.99</t>
  </si>
  <si>
    <t>8899</t>
  </si>
  <si>
    <t>88.99 - Ostatní ambulantní nebo terénní sociální služby j. n.</t>
  </si>
  <si>
    <t>88.99.1</t>
  </si>
  <si>
    <t>88.99.1 - Sociální služby pro uprchlíky, oběti katastrof</t>
  </si>
  <si>
    <t>88.99.2</t>
  </si>
  <si>
    <t>88.99.2 - Sociální prevence</t>
  </si>
  <si>
    <t>88.99.3</t>
  </si>
  <si>
    <t>88.99.3 - Sociální rehabilitace</t>
  </si>
  <si>
    <t>88.99.9</t>
  </si>
  <si>
    <t>88.99.9 - Jiné ambulantní nebo terénní sociální služby j. n.</t>
  </si>
  <si>
    <t>90.01</t>
  </si>
  <si>
    <t>9001</t>
  </si>
  <si>
    <t>90.01 - Scénická umění</t>
  </si>
  <si>
    <t>90.02</t>
  </si>
  <si>
    <t>9002</t>
  </si>
  <si>
    <t>90.02 - Podpůrné činnosti pro scénická umění</t>
  </si>
  <si>
    <t>90.03</t>
  </si>
  <si>
    <t>9003</t>
  </si>
  <si>
    <t>90.03 - Umělecká tvorba</t>
  </si>
  <si>
    <t>90.04</t>
  </si>
  <si>
    <t>9004</t>
  </si>
  <si>
    <t>90.04 - Provozování kulturních zařízení</t>
  </si>
  <si>
    <t>91.01</t>
  </si>
  <si>
    <t>9101</t>
  </si>
  <si>
    <t>91.01 - Činnosti knihoven a archivů</t>
  </si>
  <si>
    <t>91.02</t>
  </si>
  <si>
    <t>9102</t>
  </si>
  <si>
    <t>91.02 - Činnosti muzeí</t>
  </si>
  <si>
    <t>91.03</t>
  </si>
  <si>
    <t>9103</t>
  </si>
  <si>
    <t>91030 - Provozování kulturních památek, historických staveb a obdobných turistických zajímavostí</t>
  </si>
  <si>
    <t>Provozování kulturních památek, historických staveb a obdobných turistických zajímavostí</t>
  </si>
  <si>
    <t>91.03 - Provozování kulturních památek, historických staveb a obdobných turistických zajímavostí</t>
  </si>
  <si>
    <t>91.04</t>
  </si>
  <si>
    <t>9104</t>
  </si>
  <si>
    <t>91040 - Činnosti botanických a zoologických zahrad, přírodních rezervací a národních parků</t>
  </si>
  <si>
    <t>Činnosti botanických a zoologických zahrad, přírodních rezervací a národních parků</t>
  </si>
  <si>
    <t>91.04 - Činnosti botanických a zoologických zahrad, přírodních rezervací a národních parků</t>
  </si>
  <si>
    <t>91.04.1</t>
  </si>
  <si>
    <t>91.04.1 - Činnosti botanických a zoologických zahrad</t>
  </si>
  <si>
    <t>91.04.2</t>
  </si>
  <si>
    <t>91.04.2 - Činnosti přírodních rezervací a národních parků</t>
  </si>
  <si>
    <t>92.00</t>
  </si>
  <si>
    <t>9200</t>
  </si>
  <si>
    <t>92.00 - Činnosti heren, kasin a sázkových kanceláří</t>
  </si>
  <si>
    <t>93.11</t>
  </si>
  <si>
    <t>9311</t>
  </si>
  <si>
    <t>93.11 - Provozování sportovních zařízení</t>
  </si>
  <si>
    <t>93.12</t>
  </si>
  <si>
    <t>9312</t>
  </si>
  <si>
    <t>93.12 - Činnosti sportovních klubů</t>
  </si>
  <si>
    <t>93.13</t>
  </si>
  <si>
    <t>9313</t>
  </si>
  <si>
    <t>93.13 - Činnosti fitcenter</t>
  </si>
  <si>
    <t>93.19</t>
  </si>
  <si>
    <t>9319</t>
  </si>
  <si>
    <t>93.19 - Ostatní sportovní činnosti</t>
  </si>
  <si>
    <t>93.21</t>
  </si>
  <si>
    <t>9321</t>
  </si>
  <si>
    <t>93.21 - Činnosti lunaparků a zábavních parků</t>
  </si>
  <si>
    <t>93.29</t>
  </si>
  <si>
    <t>9329</t>
  </si>
  <si>
    <t>93.29 - Ostatní zábavní a rekreační činnosti j. n.</t>
  </si>
  <si>
    <t>94.11</t>
  </si>
  <si>
    <t>9411</t>
  </si>
  <si>
    <t>94.11 - Činnosti podnikatelských a zaměstnavatelských organizací</t>
  </si>
  <si>
    <t>94.12</t>
  </si>
  <si>
    <t>9412</t>
  </si>
  <si>
    <t>94.12 - Činnosti profesních organizací</t>
  </si>
  <si>
    <t>94.20</t>
  </si>
  <si>
    <t>9420</t>
  </si>
  <si>
    <t>94.20 - Činnosti odborových svazů</t>
  </si>
  <si>
    <t>94.91</t>
  </si>
  <si>
    <t>9491</t>
  </si>
  <si>
    <t>94.91 - Činnosti náboženských organizací</t>
  </si>
  <si>
    <t>94.92</t>
  </si>
  <si>
    <t>9492</t>
  </si>
  <si>
    <t>94.92 - Činnosti politických stran a organizací</t>
  </si>
  <si>
    <t>94.99</t>
  </si>
  <si>
    <t>9499</t>
  </si>
  <si>
    <r>
      <t>Činnosti ostatních organizací sdružujících osoby</t>
    </r>
    <r>
      <rPr>
        <sz val="11"/>
        <rFont val="Calibri"/>
        <family val="2"/>
        <scheme val="minor"/>
      </rPr>
      <t xml:space="preserve"> za účelem prosazování společných zájmů j. n.</t>
    </r>
  </si>
  <si>
    <t>94.99 - Činnosti ostatních organizací sdružujících osoby za účelem prosazování společných zájmů j. n.</t>
  </si>
  <si>
    <t>94.99.1</t>
  </si>
  <si>
    <t xml:space="preserve">Činnosti organizací dětí a mládeže </t>
  </si>
  <si>
    <t xml:space="preserve">94.99.1 - Činnosti organizací dětí a mládeže </t>
  </si>
  <si>
    <t>94.99.2</t>
  </si>
  <si>
    <t>94.99.2 - Činnosti organizací na podporu kulturní činnosti</t>
  </si>
  <si>
    <t>94.99.3</t>
  </si>
  <si>
    <t>94993 - Činnosti organizací na podporu rekreační a zájmové činnosti</t>
  </si>
  <si>
    <t>Činnosti organizací na podporu rekreační a zájmové činnosti</t>
  </si>
  <si>
    <t>94.99.3 - Činnosti organizací na podporu rekreační a zájmové činnosti</t>
  </si>
  <si>
    <t>94.99.4</t>
  </si>
  <si>
    <t>94.99.4 - Činnosti spotřebitelských organizací</t>
  </si>
  <si>
    <t>94.99.5</t>
  </si>
  <si>
    <t>94.99.5 - Činnosti environmentálních a ekologických hnutí</t>
  </si>
  <si>
    <t>94.99.6</t>
  </si>
  <si>
    <t>94.99.6 - Činnosti organizací na ochranu a zlepšení postavení etnických, menšinových a jiných speciálních skupin</t>
  </si>
  <si>
    <t>94.99.7</t>
  </si>
  <si>
    <t>94.99.7 - Činnosti občanských iniciativ, protestních hnutí</t>
  </si>
  <si>
    <t>94.99.9</t>
  </si>
  <si>
    <t>94.99.9 - Činnosti ostatních organizací j. n.</t>
  </si>
  <si>
    <t>95.11</t>
  </si>
  <si>
    <t>9511</t>
  </si>
  <si>
    <t>95.11 - Opravy počítačů a periferních zařízení</t>
  </si>
  <si>
    <t>95.12</t>
  </si>
  <si>
    <t>9512</t>
  </si>
  <si>
    <t>95.12 - Opravy komunikačních zařízení</t>
  </si>
  <si>
    <t>95.21</t>
  </si>
  <si>
    <t>9521</t>
  </si>
  <si>
    <t xml:space="preserve">Opravy spotřební elektroniky </t>
  </si>
  <si>
    <t xml:space="preserve">95.21 - Opravy spotřební elektroniky </t>
  </si>
  <si>
    <t>95.22</t>
  </si>
  <si>
    <t>9522</t>
  </si>
  <si>
    <t>95220 - Opravy přístrojů a zařízení převážně pro domácnost, dům a zahradu</t>
  </si>
  <si>
    <t>Opravy přístrojů a zařízení převážně pro domácnost, dům a zahradu</t>
  </si>
  <si>
    <t>95.22 - Opravy přístrojů a zařízení převážně pro domácnost, dům a zahradu</t>
  </si>
  <si>
    <t>95.23</t>
  </si>
  <si>
    <t>9523</t>
  </si>
  <si>
    <t>95230 - Opravy obuvi a kožených výrobků</t>
  </si>
  <si>
    <t>Opravy obuvi a kožených výrobků</t>
  </si>
  <si>
    <t>95.23 - Opravy obuvi a kožených výrobků</t>
  </si>
  <si>
    <t>95.24</t>
  </si>
  <si>
    <t>9524</t>
  </si>
  <si>
    <t>95.24 - Opravy nábytku a bytového zařízení</t>
  </si>
  <si>
    <t>95.25</t>
  </si>
  <si>
    <t>9525</t>
  </si>
  <si>
    <t>95.25 - Opravy hodin, hodinek a klenotnických výrobků</t>
  </si>
  <si>
    <t>95.29</t>
  </si>
  <si>
    <t>9529</t>
  </si>
  <si>
    <t>95290 - Opravy ostatních výrobků pro osobní potřebu a převážně pro domácnost</t>
  </si>
  <si>
    <t>Opravy ostatních výrobků pro osobní potřebu a převážně pro domácnost</t>
  </si>
  <si>
    <t>95.29 - Opravy ostatních výrobků pro osobní potřebu a převážně pro domácnost</t>
  </si>
  <si>
    <t>96.01</t>
  </si>
  <si>
    <t>9601</t>
  </si>
  <si>
    <t>96.01 - Praní a chemické čištění textilních a kožešinových výrobků</t>
  </si>
  <si>
    <t>96.02</t>
  </si>
  <si>
    <t>9602</t>
  </si>
  <si>
    <r>
      <t>Kadeřnické, kosmetické a podobné činnosti</t>
    </r>
    <r>
      <rPr>
        <sz val="11"/>
        <rFont val="Calibri"/>
        <family val="2"/>
        <scheme val="minor"/>
      </rPr>
      <t xml:space="preserve"> </t>
    </r>
  </si>
  <si>
    <t xml:space="preserve">96.02 - Kadeřnické, kosmetické a podobné činnosti </t>
  </si>
  <si>
    <t>96.03</t>
  </si>
  <si>
    <t>9603</t>
  </si>
  <si>
    <t xml:space="preserve">Pohřební a související činnosti </t>
  </si>
  <si>
    <t xml:space="preserve">96.03 - Pohřební a související činnosti </t>
  </si>
  <si>
    <t>96.04</t>
  </si>
  <si>
    <t>9604</t>
  </si>
  <si>
    <t>96.04 - Činnosti pro osobní a fyzickou pohodu</t>
  </si>
  <si>
    <t>96.09</t>
  </si>
  <si>
    <t>9609</t>
  </si>
  <si>
    <r>
      <t>Poskytování ostatních osobních služeb</t>
    </r>
    <r>
      <rPr>
        <sz val="11"/>
        <rFont val="Calibri"/>
        <family val="2"/>
        <scheme val="minor"/>
      </rPr>
      <t xml:space="preserve"> j. n.</t>
    </r>
  </si>
  <si>
    <t>96.09 - Poskytování ostatních osobních služeb j. n.</t>
  </si>
  <si>
    <t>97.00</t>
  </si>
  <si>
    <t>9700</t>
  </si>
  <si>
    <r>
      <t>Činnosti domácností jako zaměstnavatelů domácího personálu</t>
    </r>
    <r>
      <rPr>
        <sz val="11"/>
        <rFont val="Calibri"/>
        <family val="2"/>
        <scheme val="minor"/>
      </rPr>
      <t xml:space="preserve"> </t>
    </r>
  </si>
  <si>
    <t xml:space="preserve">97.00 - Činnosti domácností jako zaměstnavatelů domácího personálu </t>
  </si>
  <si>
    <t>98.10</t>
  </si>
  <si>
    <t>9810</t>
  </si>
  <si>
    <t>98.10 - Činnosti domácností produkujících blíže neurčené výrobky pro vlastní potřebu</t>
  </si>
  <si>
    <t>98.20</t>
  </si>
  <si>
    <t>9820</t>
  </si>
  <si>
    <t>98.20 - Činnosti domácností poskytujících blíže neurčené služby pro vlastní potřebu</t>
  </si>
  <si>
    <t>99.00</t>
  </si>
  <si>
    <t>9900</t>
  </si>
  <si>
    <t>99.00 - Činnosti exteritoriálních organizací a orgánů</t>
  </si>
  <si>
    <t>Vyberte ze seznamu: Kód po aktualizaci</t>
  </si>
  <si>
    <t>09901 - Podpůrné činnosti pro těžbu černého uhlí</t>
  </si>
  <si>
    <t>09902 - Podpůrné činnosti pro těžbu hnědého uhlí, kromě lignitu</t>
  </si>
  <si>
    <t>09903 - Podpůrné činnosti pro těžbu lignitu</t>
  </si>
  <si>
    <t>09904 - Podpůrné činnosti pro těžbu železných rud</t>
  </si>
  <si>
    <t>09905 - Podpůrné činnosti pro těžbu uranových a thoriových rud</t>
  </si>
  <si>
    <t>09906 - Podpůrné činnosti pro těžbu ostatních neželezných rud</t>
  </si>
  <si>
    <t>09909 - Podpůrné činnosti pro těžbu a dobývání ostatních nerostných surovin j. n.</t>
  </si>
  <si>
    <t>14101 - Výroba pletených a háčkovaných punčochových výrobků</t>
  </si>
  <si>
    <t>14109 - Výroba ostatních pletených a háčkovaných oděvů</t>
  </si>
  <si>
    <t>20591 - Výroba aditiv do pohonných hmot na bázi ethyltercbutyléteru (ETBE) a methyltercbutyléteru (MTBE)</t>
  </si>
  <si>
    <t>33181 - Opravy a údržba vojenských bojových vozidel</t>
  </si>
  <si>
    <t>33182 - Opravy a údržba vojenských lodí a člunů</t>
  </si>
  <si>
    <t>33183 - Opravy a údržba vojenských letadel a kosmických lodí</t>
  </si>
  <si>
    <t>43221 - Instalace vodovodních, odpadních a plynových zařízení a rozvodů</t>
  </si>
  <si>
    <t>43222 - Instalace tepelných, chladicích a klimatizačních zařízení a rozvodů</t>
  </si>
  <si>
    <t>46890 - Ostatní specializovaný velkoobchod j. n.</t>
  </si>
  <si>
    <t>58121 - Vydávání tištěných novin</t>
  </si>
  <si>
    <t>58122 - Vydávání novin v jiných formách než tištěných</t>
  </si>
  <si>
    <t>58131 - Vydávání tištěných časopisů</t>
  </si>
  <si>
    <t>58132 - Vydávání časopisů v jiných formách než tištěných</t>
  </si>
  <si>
    <t>58139 - Vydávání ostatních periodik</t>
  </si>
  <si>
    <t>60101 - Rozhlasové vysílání</t>
  </si>
  <si>
    <t>60102 - Distribuce zvukových záznamů</t>
  </si>
  <si>
    <t>62101 - Programování a vývoj počítačových her, herního softwaru a herních nástrojů</t>
  </si>
  <si>
    <t>62109 - Ostatní počítačové programování</t>
  </si>
  <si>
    <t>74111 - Činnosti v oblasti průmyslového designu</t>
  </si>
  <si>
    <t>74112 - Činnosti v oblasti módního designu</t>
  </si>
  <si>
    <t>84121 - Regulace činností související s poskytování zdravotní péče</t>
  </si>
  <si>
    <t>84122 - Regulace činností souvisejících se vzděláváním</t>
  </si>
  <si>
    <t>84123 - Regulace činností souvisejících s kulturou</t>
  </si>
  <si>
    <t>84124 - Regulace činností souvisejících se sportem</t>
  </si>
  <si>
    <t>84125 - Regulace činností souvisejících s poskytováním sociální péče, kromě povinného sociálního zabezpečení</t>
  </si>
  <si>
    <t>84129 - Regulace činností související s poskytováním ostatních služeb pro společnost j. n.</t>
  </si>
  <si>
    <t>85401 - Terciární vzdělávání v uměleckých oborech</t>
  </si>
  <si>
    <t>85402 - Terciární vzdělávání v jiných než uměleckých oborech</t>
  </si>
  <si>
    <t>90111 - Literární tvorba</t>
  </si>
  <si>
    <t>90112 - Hudební tvorba</t>
  </si>
  <si>
    <t>96101 - Praní a čištění textilních a kožešinových výrobků pro oblast zdravotnictví</t>
  </si>
  <si>
    <t>96102 - Praní a čištění textilních a kožešinových výrobků pro oblast ubytování a stravování</t>
  </si>
  <si>
    <t>96103 - Praní a čištění textilních a kožešinových výrobků pro jiné oblasti podnikání</t>
  </si>
  <si>
    <t>96104 - Praní a čištění textilních a kožešinových výrobků pro veřejnost</t>
  </si>
  <si>
    <t>99000 - Činnosti exteritoriálních organizací a institucí</t>
  </si>
  <si>
    <r>
      <rPr>
        <b/>
        <sz val="20"/>
        <color theme="1"/>
        <rFont val="Calibri"/>
        <family val="2"/>
        <scheme val="minor"/>
      </rPr>
      <t>CZ-NACE 2025 (2.1)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Tento číselník už obsahuje pouze úrovně 4 a 5. Zároveň, pokud byly tyto dvě úrovně duplicitní, byla vždy odstraněna úroveň 5).
</t>
    </r>
    <r>
      <rPr>
        <sz val="11"/>
        <color rgb="FFFF0000"/>
        <rFont val="Calibri"/>
        <family val="2"/>
        <scheme val="minor"/>
      </rPr>
      <t>Pozor! Tabulka obsahuje i technické kódy vhodné pouze pro IDOK, 00000, 00001, 00002). A do Excel žádostí by bylo vhodné uvést i první úroveň.</t>
    </r>
  </si>
  <si>
    <t>KÓD Originál</t>
  </si>
  <si>
    <t>Převod</t>
  </si>
  <si>
    <t>KÓD forma pro IDOK (se vzorci)</t>
  </si>
  <si>
    <r>
      <t xml:space="preserve">Popisek (Vhodné pro IDOK, bez vzorců) </t>
    </r>
    <r>
      <rPr>
        <sz val="11"/>
        <color rgb="FFFF0000"/>
        <rFont val="Calibri"/>
        <family val="2"/>
        <scheme val="minor"/>
      </rPr>
      <t>IDOKáři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pozor na délku textu!</t>
    </r>
  </si>
  <si>
    <t>NÁZEV POLOŽKY - ANGLICKY</t>
  </si>
  <si>
    <t>Sloučení KÓD + TEXT (se vzorci)</t>
  </si>
  <si>
    <t>Sloučení KÓD + TEXT (vhodné pouze (možná) do IDOK) (bez vzorců)</t>
  </si>
  <si>
    <t>Vzorcem: KÓD + TEXT (vhodné pouze do Žádostí) ale bez úrovně IDOK 5.</t>
  </si>
  <si>
    <r>
      <t xml:space="preserve">Bez vzorce: KÓD + TEXT (vhodné pouze do Žádostí) ale </t>
    </r>
    <r>
      <rPr>
        <u/>
        <sz val="11"/>
        <color theme="1"/>
        <rFont val="Calibri"/>
        <family val="2"/>
        <scheme val="minor"/>
      </rPr>
      <t>bez úrovně IDOK 5</t>
    </r>
    <r>
      <rPr>
        <sz val="11"/>
        <color theme="1"/>
        <rFont val="Calibri"/>
        <family val="2"/>
        <scheme val="minor"/>
      </rPr>
      <t>.</t>
    </r>
  </si>
  <si>
    <t>Growing of cereals, other than rice, leguminous crops and oil seeds</t>
  </si>
  <si>
    <t>01.11 - Pěstování obilovin jiných než rýže, luštěnin a olejnatých semen</t>
  </si>
  <si>
    <t>Growing of rice</t>
  </si>
  <si>
    <t>Growing of vegetables and melons, roots and tubers</t>
  </si>
  <si>
    <t>Growing of sugar cane</t>
  </si>
  <si>
    <t>Growing of tobacco</t>
  </si>
  <si>
    <t>Growing of fibre crops</t>
  </si>
  <si>
    <t>01.16 - Pěstování přadných rostlin</t>
  </si>
  <si>
    <t>Growing of other non-perennial crops</t>
  </si>
  <si>
    <t>Growing of grapes</t>
  </si>
  <si>
    <t>Growing of tropical and subtropical fruits</t>
  </si>
  <si>
    <t>Growing of citrus fruits</t>
  </si>
  <si>
    <t>01.23 - Pěstování citrusových plodů</t>
  </si>
  <si>
    <t>Growing of pome fruits and stone fruits</t>
  </si>
  <si>
    <t>Growing of other tree and bush fruits and nuts</t>
  </si>
  <si>
    <t>01.25 - Pěstování ostatního stromového a keřového ovoce a ořechů</t>
  </si>
  <si>
    <t>Growing of oleaginous fruits</t>
  </si>
  <si>
    <t>01.26 - Pěstování olejnatých plodů</t>
  </si>
  <si>
    <t>Growing of beverage crops</t>
  </si>
  <si>
    <t>01.27 - Pěstování rostlin pro výrobu nápojů</t>
  </si>
  <si>
    <t>Growing of spices, aromatic, drug and pharmaceutical crops</t>
  </si>
  <si>
    <t>01.28 - Pěstování koření a aromatických, léčivých a farmaceutických rostlin</t>
  </si>
  <si>
    <t>Growing of other perennial crops</t>
  </si>
  <si>
    <t>01.29 - Pěstování ostatních trvalých plodin</t>
  </si>
  <si>
    <t>Plant propagation</t>
  </si>
  <si>
    <t>01.30 - Množení rostlin</t>
  </si>
  <si>
    <t>Raising of dairy cattle</t>
  </si>
  <si>
    <t>01.41 - Chov mléčného skotu</t>
  </si>
  <si>
    <t>Raising of other cattle and buffaloes</t>
  </si>
  <si>
    <t>01.42 - Chov ostatního skotu a buvolů</t>
  </si>
  <si>
    <t>Raising of horses and other equines</t>
  </si>
  <si>
    <t>01.43 - Chov koní a ostatních koňovitých</t>
  </si>
  <si>
    <t>Raising of camels and camelids</t>
  </si>
  <si>
    <t>Raising of sheep and goats</t>
  </si>
  <si>
    <t>Raising of swine and pigs</t>
  </si>
  <si>
    <t>Raising of poultry</t>
  </si>
  <si>
    <t>01.48</t>
  </si>
  <si>
    <t>Raising of other animals</t>
  </si>
  <si>
    <t>01.48 - Chov ostatních zvířat</t>
  </si>
  <si>
    <t>Mixed farming</t>
  </si>
  <si>
    <t>01.50 - Smíšené hospodaření</t>
  </si>
  <si>
    <t>Support activities for crop production</t>
  </si>
  <si>
    <t>Support activities for animal production</t>
  </si>
  <si>
    <t>Post-harvest crop activities and seed processing for propagation</t>
  </si>
  <si>
    <t>01.63 - Posklizňové činnosti a zpracování osiva pro účely množení</t>
  </si>
  <si>
    <t>Hunting, trapping and related service activities</t>
  </si>
  <si>
    <t>01.70 - Lov a odchyt divokých zvířat a související činnosti</t>
  </si>
  <si>
    <t>Silviculture and other forestry activities</t>
  </si>
  <si>
    <t>02.10 - Pěstování lesa a jiné činnosti v oblasti lesnictví</t>
  </si>
  <si>
    <t>Logging</t>
  </si>
  <si>
    <t>Gathering of wild growing non-wood products</t>
  </si>
  <si>
    <t>02.30 - Sběr a získávání volně rostoucích plodů a materiálů, kromě dřeva</t>
  </si>
  <si>
    <t>Support services to forestry</t>
  </si>
  <si>
    <t>Marine fishing</t>
  </si>
  <si>
    <t>Freshwater fishing</t>
  </si>
  <si>
    <t>Marine aquaculture</t>
  </si>
  <si>
    <t>Freshwater aquaculture</t>
  </si>
  <si>
    <t>03.30</t>
  </si>
  <si>
    <t>Support activities for fishing and aquaculture</t>
  </si>
  <si>
    <t>03.30 - Podpůrné činnosti pro rybolov a akvakulturu</t>
  </si>
  <si>
    <t>Mining of hard coal</t>
  </si>
  <si>
    <t>05.10 - Těžba černého uhlí</t>
  </si>
  <si>
    <t>Mining of hard coal without preparation for further use</t>
  </si>
  <si>
    <t>05.10.1 - Těžba černého uhlí, kromě úpravy</t>
  </si>
  <si>
    <t>Preparation of hard coal for further use</t>
  </si>
  <si>
    <t>Mining of lignite</t>
  </si>
  <si>
    <t>05.20 - Těžba hnědého uhlí</t>
  </si>
  <si>
    <t>Mining of lignite with gross calorific value 9500 - 17435 kJ/kg without preparation for further use</t>
  </si>
  <si>
    <t>05.20.1 - Těžba hnědého uhlí jiného než lignitu, kromě úpravy</t>
  </si>
  <si>
    <t>05.20.2</t>
  </si>
  <si>
    <t>Preparation of lignite with gross calorific value 9500 - 17435 kJ/kg for further use</t>
  </si>
  <si>
    <t>05.20.2 - Úprava hnědého uhlí jiného než lignitu</t>
  </si>
  <si>
    <t>05.20.3</t>
  </si>
  <si>
    <t>Mining of lignite with gross calorific value less than 9500 kJ/kg without preparation for further use</t>
  </si>
  <si>
    <t>05.20.3 - Těžba lignitu, kromě úpravy</t>
  </si>
  <si>
    <t>05.20.4</t>
  </si>
  <si>
    <t>Preparation of lignite with gross calorific value less than 9500 kJ/kg for further use</t>
  </si>
  <si>
    <t>05.20.4 - Úprava lignitu</t>
  </si>
  <si>
    <t>Extraction of crude petroleum</t>
  </si>
  <si>
    <t>Extraction of natural gas</t>
  </si>
  <si>
    <t>Mining of iron ores</t>
  </si>
  <si>
    <t>07.10 - Těžba železných rud</t>
  </si>
  <si>
    <t>07.10.1</t>
  </si>
  <si>
    <t>Mining of iron ores without preparation for further use</t>
  </si>
  <si>
    <t>07.10.1 - Těžba železných rud, kromě úpravy</t>
  </si>
  <si>
    <t>07.10.2</t>
  </si>
  <si>
    <t>Preparation of iron ores for further use</t>
  </si>
  <si>
    <t>07.10.2 - Úprava železných rud</t>
  </si>
  <si>
    <t>Mining of uranium and thorium ores</t>
  </si>
  <si>
    <t>07.21 - Těžba uranových a thoriových rud</t>
  </si>
  <si>
    <t>07.21.1</t>
  </si>
  <si>
    <t>Mining of uranium and thorium ores without preparation for further use</t>
  </si>
  <si>
    <t>07.21.1 - Těžba uranových a thoriových rud, kromě úpravy</t>
  </si>
  <si>
    <t>07.21.2</t>
  </si>
  <si>
    <t>Preparation of uranium and thorium ores for further use</t>
  </si>
  <si>
    <t>07.21.2 - Úprava uranových a thoriových rud</t>
  </si>
  <si>
    <t>Mining of other non-ferrous metal ores</t>
  </si>
  <si>
    <t>07.29 - Těžba ostatních neželezných rud</t>
  </si>
  <si>
    <t>07.29.1</t>
  </si>
  <si>
    <t>Mining of other non-ferrous metal ores without preparation for further use</t>
  </si>
  <si>
    <t>07.29.1 - Těžba ostatních neželezných rud, kromě úpravy</t>
  </si>
  <si>
    <t>07.29.2</t>
  </si>
  <si>
    <t>Preparation of other non-ferrous metal ores for further use</t>
  </si>
  <si>
    <t>07.29.2 - Úprava ostatních neželezných rud</t>
  </si>
  <si>
    <t>Quarrying of ornamental stone, limestone, gypsum, slate and other stone</t>
  </si>
  <si>
    <t>08.11 - Dobývání kamene, vápence, sádrovce, břidlice a jiného kamene, také pro výtvarné účely</t>
  </si>
  <si>
    <t>Operation of gravel and sand pits and mining of clay and kaolin</t>
  </si>
  <si>
    <t>08.12 - Provoz pískoven a štěrkopískoven a těžba jílů a kaolinu</t>
  </si>
  <si>
    <t>Mining of chemical and fertiliser minerals</t>
  </si>
  <si>
    <t>Extraction of peat</t>
  </si>
  <si>
    <t>08.92 - Těžba rašeliny</t>
  </si>
  <si>
    <t>Extraction of salt</t>
  </si>
  <si>
    <t>Other mining and quarrying n.e.c.</t>
  </si>
  <si>
    <t>08.99 - Těžba a dobývání ostatních nerostných surovin j. n.</t>
  </si>
  <si>
    <t>Support activities for petroleum and natural gas extraction</t>
  </si>
  <si>
    <t>09.10 - Podpůrné činnosti pro těžbu ropy a zemního plynu</t>
  </si>
  <si>
    <t>Support activities for other mining and quarrying</t>
  </si>
  <si>
    <t>09.90 - Podpůrné činnosti pro těžbu a dobývání ostatních nerostných surovin</t>
  </si>
  <si>
    <t>09.90.1</t>
  </si>
  <si>
    <t>09901</t>
  </si>
  <si>
    <t>Podpůrné činnosti pro těžbu černého uhlí</t>
  </si>
  <si>
    <t>Support activities for mining of hard coal</t>
  </si>
  <si>
    <t>09.90.1 - Podpůrné činnosti pro těžbu černého uhlí</t>
  </si>
  <si>
    <t>09.90.2</t>
  </si>
  <si>
    <t>09902</t>
  </si>
  <si>
    <t>Podpůrné činnosti pro těžbu hnědého uhlí, kromě lignitu</t>
  </si>
  <si>
    <t>Support activities for mining of lignite with gross calorific value 9500 - 17435 kJ/kg</t>
  </si>
  <si>
    <t>09.90.2 - Podpůrné činnosti pro těžbu hnědého uhlí, kromě lignitu</t>
  </si>
  <si>
    <t>09.90.3</t>
  </si>
  <si>
    <t>09903</t>
  </si>
  <si>
    <t>Podpůrné činnosti pro těžbu lignitu</t>
  </si>
  <si>
    <t>Support activities for mining of lignite with gross calorific value less than 9500 kJ/kg</t>
  </si>
  <si>
    <t>09.90.3 - Podpůrné činnosti pro těžbu lignitu</t>
  </si>
  <si>
    <t>09.90.4</t>
  </si>
  <si>
    <t>09904</t>
  </si>
  <si>
    <t>Podpůrné činnosti pro těžbu železných rud</t>
  </si>
  <si>
    <t>Support activities for mining of iron ores</t>
  </si>
  <si>
    <t>09.90.4 - Podpůrné činnosti pro těžbu železných rud</t>
  </si>
  <si>
    <t>09.90.5</t>
  </si>
  <si>
    <t>09905</t>
  </si>
  <si>
    <t>Podpůrné činnosti pro těžbu uranových a thoriových rud</t>
  </si>
  <si>
    <t>Support activities for mining of uranium and thorium ores</t>
  </si>
  <si>
    <t>09.90.5 - Podpůrné činnosti pro těžbu uranových a thoriových rud</t>
  </si>
  <si>
    <t>09.90.6</t>
  </si>
  <si>
    <t>09906</t>
  </si>
  <si>
    <t>Podpůrné činnosti pro těžbu ostatních neželezných rud</t>
  </si>
  <si>
    <t>Support activities for mining of other non-ferrous metal ores</t>
  </si>
  <si>
    <t>09.90.6 - Podpůrné činnosti pro těžbu ostatních neželezných rud</t>
  </si>
  <si>
    <t>09.90.9</t>
  </si>
  <si>
    <t>09909</t>
  </si>
  <si>
    <t>Podpůrné činnosti pro těžbu a dobývání ostatních nerostných surovin j. n.</t>
  </si>
  <si>
    <t>Support activities for mining and quarrying of other minerals n.e.c.</t>
  </si>
  <si>
    <t>09.90.9 - Podpůrné činnosti pro těžbu a dobývání ostatních nerostných surovin j. n.</t>
  </si>
  <si>
    <t>Processing and preserving of meat, except of poultry meat</t>
  </si>
  <si>
    <t>10.11 - Zpracování a konzervování masa, kromě drůbežího masa</t>
  </si>
  <si>
    <t>Processing and preserving of poultry meat</t>
  </si>
  <si>
    <t>Production of meat and poultry meat products</t>
  </si>
  <si>
    <t>10.13 - Výroba masných výrobků a výrobků z drůbežího masa</t>
  </si>
  <si>
    <t>Processing and preserving of fish, crustaceans and molluscs</t>
  </si>
  <si>
    <t>Processing and preserving of potatoes</t>
  </si>
  <si>
    <t>Manufacture of fruit and vegetable juice</t>
  </si>
  <si>
    <t>Other processing and preserving of fruit and vegetables</t>
  </si>
  <si>
    <t>10.39 - Ostatní zpracování a konzervování ovoce a zeleniny</t>
  </si>
  <si>
    <t>Manufacture of oils and fats</t>
  </si>
  <si>
    <t>Manufacture of margarine and similar edible fats</t>
  </si>
  <si>
    <t>Manufacture of dairy products</t>
  </si>
  <si>
    <t>10.51 - Výroba mléčných výrobků</t>
  </si>
  <si>
    <t>Manufacture of ice cream and other edible ice</t>
  </si>
  <si>
    <t>10.52 - Výroba zmrzliny a ledu k lidské spotřebě</t>
  </si>
  <si>
    <t>Manufacture of grain mill products</t>
  </si>
  <si>
    <t>Manufacture of starches and starch products</t>
  </si>
  <si>
    <t>Manufacture of bread; manufacture of fresh pastry goods and cakes</t>
  </si>
  <si>
    <t>Manufacture of rusks, biscuits, preserved pastries and cakes</t>
  </si>
  <si>
    <t>10.72 - Výroba sucharů, sušenek a trvanlivých pekařských a cukrářských výrobků</t>
  </si>
  <si>
    <t>Manufacture of farinaceous products</t>
  </si>
  <si>
    <t>10.73 - Výroba moučných výrobků</t>
  </si>
  <si>
    <t>Manufacture of sugar</t>
  </si>
  <si>
    <t>Manufacture of cocoa, chocolate and sugar confectionery</t>
  </si>
  <si>
    <t>Processing of tea and coffee</t>
  </si>
  <si>
    <t>Manufacture of condiments and seasonings</t>
  </si>
  <si>
    <t>10.84 - Výroba koření a přísad pro ochucení</t>
  </si>
  <si>
    <t>Manufacture of prepared meals and dishes</t>
  </si>
  <si>
    <t>Manufacture of homogenised food preparations and dietetic food</t>
  </si>
  <si>
    <t>10.86 - Výroba homogenizovaných potravinářských přípravků a dietetických potravin</t>
  </si>
  <si>
    <t>Manufacture of other food products n.e.c.</t>
  </si>
  <si>
    <t>Manufacture of prepared feeds for farm animals</t>
  </si>
  <si>
    <t>10.91 - Výroba krmiv pro hospodářská zvířata</t>
  </si>
  <si>
    <t>Manufacture of prepared pet foods</t>
  </si>
  <si>
    <t>10.92 - Výroba krmiv pro zvířata v zájmovém chovu</t>
  </si>
  <si>
    <t>Distilling, rectifying and blending of spirits</t>
  </si>
  <si>
    <t>11.01 - Destilace, rektifikace a míchaní lihovin</t>
  </si>
  <si>
    <t>Manufacture of wine from grape</t>
  </si>
  <si>
    <t>11.02 - Výroba vína z vinných hroznů</t>
  </si>
  <si>
    <t>Manufacture of cider and other fermented fruit beverages</t>
  </si>
  <si>
    <t>11.03 - Výroba ciderů a jiných kvašených ovocných nápojů</t>
  </si>
  <si>
    <t>Manufacture of other non-distilled fermented beverages</t>
  </si>
  <si>
    <t>Manufacture of beer</t>
  </si>
  <si>
    <t>11.05 - Výroba piva</t>
  </si>
  <si>
    <t>Manufacture of malt</t>
  </si>
  <si>
    <t>Manufacture of soft drinks and bottled waters</t>
  </si>
  <si>
    <t>11.07 - Výroba nealkoholických nápojů a balených vod</t>
  </si>
  <si>
    <t>Manufacture of tobacco products</t>
  </si>
  <si>
    <t>Preparation and spinning of textile fibres</t>
  </si>
  <si>
    <t>Weaving of textiles</t>
  </si>
  <si>
    <t>13.20 - Tkaní textilií</t>
  </si>
  <si>
    <t>Finishing of textiles</t>
  </si>
  <si>
    <t>Manufacture of knitted and crocheted fabrics</t>
  </si>
  <si>
    <t>13.91 - Výroba pletených a háčkovaných textilií</t>
  </si>
  <si>
    <t>Manufacture of household textiles and made-up furnishing articles</t>
  </si>
  <si>
    <t>13.92 - Výroba bytového textilu a konfekčních bytových textilií</t>
  </si>
  <si>
    <t>Manufacture of carpets and rugs</t>
  </si>
  <si>
    <t>Manufacture of cordage, rope, twine and netting</t>
  </si>
  <si>
    <t>Manufacture of non-wovens and non-woven articles</t>
  </si>
  <si>
    <t>13.95 - Výroba netkaných textilií a výrobků z nich</t>
  </si>
  <si>
    <t>Manufacture of other technical and industrial textiles</t>
  </si>
  <si>
    <t>Manufacture of other textiles n.e.c.</t>
  </si>
  <si>
    <t>14.10</t>
  </si>
  <si>
    <t>Manufacture of knitted and crocheted apparel</t>
  </si>
  <si>
    <t>14.10 - Výroba pletených a háčkovaných oděvů</t>
  </si>
  <si>
    <t>14.10.1</t>
  </si>
  <si>
    <t>Manufacture of knitted and crocheted hosiery</t>
  </si>
  <si>
    <t>14.10.1 - Výroba pletených a háčkovaných punčochových výrobků</t>
  </si>
  <si>
    <t>14.10.9</t>
  </si>
  <si>
    <t>Manufacture of other knitted and crocheted apparel</t>
  </si>
  <si>
    <t>14.10.9 - Výroba ostatních pletených a háčkovaných oděvů</t>
  </si>
  <si>
    <t>14.21</t>
  </si>
  <si>
    <t>Manufacture of outerwear</t>
  </si>
  <si>
    <t>14.21 - Výroba svrchních oděvů</t>
  </si>
  <si>
    <t>14.22</t>
  </si>
  <si>
    <t>Manufacture of underwear</t>
  </si>
  <si>
    <t>14.22 - Výroba osobního prádla</t>
  </si>
  <si>
    <t>14.23</t>
  </si>
  <si>
    <t>Manufacture of workwear</t>
  </si>
  <si>
    <t>14.23 - Výroba pracovních oděvů</t>
  </si>
  <si>
    <t>14.24</t>
  </si>
  <si>
    <t>Manufacture of leather clothes and fur apparel</t>
  </si>
  <si>
    <t>14.24 - Výroba kožených oděvů a kožešinových výrobků</t>
  </si>
  <si>
    <t>14.29</t>
  </si>
  <si>
    <t>Manufacture of other wearing apparel and accessories n.e.c.</t>
  </si>
  <si>
    <t>14.29 - Výroba ostatních oděvů a oděvních doplňků j. n.</t>
  </si>
  <si>
    <t>Tanning, dressing, dyeing of leather and fur</t>
  </si>
  <si>
    <t>15.11 - Činění, úprava, barvení usní a kožešin</t>
  </si>
  <si>
    <t>Manufacture of luggage, handbags, saddlery and harness of any material</t>
  </si>
  <si>
    <t>15.12 - Výroba zavazadel, kabelek, sedlářských a řemenářských výrobků z jakýchkoli materiálů</t>
  </si>
  <si>
    <t>Manufacture of footwear</t>
  </si>
  <si>
    <t>15.20 - Výroba obuvi</t>
  </si>
  <si>
    <t>Manufacture of footwear with leather uppers</t>
  </si>
  <si>
    <t>15.20.1 - Výroba obuvi s usňovým svrškem</t>
  </si>
  <si>
    <t>Manufacture of other footwear</t>
  </si>
  <si>
    <t>15.20.9 - Výroba ostatní obuvi</t>
  </si>
  <si>
    <t>16.11</t>
  </si>
  <si>
    <t>Sawmilling and planing of wood</t>
  </si>
  <si>
    <t>16.11 - Pilařská výroba a impregnace dřeva</t>
  </si>
  <si>
    <t>16.12</t>
  </si>
  <si>
    <t>Processing and finishing of wood</t>
  </si>
  <si>
    <t>16.12 - Zpracování a konečná úprava dřeva</t>
  </si>
  <si>
    <t>Manufacture of veneer sheets and wood-based panels</t>
  </si>
  <si>
    <t>16.21 - Výroba dýh a desek na bázi dřeva</t>
  </si>
  <si>
    <t>Manufacture of assembled parquet floors</t>
  </si>
  <si>
    <t>Manufacture of other builders' carpentry and joinery</t>
  </si>
  <si>
    <t>16.23 - Výroba ostatních výrobků stavebního truhlářství a tesařství</t>
  </si>
  <si>
    <t>Manufacture of wooden containers</t>
  </si>
  <si>
    <t>16.25</t>
  </si>
  <si>
    <t>Manufacture of doors and windows of wood</t>
  </si>
  <si>
    <t>16.25 - Výroba dřevěných dveří a oken</t>
  </si>
  <si>
    <t>16.26</t>
  </si>
  <si>
    <t>Manufacture of solid fuels from vegetable biomass</t>
  </si>
  <si>
    <t>16.26 - Výroba pevných paliv z rostlinné biomasy</t>
  </si>
  <si>
    <t>16.27</t>
  </si>
  <si>
    <t>Finishing of wooden products</t>
  </si>
  <si>
    <t>16.27 - Konečná úprava dřevěných výrobků</t>
  </si>
  <si>
    <t>16.28</t>
  </si>
  <si>
    <t>Manufacture of other products of wood and articles of cork, straw and plaiting materials</t>
  </si>
  <si>
    <t>16.28 - Výroba ostatních dřevěných, korkových, proutěných a slaměných výrobků</t>
  </si>
  <si>
    <t>Manufacture of pulp</t>
  </si>
  <si>
    <t>Manufacture of pulp by chemical processes</t>
  </si>
  <si>
    <t>Manufacture of pulp by mechanical processes</t>
  </si>
  <si>
    <t>17.11.9</t>
  </si>
  <si>
    <t>Manufacture of other pulps</t>
  </si>
  <si>
    <t>17.11.9 - Výroba ostatních papírenských vláknin</t>
  </si>
  <si>
    <t>Manufacture of paper and paperboard</t>
  </si>
  <si>
    <t>Manufacture of corrugated paper, paperboard and containers of paper and paperboard</t>
  </si>
  <si>
    <t>17.21 - Výroba vlnitého papíru a lepenky, papírových a lepenkových obalů</t>
  </si>
  <si>
    <t>Manufacture of household and sanitary goods and of toilet requisites</t>
  </si>
  <si>
    <t>Manufacture of paper stationery</t>
  </si>
  <si>
    <t>Manufacture of wallpaper</t>
  </si>
  <si>
    <t>17.25</t>
  </si>
  <si>
    <t>Manufacture of other articles of paper and paperboard</t>
  </si>
  <si>
    <t>17.25 - Výroba ostatních výrobků z papíru a lepenky</t>
  </si>
  <si>
    <t>Printing of newspapers</t>
  </si>
  <si>
    <t>Other printing</t>
  </si>
  <si>
    <t>18.12 - Ostatní tisk</t>
  </si>
  <si>
    <t>Pre-press and pre-media services</t>
  </si>
  <si>
    <t>Binding and related services</t>
  </si>
  <si>
    <t>Reproduction of recorded media</t>
  </si>
  <si>
    <t>18.20 - Rozmnožování nahraných nosičů</t>
  </si>
  <si>
    <t>Manufacture of coke oven products</t>
  </si>
  <si>
    <t>Manufacture of refined petroleum products and fossil fuel products</t>
  </si>
  <si>
    <t>19.20 - Výroba rafinovaných ropných produktů a produktů z fosilních paliv</t>
  </si>
  <si>
    <t>Manufacture of industrial gases</t>
  </si>
  <si>
    <t>Manufacture of dyes and pigments</t>
  </si>
  <si>
    <t>Manufacture of other inorganic basic chemicals</t>
  </si>
  <si>
    <t>Manufacture of other organic basic chemicals</t>
  </si>
  <si>
    <t>Manufacture of fertilisers and nitrogen compounds</t>
  </si>
  <si>
    <t>Manufacture of plastics in primary forms</t>
  </si>
  <si>
    <t>Manufacture of synthetic rubber in primary forms</t>
  </si>
  <si>
    <t>Manufacture of pesticides, disinfectants and other agrochemical products</t>
  </si>
  <si>
    <t>20.20 - Výroba pesticidů, dezinfekčních prostředků a jiných agrochemických přípravků</t>
  </si>
  <si>
    <t>Manufacture of paints, varnishes and similar coatings, printing ink and mastics</t>
  </si>
  <si>
    <t>20.30 - Výroba barev, laků a jiných nátěrových hmot, tiskařských barev a tmelů</t>
  </si>
  <si>
    <t>Manufacture of soap and detergents, cleaning and polishing preparations</t>
  </si>
  <si>
    <t>20.41 - Výroba mýdel, detergentů a čisticích a lešticích prostředků</t>
  </si>
  <si>
    <t>Manufacture of perfume and toilet preparations</t>
  </si>
  <si>
    <t>Manufacture of liquid biofuels</t>
  </si>
  <si>
    <t>20.51 - Výroba kapalných biopaliv</t>
  </si>
  <si>
    <t>Manufacture of other chemical products n.e.c.</t>
  </si>
  <si>
    <t>Výroba aditiv do pohonných hmot na bázi ethyltercbutyléteru (ETBE) a methyltercbutyléteru (MTBE)</t>
  </si>
  <si>
    <t>Manufacture of fuel additives based on Ethyl tertiary-butyl ether (ETBE) and Methyl tertiary-butyl ether (MTBE)</t>
  </si>
  <si>
    <t>20.59.1 - Výroba aditiv do pohonných hmot na bázi ethyltercbutyléteru (ETBE) a methyltercbutyléteru (MTBE)</t>
  </si>
  <si>
    <t>Manufacture of all other chemical products n.e.c.</t>
  </si>
  <si>
    <t>Manufacture of man-made fibres</t>
  </si>
  <si>
    <t>Manufacture of basic pharmaceutical products</t>
  </si>
  <si>
    <t>Manufacture of pharmaceutical preparations</t>
  </si>
  <si>
    <t>21.20 - Výroba farmaceutických přípravků</t>
  </si>
  <si>
    <t>Manufacture, retreading and rebuilding of rubber tyres and manufacture of tubes</t>
  </si>
  <si>
    <t>22.11 - Výroba pryžových plášťů a duší a protektorování pneumatik</t>
  </si>
  <si>
    <t>22.12</t>
  </si>
  <si>
    <t>Manufacture of other rubber products</t>
  </si>
  <si>
    <t>22.12 - Výroba ostatních pryžových výrobků</t>
  </si>
  <si>
    <t>Manufacture of plastic plates, sheets, tubes and profiles</t>
  </si>
  <si>
    <t>Manufacture of plastic packing goods</t>
  </si>
  <si>
    <t>Manufacture of doors and windows of plastic</t>
  </si>
  <si>
    <t>22.23 - Výroba plastových dveří a oken</t>
  </si>
  <si>
    <t>22.24</t>
  </si>
  <si>
    <t>Manufacture of builders’ ware of plastic</t>
  </si>
  <si>
    <t>22.24 - Výroba plastových výrobků pro stavebnictví</t>
  </si>
  <si>
    <t>22.25</t>
  </si>
  <si>
    <t>Processing and finishing of plastic products</t>
  </si>
  <si>
    <t>22.25 - Zpracování a konečná úprava plastových výrobků</t>
  </si>
  <si>
    <t>22.26</t>
  </si>
  <si>
    <t>Manufacture of other plastic products</t>
  </si>
  <si>
    <t>22.26 - Výroba ostatních plastových výrobků</t>
  </si>
  <si>
    <t>Manufacture of flat glass</t>
  </si>
  <si>
    <t>Shaping and processing of flat glass</t>
  </si>
  <si>
    <t>Manufacture of hollow glass</t>
  </si>
  <si>
    <t>Manufacture of glass fibres</t>
  </si>
  <si>
    <t>23.15</t>
  </si>
  <si>
    <t>Manufacture and processing of other glass, including technical glassware</t>
  </si>
  <si>
    <t>23.15 - Výroba a zpracování ostatního skla, včetně technického skla</t>
  </si>
  <si>
    <t>Manufacture of refractory products</t>
  </si>
  <si>
    <t>Manufacture of ceramic tiles and flags</t>
  </si>
  <si>
    <t>23.31 - Výroba keramických obkladaček a dlaždic</t>
  </si>
  <si>
    <t>Manufacture of bricks, tiles and construction products, in baked clay</t>
  </si>
  <si>
    <t>23.32 - Výroba pálených zdicích materiálů, tašek, dlaždic a podobných výrobků</t>
  </si>
  <si>
    <t>Manufacture of ceramic household and ornamental articles</t>
  </si>
  <si>
    <t>23.41 - Výroba porcelánových a keramických výrobků převážně pro domácnost a dekoračních předmětů</t>
  </si>
  <si>
    <t>Manufacture of ceramic sanitary fixtures</t>
  </si>
  <si>
    <t>Manufacture of ceramic insulators and insulating fittings</t>
  </si>
  <si>
    <t>Manufacture of other technical ceramic products</t>
  </si>
  <si>
    <t>23.45</t>
  </si>
  <si>
    <t>Manufacture of other ceramic products</t>
  </si>
  <si>
    <t>23.45 - Výroba ostatních keramických výrobků</t>
  </si>
  <si>
    <t>Manufacture of cement</t>
  </si>
  <si>
    <t>Manufacture of lime and plaster</t>
  </si>
  <si>
    <t>Manufacture of concrete products for construction purposes</t>
  </si>
  <si>
    <t>Manufacture of plaster products for construction purposes</t>
  </si>
  <si>
    <t>Manufacture of ready-mixed concrete</t>
  </si>
  <si>
    <t>Manufacture of mortars</t>
  </si>
  <si>
    <t>23.64 - Výroba malt</t>
  </si>
  <si>
    <t>Manufacture of fibre cement</t>
  </si>
  <si>
    <t>23.65 - Výroba vláknocementových výrobků</t>
  </si>
  <si>
    <t>23.66</t>
  </si>
  <si>
    <t>Manufacture of other articles of concrete, cement and plaster</t>
  </si>
  <si>
    <t>23.66 - Výroba ostatních betonových, cementových a sádrových výrobků</t>
  </si>
  <si>
    <t>Cutting, shaping and finishing of stone</t>
  </si>
  <si>
    <t>23.70 - Řezání, tvarování a konečná úprava kamenů</t>
  </si>
  <si>
    <t>Manufacture of abrasive products</t>
  </si>
  <si>
    <t>Manufacture of other non-metallic mineral products n.e.c.</t>
  </si>
  <si>
    <t>23.99 - Výroba ostatních nekovových minerálních výrobků j. n.</t>
  </si>
  <si>
    <t>Manufacture of basic iron and steel and of ferro-alloys</t>
  </si>
  <si>
    <t>24.10 - Výroba surového železa, oceli a feroslitin</t>
  </si>
  <si>
    <t>Manufacture of primary materials of iron and steel and manufacture of crude iron and steel</t>
  </si>
  <si>
    <t>24.10.1 - Výroba základních hutních výrobků ze železa a oceli, výroba surového železa a oceli</t>
  </si>
  <si>
    <t>Manufacture of hot-rolled and cold-rolled flat-rolled products of iron and steel, except cold rolling of narrow strip</t>
  </si>
  <si>
    <t>24.10.2 - Výroba plochých výrobků ze železa nebo oceli válcovaných za tepla nebo za studena, kromě úzkých pásů válcovaných za studena</t>
  </si>
  <si>
    <t>Manufacture of hot-rolled bars and rods of iron and steel</t>
  </si>
  <si>
    <t>24.10.3 - Výroba tyčí a prutů ze železa nebo oceli válcovaných za tepla</t>
  </si>
  <si>
    <t>24.10.9</t>
  </si>
  <si>
    <t>Manufacture of basic iron and steel and of ferro-alloys n.e.c.</t>
  </si>
  <si>
    <t>24.10.9 - Výroba surového železa, oceli a feroslitin j. n.</t>
  </si>
  <si>
    <t>Manufacture of tubes, pipes, hollow profiles and related fittings, of steel</t>
  </si>
  <si>
    <t>24.20 - Výroba ocelových trub, trubek, dutých profilů a souvisejících potrubních tvarovek</t>
  </si>
  <si>
    <t>Cold drawing of bars</t>
  </si>
  <si>
    <t>24.31 - Tažení ocelových tyčí za studena</t>
  </si>
  <si>
    <t>Cold rolling of narrow strip</t>
  </si>
  <si>
    <t>Cold forming or folding</t>
  </si>
  <si>
    <t>24.33 - Tváření ocelových profilů za studena</t>
  </si>
  <si>
    <t>Cold drawing of wire</t>
  </si>
  <si>
    <t>Precious metals production</t>
  </si>
  <si>
    <t>Aluminium production</t>
  </si>
  <si>
    <t>Lead, zinc and tin production</t>
  </si>
  <si>
    <t>Copper production</t>
  </si>
  <si>
    <t>Other non-ferrous metal production</t>
  </si>
  <si>
    <t>Processing of nuclear fuel</t>
  </si>
  <si>
    <t>Casting of iron</t>
  </si>
  <si>
    <t>24.51 - Odlévání litiny</t>
  </si>
  <si>
    <t>Casting of lamellar graphite iron</t>
  </si>
  <si>
    <t>24.51.1 - Odlévání litiny s lupínkovým grafitem</t>
  </si>
  <si>
    <t>Casting of spheroidal graphite iron</t>
  </si>
  <si>
    <t>24.51.2 - Odlévání litiny s kuličkovým grafitem</t>
  </si>
  <si>
    <t>Casting of other iron</t>
  </si>
  <si>
    <t>24.51.9 - Odlévání ostatní litiny</t>
  </si>
  <si>
    <t>Casting of steel</t>
  </si>
  <si>
    <t>24.52 - Odlévání oceli</t>
  </si>
  <si>
    <t>Casting of carbon steel</t>
  </si>
  <si>
    <t>24.52.1 - Odlévání uhlíkatých ocelí</t>
  </si>
  <si>
    <t>Casting of alloy-steel</t>
  </si>
  <si>
    <t>24.52.2 - Odlévání legovaných ocelí</t>
  </si>
  <si>
    <t>Casting of light metals</t>
  </si>
  <si>
    <t>24.53 - Odlévání lehkých kovů</t>
  </si>
  <si>
    <t>Casting of other non-ferrous metals</t>
  </si>
  <si>
    <t>24.54 - Odlévání ostatních neželezných kovů</t>
  </si>
  <si>
    <t>Manufacture of metal structures and parts of structures</t>
  </si>
  <si>
    <t>Manufacture of doors and windows of metal</t>
  </si>
  <si>
    <t>Manufacture of central heating radiators, steam generators and boilers</t>
  </si>
  <si>
    <t>25.21 - Výroba radiátorů k ústřednímu topení a parních kotlů</t>
  </si>
  <si>
    <t>25.22</t>
  </si>
  <si>
    <t>Manufacture of other tanks, reservoirs and containers of metal</t>
  </si>
  <si>
    <t>25.22 - Výroba ostatních kovových cisteren, nádrží a podobných nádob</t>
  </si>
  <si>
    <t>Manufacture of weapons and ammunition</t>
  </si>
  <si>
    <t>25.30 - Výroba zbraní a střeliva</t>
  </si>
  <si>
    <t>Forging and shaping metal and powder metallurgy</t>
  </si>
  <si>
    <t>25.40 - Kování a tváření kovů a prášková metalurgie</t>
  </si>
  <si>
    <t>25.51</t>
  </si>
  <si>
    <t>Coating of metals</t>
  </si>
  <si>
    <t>25.51 - Povlakování kovů</t>
  </si>
  <si>
    <t>25.52</t>
  </si>
  <si>
    <t>Heat treatment of metals</t>
  </si>
  <si>
    <t>25.52 - Tepelné zpracování kovů</t>
  </si>
  <si>
    <t>25.53</t>
  </si>
  <si>
    <t>Machining of metals</t>
  </si>
  <si>
    <t>25.53 - Obrábění kovů</t>
  </si>
  <si>
    <t>Manufacture of cutlery</t>
  </si>
  <si>
    <t>25.61 - Výroba nožířských výrobků</t>
  </si>
  <si>
    <t>Manufacture of locks and hinges</t>
  </si>
  <si>
    <t>25.62 - Výroba zámků a kování</t>
  </si>
  <si>
    <t>25.63</t>
  </si>
  <si>
    <t>Manufacture of tools</t>
  </si>
  <si>
    <t>25.63 - Výroba nástrojů a nářadí</t>
  </si>
  <si>
    <t>Manufacture of steel drums and similar containers</t>
  </si>
  <si>
    <t>Manufacture of light metal packaging</t>
  </si>
  <si>
    <t>25.92 - Výroba obalů z lehkých kovů</t>
  </si>
  <si>
    <t>Manufacture of wire products, chain and springs</t>
  </si>
  <si>
    <t>Manufacture of fasteners and screw machine products</t>
  </si>
  <si>
    <t>25.94 - Výroba spojovacích materiálů a výrobků se závity</t>
  </si>
  <si>
    <t>Manufacture of other fabricated metal products n.e.c.</t>
  </si>
  <si>
    <t>25.99 - Výroba ostatních kovových výrobků j. n.</t>
  </si>
  <si>
    <t>Manufacture of electronic components</t>
  </si>
  <si>
    <t>26.11 - Výroba elektronických součástek</t>
  </si>
  <si>
    <t>Manufacture of loaded electronic boards</t>
  </si>
  <si>
    <t>Manufacture of computers and peripheral equipment</t>
  </si>
  <si>
    <t>Manufacture of communication equipment</t>
  </si>
  <si>
    <t>Manufacture of consumer electronics</t>
  </si>
  <si>
    <t>26.40 - Výroba spotřební elektroniky</t>
  </si>
  <si>
    <t>Manufacture of instruments and appliances for measuring, testing and navigation</t>
  </si>
  <si>
    <t>26.51 - Výroba měřicích, zkušebních a navigačních přístrojů</t>
  </si>
  <si>
    <t>Manufacture of watches and clocks</t>
  </si>
  <si>
    <t>Manufacture of irradiation, electromedical and electrotherapeutic equipment</t>
  </si>
  <si>
    <t>26.60 - Výroba ozařovacích, elektroléčebných a elektroterapeutických přístrojů</t>
  </si>
  <si>
    <t>Manufacture of optical instruments, magnetic and optical media and photographic equipment</t>
  </si>
  <si>
    <t>26.70 - Výroba optických přístrojů a zařízení, magnetických a optických médií a fotografických přístrojů a zařízení</t>
  </si>
  <si>
    <t>Manufacture of electric motors, generators and transformers</t>
  </si>
  <si>
    <t>27.11 - Výroba elektrických motorů, generátorů a transformátorů</t>
  </si>
  <si>
    <t>Manufacture of electricity distribution and control apparatus</t>
  </si>
  <si>
    <t>Manufacture of batteries and accumulators</t>
  </si>
  <si>
    <t>27.20 - Výroba baterií a akumulátorů</t>
  </si>
  <si>
    <t>Manufacture of fibre optic cables</t>
  </si>
  <si>
    <t>27.31 - Výroba optických kabelů</t>
  </si>
  <si>
    <t>Manufacture of other electronic and electric wires and cables</t>
  </si>
  <si>
    <t>27.32 - Výroba ostatních elektronických a elektrických vodičů a kabelů</t>
  </si>
  <si>
    <t>Manufacture of wiring devices</t>
  </si>
  <si>
    <t>Manufacture of lighting equipment</t>
  </si>
  <si>
    <t>27.40 - Výroba osvětlovacích zařízení</t>
  </si>
  <si>
    <t>Manufacture of electric domestic appliances</t>
  </si>
  <si>
    <t>27.51 - Výroba elektrických spotřebičů převážně pro domácnost</t>
  </si>
  <si>
    <t>Manufacture of non-electric domestic appliances</t>
  </si>
  <si>
    <t>27.52 - Výroba neelektrických spotřebičů převážně pro domácnost</t>
  </si>
  <si>
    <t>Manufacture of other electrical equipment</t>
  </si>
  <si>
    <t>Manufacture of engines and turbines, except aircraft, vehicle and cycle engines</t>
  </si>
  <si>
    <t>28.11 - Výroba motorů a turbín, kromě motorů pro letadla, automobily a motocykly</t>
  </si>
  <si>
    <t>Manufacture of fluid power equipment</t>
  </si>
  <si>
    <t>28.12 - Výroba hydraulických zařízení</t>
  </si>
  <si>
    <t>Manufacture of other pumps and compressors</t>
  </si>
  <si>
    <t>Manufacture of other taps and valves</t>
  </si>
  <si>
    <t>Manufacture of bearings, gears, gearing and driving elements</t>
  </si>
  <si>
    <t>Manufacture of ovens, furnaces and permanent household heating equipment</t>
  </si>
  <si>
    <t>28.21 - Výroba pecí, kotlů a stálých tepelných zařízení pro domácnosti</t>
  </si>
  <si>
    <t>Manufacture of lifting and handling equipment</t>
  </si>
  <si>
    <t>Manufacture of office machinery and equipment, except computers and peripheral equipment</t>
  </si>
  <si>
    <t>Manufacture of power-driven hand tools</t>
  </si>
  <si>
    <t>Manufacture of non-domestic air conditioning equipment</t>
  </si>
  <si>
    <t>28.25 - Výroba klimatizačních zařízení jiných než pro domácnost</t>
  </si>
  <si>
    <t>Manufacture of other general-purpose machinery n.e.c.</t>
  </si>
  <si>
    <t>Manufacture of agricultural and forestry machinery</t>
  </si>
  <si>
    <t>Manufacture of metal forming machinery and machine tools for metal work</t>
  </si>
  <si>
    <t>28.41 - Výroba tvářecích a obráběcích strojů na opracování kovů</t>
  </si>
  <si>
    <t>28.42</t>
  </si>
  <si>
    <t>Manufacture of other machine tools</t>
  </si>
  <si>
    <t>28.42 - Výroba ostatních obráběcích strojů</t>
  </si>
  <si>
    <t>Manufacture of machinery for metallurgy</t>
  </si>
  <si>
    <t>Manufacture of machinery for mining, quarrying and construction</t>
  </si>
  <si>
    <t>Manufacture of machinery for food, beverage and tobacco processing</t>
  </si>
  <si>
    <t>28.93 - Výroba strojů na výrobu potravin, nápojů a zpracování tabáku</t>
  </si>
  <si>
    <t>Manufacture of machinery for textile, apparel and leather production</t>
  </si>
  <si>
    <t>28.94 - Výroba strojů na výrobu textilu, oděvních výrobků a výrobků z usní</t>
  </si>
  <si>
    <t>Manufacture of machinery for paper and paperboard production</t>
  </si>
  <si>
    <t>Manufacture of plastics and rubber machinery</t>
  </si>
  <si>
    <t>28.97</t>
  </si>
  <si>
    <t>Manufacture of additive manufacturing machinery</t>
  </si>
  <si>
    <t>28.97 - Výroba strojů pro aditivní výrobu</t>
  </si>
  <si>
    <t>Manufacture of other special-purpose machinery n.e.c.</t>
  </si>
  <si>
    <t>Manufacture of motor vehicles</t>
  </si>
  <si>
    <t>29.10 - Výroba motorových vozidel</t>
  </si>
  <si>
    <t>Manufacture of bodies and coachwork for motor vehicles; manufacture of trailers and semi-trailers</t>
  </si>
  <si>
    <t>29.20 - Výroba karoserií motorových vozidel; výroba přívěsů a návěsů</t>
  </si>
  <si>
    <t>Manufacture of electrical and electronic equipment for motor vehicles</t>
  </si>
  <si>
    <t>29.31 - Výroba elektrického a elektronického zařízení pro motorová vozidla</t>
  </si>
  <si>
    <t>Manufacture of other parts and accessories for motor vehicles</t>
  </si>
  <si>
    <t>Building of civilian ships and floating structures</t>
  </si>
  <si>
    <t>30.11 - Stavba civilních lodí a plavidel</t>
  </si>
  <si>
    <t>Building of pleasure and sporting boats</t>
  </si>
  <si>
    <t>30.13</t>
  </si>
  <si>
    <t>Building of military ships and vessels</t>
  </si>
  <si>
    <t>30.13 - Stavba vojenských lodí a plavidel</t>
  </si>
  <si>
    <t>Manufacture of railway locomotives and rolling stock</t>
  </si>
  <si>
    <t>30.20 - Výroba železničních lokomotiv a kolejových vozidel</t>
  </si>
  <si>
    <t>30.31</t>
  </si>
  <si>
    <t>Manufacture of civilian air and spacecraft and related machinery</t>
  </si>
  <si>
    <t>30.31 - Výroba civilních letadel, kosmických lodí a souvisejících zařízení</t>
  </si>
  <si>
    <t>30.32</t>
  </si>
  <si>
    <t>Manufacture of military air and spacecraft and related machinery</t>
  </si>
  <si>
    <t>30.32 - Výroba vojenských letadel, kosmických lodí a souvisejících zařízení</t>
  </si>
  <si>
    <t>Manufacture of military fighting vehicles</t>
  </si>
  <si>
    <t>Manufacture of motorcycles</t>
  </si>
  <si>
    <t>Manufacture of bicycles and invalid carriages</t>
  </si>
  <si>
    <t>Manufacture of other transport equipment n.e.c.</t>
  </si>
  <si>
    <t>31.00</t>
  </si>
  <si>
    <t>Manufacture of furniture</t>
  </si>
  <si>
    <t>31.00 - Výroba nábytku</t>
  </si>
  <si>
    <t>Striking of coins</t>
  </si>
  <si>
    <t>Manufacture of jewellery and related articles</t>
  </si>
  <si>
    <t>Manufacture of imitation jewellery and related articles</t>
  </si>
  <si>
    <t>Manufacture of musical instruments</t>
  </si>
  <si>
    <t>Manufacture of sports goods</t>
  </si>
  <si>
    <t>Manufacture of games and toys</t>
  </si>
  <si>
    <t>Manufacture of medical and dental instruments and supplies</t>
  </si>
  <si>
    <t>Manufacture of brooms and brushes</t>
  </si>
  <si>
    <t>Other manufacturing n.e.c.</t>
  </si>
  <si>
    <t>32.99 - Ostatní zpracovatelský průmysl j. n.</t>
  </si>
  <si>
    <t>Repair and maintenance of fabricated metal products</t>
  </si>
  <si>
    <t>33.11 - Opravy a údržba kovových výrobků</t>
  </si>
  <si>
    <t>Repair and maintenance of machinery</t>
  </si>
  <si>
    <t>33.12 - Opravy a údržba strojů</t>
  </si>
  <si>
    <t>Repair and maintenance of electronic and optical equipment</t>
  </si>
  <si>
    <t>33.13 - Opravy a údržba elektronických a optických přístrojů a zařízení</t>
  </si>
  <si>
    <t>Repair and maintenance of electrical equipment</t>
  </si>
  <si>
    <t>33.14 - Opravy a údržba elektrických zařízení</t>
  </si>
  <si>
    <t>Repair and maintenance of civilian ships and boats</t>
  </si>
  <si>
    <t>33.15 - Opravy a údržba civilních lodí a člunů</t>
  </si>
  <si>
    <t>Repair and maintenance of civilian air and spacecraft</t>
  </si>
  <si>
    <t>33.16 - Opravy a údržba civilních letadel a kosmických lodí</t>
  </si>
  <si>
    <t>Repair and maintenance of other civilian transport equipment</t>
  </si>
  <si>
    <t>33.17 - Opravy a údržba ostatních civilních dopravních prostředků a zařízení</t>
  </si>
  <si>
    <t>Repair and maintenance of locomotives and railroad cars</t>
  </si>
  <si>
    <t>Repair and maintenance of other civilian transport equipment n.e.c.</t>
  </si>
  <si>
    <t>33.17.9 - Opravy a údržba ostatních civilních dopravních prostředků a zařízení j. n.</t>
  </si>
  <si>
    <t>33.18</t>
  </si>
  <si>
    <t>Repair and maintenance of military fighting vehicles, ships, boats, air and spacecraft</t>
  </si>
  <si>
    <t>33.18 - Opravy a údržba vojenských bojových vozidel, lodí, člunů, letadel a kosmických lodí</t>
  </si>
  <si>
    <t>33.18.1</t>
  </si>
  <si>
    <t>Opravy a údržba vojenských bojových vozidel</t>
  </si>
  <si>
    <t>Repair and maintenance of military fighting vehicles</t>
  </si>
  <si>
    <t>33.18.1 - Opravy a údržba vojenských bojových vozidel</t>
  </si>
  <si>
    <t>33.18.2</t>
  </si>
  <si>
    <t>Opravy a údržba vojenských lodí a člunů</t>
  </si>
  <si>
    <t>Repair and maintenance of military ships and boats</t>
  </si>
  <si>
    <t>33.18.2 - Opravy a údržba vojenských lodí a člunů</t>
  </si>
  <si>
    <t>33.18.3</t>
  </si>
  <si>
    <t>Opravy a údržba vojenských letadel a kosmických lodí</t>
  </si>
  <si>
    <t>Repair and maintenance of military air and spacecraft</t>
  </si>
  <si>
    <t>33.18.3 - Opravy a údržba vojenských letadel a kosmických lodí</t>
  </si>
  <si>
    <t>Repair and maintenance of other equipment</t>
  </si>
  <si>
    <t>33.19 - Opravy a údržba ostatních zařízení</t>
  </si>
  <si>
    <t>Installation of industrial machinery and equipment</t>
  </si>
  <si>
    <t>Production of electricity from non-renewable sources</t>
  </si>
  <si>
    <t>35.11 - Výroba elektřiny z neobnovitelných zdrojů</t>
  </si>
  <si>
    <t>Production of electricity from renewable sources</t>
  </si>
  <si>
    <t>35.12 - Výroba elektřiny z obnovitelných zdrojů</t>
  </si>
  <si>
    <t>Transmission of electricity</t>
  </si>
  <si>
    <t>35.13 - Přenos elektřiny</t>
  </si>
  <si>
    <t>Distribution of electricity</t>
  </si>
  <si>
    <t>35.14 - Distribuce elektřiny</t>
  </si>
  <si>
    <t>35.15</t>
  </si>
  <si>
    <t>Trade of electricity</t>
  </si>
  <si>
    <t>35.15 - Obchod s elektřinou</t>
  </si>
  <si>
    <t>35.16</t>
  </si>
  <si>
    <t>Storage of electricity</t>
  </si>
  <si>
    <t>35.16 - Skladování elektřiny</t>
  </si>
  <si>
    <t>Manufacture of gas</t>
  </si>
  <si>
    <t>Distribution of gaseous fuels through mains</t>
  </si>
  <si>
    <t>35.22 - Distribuce plynných paliv prostřednictvím sítí</t>
  </si>
  <si>
    <t>Trade of gas through mains</t>
  </si>
  <si>
    <t>35.23 - Obchod s plynem prostřednictvím sítí</t>
  </si>
  <si>
    <t>35.24</t>
  </si>
  <si>
    <t>Storage of gas as part of network supply services</t>
  </si>
  <si>
    <t>35.24 - Skladování plynu jako součást služeb síťových dodávek</t>
  </si>
  <si>
    <t>Steam and air conditioning supply</t>
  </si>
  <si>
    <t>35.30 - Dodávání páry a klimatizovaného vzduchu</t>
  </si>
  <si>
    <t>Production and distribution of steam</t>
  </si>
  <si>
    <t>35.30.1 - Výroba a distribuce páry</t>
  </si>
  <si>
    <t>Production and distribution of cooled air</t>
  </si>
  <si>
    <t>35.30.2 - Výroba a distribuce klimatizovaného vzduchu</t>
  </si>
  <si>
    <t>Production and distribution of chilled water</t>
  </si>
  <si>
    <t>35.30.3 - Výroba a distribuce chladicí vody</t>
  </si>
  <si>
    <t>Production of ice for cooling purposes</t>
  </si>
  <si>
    <t>35.30.4 - Výrobu ledu pro chladicí účely</t>
  </si>
  <si>
    <t>35.40</t>
  </si>
  <si>
    <t>Activities of brokers and agents for electric power and natural gas</t>
  </si>
  <si>
    <t>35.40 - Činnosti makléřů a agentů v oblasti elektrické energie a zemního plynu</t>
  </si>
  <si>
    <t>Water collection, treatment and supply</t>
  </si>
  <si>
    <t>36.00 - Shromažďování, úprava a distribuce vody</t>
  </si>
  <si>
    <t>Sewerage</t>
  </si>
  <si>
    <t>37.00 - Činnosti související s odpadními vodami</t>
  </si>
  <si>
    <t>Collection of non-hazardous waste</t>
  </si>
  <si>
    <t>38.11 - Sběr odpadů, kromě nebezpečných</t>
  </si>
  <si>
    <t>Collection of hazardous waste</t>
  </si>
  <si>
    <t>38.12 - Sběr nebezpečných odpadů</t>
  </si>
  <si>
    <t>Materials recovery</t>
  </si>
  <si>
    <t>38.21 - Zpracování odpadů k získání materiálů k dalšímu využití</t>
  </si>
  <si>
    <t>Energy recovery</t>
  </si>
  <si>
    <t>38.22 - Zpracování odpadů k energetickému využití</t>
  </si>
  <si>
    <t>38.23</t>
  </si>
  <si>
    <t>Other waste recovery</t>
  </si>
  <si>
    <t>38.23 - Zpracování odpadů k ostatnímu využití</t>
  </si>
  <si>
    <t>Incineration without energy recovery</t>
  </si>
  <si>
    <t>38.31 - Spalování odpadů bez energetického využití</t>
  </si>
  <si>
    <t>Landfilling or permanent storage</t>
  </si>
  <si>
    <t>38.32 - Skládkování nebo trvalé uložení odpadů</t>
  </si>
  <si>
    <t>38.33</t>
  </si>
  <si>
    <t>Other waste disposal</t>
  </si>
  <si>
    <t>38.33 - Ostatní odstraňování odpadů</t>
  </si>
  <si>
    <t>Remediation activities and other waste management service activities</t>
  </si>
  <si>
    <t>41.00</t>
  </si>
  <si>
    <t>Construction of residential and non-residential buildings</t>
  </si>
  <si>
    <t>41.00 - Výstavba bytových a nebytových budov</t>
  </si>
  <si>
    <t>Construction of roads and motorways</t>
  </si>
  <si>
    <t>Construction of railways and underground railways</t>
  </si>
  <si>
    <t>Construction of bridges and tunnels</t>
  </si>
  <si>
    <t>Construction of utility projects for fluids</t>
  </si>
  <si>
    <t>Construction of utility projects for electricity and telecommunications</t>
  </si>
  <si>
    <t>42.22 - Výstavba inženýrských sítí pro elektřinu a telekomunikace</t>
  </si>
  <si>
    <t>Construction of water projects</t>
  </si>
  <si>
    <t>Construction of other civil engineering projects n.e.c.</t>
  </si>
  <si>
    <t>42.99 - Výstavba ostatních inženýrských děl j. n.</t>
  </si>
  <si>
    <t>Demolition</t>
  </si>
  <si>
    <t>Site preparation</t>
  </si>
  <si>
    <t>Test drilling and boring</t>
  </si>
  <si>
    <t>Electrical installation</t>
  </si>
  <si>
    <t>Plumbing, heat and air-conditioning installation</t>
  </si>
  <si>
    <t>43.22 - Instalace rozvodů vody, odpadu, topení a klimatizace</t>
  </si>
  <si>
    <t>43.22.1</t>
  </si>
  <si>
    <t>Instalace vodovodních, odpadních a plynových zařízení a rozvodů</t>
  </si>
  <si>
    <t>Plumbing, drain laying and gas fitting instalation</t>
  </si>
  <si>
    <t>43.22.1 - Instalace vodovodních, odpadních a plynových zařízení a rozvodů</t>
  </si>
  <si>
    <t>43.22.2</t>
  </si>
  <si>
    <t>Heating, ventilation and air-conditioning instalation</t>
  </si>
  <si>
    <t>43.22.2 - Instalace tepelných, chladicích a klimatizačních zařízení a rozvodů</t>
  </si>
  <si>
    <t>43.23</t>
  </si>
  <si>
    <t>Installation of insulation</t>
  </si>
  <si>
    <t>43.23 - Instalace izolací</t>
  </si>
  <si>
    <t>43.24</t>
  </si>
  <si>
    <t>Other construction installation</t>
  </si>
  <si>
    <t>43.24 - Ostatní stavební instalace</t>
  </si>
  <si>
    <t>Plastering</t>
  </si>
  <si>
    <t>Joinery installation</t>
  </si>
  <si>
    <t>Floor and wall covering</t>
  </si>
  <si>
    <t>Painting and glazing</t>
  </si>
  <si>
    <t>43.35</t>
  </si>
  <si>
    <t>Other building completion and finishing</t>
  </si>
  <si>
    <t>43.35 - Ostatní kompletační a dokončovací stavební práce</t>
  </si>
  <si>
    <t>43.41</t>
  </si>
  <si>
    <t>Roofing activities</t>
  </si>
  <si>
    <t>43.41 - Pokrývačské práce</t>
  </si>
  <si>
    <t>43.42</t>
  </si>
  <si>
    <t>Other specialised construction activities in construction of buildings</t>
  </si>
  <si>
    <t>43.42 - Ostatní specializované stavební činnosti při výstavbě budov</t>
  </si>
  <si>
    <t>43.50</t>
  </si>
  <si>
    <t>Specialised construction activities in civil engineering</t>
  </si>
  <si>
    <t>43.50 - Specializované stavební činnosti při výstavbě inženýrských děl</t>
  </si>
  <si>
    <t>43.60</t>
  </si>
  <si>
    <t>Intermediation service activities for specialised construction services</t>
  </si>
  <si>
    <t>43.60 - Zprostředkování v oblasti specializovaných stavebních činností</t>
  </si>
  <si>
    <t>Masonry and bricklaying activities</t>
  </si>
  <si>
    <t>43.91 - Zednické práce</t>
  </si>
  <si>
    <t>Other specialised construction activities n.e.c.</t>
  </si>
  <si>
    <t>Activities of agents involved in the wholesale of agricultural raw materials, live animals, textile raw materials and semi-finished goods</t>
  </si>
  <si>
    <t>46.11 - Zprostředkování v oblasti velkoobchodu za provizi se základními zemědělskými produkty, živými zvířaty, textilními surovinami a polotovary</t>
  </si>
  <si>
    <t>Activities of agents involved in the wholesale of fuels, ores, metals and industrial chemicals</t>
  </si>
  <si>
    <t>46.12 - Zprostředkování v oblasti velkoobchodu za provizi s palivy, rudami, kovy a technickými chemikáliemi</t>
  </si>
  <si>
    <t>Activities of agents involved in the wholesale of timber and building materials</t>
  </si>
  <si>
    <t>46.13 - Zprostředkování v oblasti velkoobchodu za provizi se dřevem a stavebními materiály</t>
  </si>
  <si>
    <t>Activities of agents involved in the wholesale of machinery, industrial equipment, ships and aircraft</t>
  </si>
  <si>
    <t>46.14 - Zprostředkování v oblasti velkoobchodu za provizi se stroji, průmyslovým zařízením, loděmi a letadly</t>
  </si>
  <si>
    <t>Activities of agents involved in the wholesale of furniture, household goods, hardware and ironmongery</t>
  </si>
  <si>
    <t>46.15 - Zprostředkování v oblasti velkoobchodu za provizi s nábytkem, železářským zbožím a potřebami převážně pro domácnost</t>
  </si>
  <si>
    <t>Activities of agents involved in the wholesale of textiles, clothing, fur, footwear and leather goods</t>
  </si>
  <si>
    <t>46.16 - Zprostředkování v oblasti velkoobchodu za provizi s textilem, oděvy, kožešinami, obuví a koženými výrobky</t>
  </si>
  <si>
    <t>Activities of agents involved in the wholesale of food, beverages and tobacco</t>
  </si>
  <si>
    <t>46.17 - Zprostředkování v oblasti velkoobchodu za provizi s potravinami, nápoji a tabákovými výrobky</t>
  </si>
  <si>
    <t>Activities of agents involved in the wholesale of other particular products</t>
  </si>
  <si>
    <t>46.18 - Zprostředkování v oblasti specializovaného velkoobchodu za provizi s ostatním zbožím</t>
  </si>
  <si>
    <t>Activities of agents involved in non-specialised wholesale</t>
  </si>
  <si>
    <t>46.19 - Zprostředkování v oblasti nespecializovaného velkoobchodu za provizi</t>
  </si>
  <si>
    <t>Wholesale of grain, unmanufactured tobacco, seeds and animal feeds</t>
  </si>
  <si>
    <t>46.21 - Velkoobchod s obilím, surovým tabákem, osivy a krmivy</t>
  </si>
  <si>
    <t>Wholesale of flowers and plants</t>
  </si>
  <si>
    <t>46.22 - Velkoobchod s květinami a jinými rostlinami</t>
  </si>
  <si>
    <t>Wholesale of live animals</t>
  </si>
  <si>
    <t>Wholesale of hides, skins and leather</t>
  </si>
  <si>
    <t>46.24 - Velkoobchod se surovými kůžemi, kožešinami a usněmi</t>
  </si>
  <si>
    <t>Wholesale of fruit and vegetables</t>
  </si>
  <si>
    <t>46.31 - Velkoobchod s ovocem a zeleninou</t>
  </si>
  <si>
    <t>Wholesale of meat, meat products, fish and fish products</t>
  </si>
  <si>
    <t>46.32 - Velkoobchod s masem, masnými výrobky, rybami a rybími výrobky</t>
  </si>
  <si>
    <t>Wholesale of dairy products, eggs and edible oils and fats</t>
  </si>
  <si>
    <t>Wholesale of beverages</t>
  </si>
  <si>
    <t>Wholesale of tobacco products</t>
  </si>
  <si>
    <t>46.35 - Velkoobchod s tabákovými výrobky</t>
  </si>
  <si>
    <t>Wholesale of sugar, chocolate and sugar confectionery</t>
  </si>
  <si>
    <t>46.36 - Velkoobchod s cukrem, čokoládou a cukrovinkami</t>
  </si>
  <si>
    <t>Wholesale of coffee, tea, cocoa and spices</t>
  </si>
  <si>
    <t>46.37 - Velkoobchod s kávou, čajem, kakaem a kořením</t>
  </si>
  <si>
    <t>Wholesale of other food</t>
  </si>
  <si>
    <t>46.38 - Specializovaný velkoobchod s ostatními potravinami</t>
  </si>
  <si>
    <t>Non-specialised wholesale of food, beverages and tobacco</t>
  </si>
  <si>
    <t>46.39 - Nespecializovaný velkoobchod s potravinami, nápoji a tabákovými výrobky</t>
  </si>
  <si>
    <t>Wholesale of textiles</t>
  </si>
  <si>
    <t>46.41 - Velkoobchod s textilem</t>
  </si>
  <si>
    <t>Wholesale of clothing and footwear</t>
  </si>
  <si>
    <t>46.42 - Velkoobchod s oděvy a obuví</t>
  </si>
  <si>
    <t>Wholesale of electrical household appliances</t>
  </si>
  <si>
    <t>46.43 - Velkoobchod s elektrospotřebiči a elektronikou převážně pro domácnost</t>
  </si>
  <si>
    <t>Wholesale of china and glassware and cleaning materials</t>
  </si>
  <si>
    <t>46.44 - Velkoobchod s porcelánovými, keramickými a skleněnými výrobky a čisticími prostředky</t>
  </si>
  <si>
    <t>Wholesale of perfume and cosmetics</t>
  </si>
  <si>
    <t>46.45 - Velkoobchod s parfémy a kosmetickými přípravky</t>
  </si>
  <si>
    <t>Wholesale of pharmaceutical and medical goods</t>
  </si>
  <si>
    <t>46.46 - Velkoobchod s farmaceutickými a zdravotnickými výrobky</t>
  </si>
  <si>
    <t>Wholesale of household, office and shop furniture, carpets and lighting equipment</t>
  </si>
  <si>
    <t>46.47 - Velkoobchod s nábytkem, koberci a osvětlovacími zařízeními pro domácnosti, kanceláře a obchody</t>
  </si>
  <si>
    <t>Wholesale of watches and jewellery</t>
  </si>
  <si>
    <t>46.48 - Velkoobchod s hodinami, hodinkami a klenoty</t>
  </si>
  <si>
    <t>Wholesale of other household goods</t>
  </si>
  <si>
    <t>46.49 - Velkoobchod s ostatními výrobky převážně pro domácnost</t>
  </si>
  <si>
    <t>46.50</t>
  </si>
  <si>
    <t>Wholesale of information and communication equipment</t>
  </si>
  <si>
    <t>46.50 - Velkoobchod s počítačovými a komunikačními zařízeními</t>
  </si>
  <si>
    <t>Wholesale of agricultural machinery, equipment and supplies</t>
  </si>
  <si>
    <t>Wholesale of machine tools</t>
  </si>
  <si>
    <t>46.62 - Velkoobchod s obráběcími stroji</t>
  </si>
  <si>
    <t>Wholesale of mining, construction and civil engineering machinery</t>
  </si>
  <si>
    <t>46.63 - Velkoobchod s těžebními a stavebními stroji a zařízením</t>
  </si>
  <si>
    <t>Wholesale of other machinery and equipment</t>
  </si>
  <si>
    <t>46.64 - Velkoobchod s ostatními stroji a zařízením</t>
  </si>
  <si>
    <t>Wholesale of motor vehicles</t>
  </si>
  <si>
    <t>46.71 - Velkoobchod s motorovými vozidly</t>
  </si>
  <si>
    <t>Wholesale of motor vehicle parts and accessories</t>
  </si>
  <si>
    <t>46.72 - Velkoobchod s díly a příslušenstvím pro motorová vozidla</t>
  </si>
  <si>
    <t>Wholesale of motorcycles, motorcycle parts and accessories</t>
  </si>
  <si>
    <t>46.73 - Velkoobchod s motocykly a jejich díly a příslušenstvím</t>
  </si>
  <si>
    <t>46.81</t>
  </si>
  <si>
    <t>Wholesale of solid, liquid and gaseous fuels and related products</t>
  </si>
  <si>
    <t>46.81 - Velkoobchod s pevnými, kapalnými a plynnými palivy a příbuznými výrobky</t>
  </si>
  <si>
    <t>46.82</t>
  </si>
  <si>
    <t>Wholesale of metals and metal ores</t>
  </si>
  <si>
    <t>46.82 - Velkoobchod s rudami, kovy a hutními výrobky</t>
  </si>
  <si>
    <t>46.83</t>
  </si>
  <si>
    <t>Wholesale of wood, construction materials and sanitary equipment</t>
  </si>
  <si>
    <t>46.83 - Velkoobchod se dřevem, stavebními materiály a sanitárním vybavením</t>
  </si>
  <si>
    <t>46.84</t>
  </si>
  <si>
    <t>Wholesale of hardware, plumbing and heating equipment and supplies</t>
  </si>
  <si>
    <t>46.84 - Velkoobchod s železářským zbožím a instalatérskými a topenářskými potřebami</t>
  </si>
  <si>
    <t>46.85</t>
  </si>
  <si>
    <t>Wholesale of chemical products</t>
  </si>
  <si>
    <t>46.85 - Velkoobchod s chemickými výrobky</t>
  </si>
  <si>
    <t>46.86</t>
  </si>
  <si>
    <t>Wholesale of other intermediate products</t>
  </si>
  <si>
    <t>46.86 - Velkoobchod s ostatními meziprodukty</t>
  </si>
  <si>
    <t>46.87</t>
  </si>
  <si>
    <t>Wholesale of waste and scrap</t>
  </si>
  <si>
    <t>46.87 - Velkoobchod s odpadem a šrotem</t>
  </si>
  <si>
    <t>46.89</t>
  </si>
  <si>
    <t>46890</t>
  </si>
  <si>
    <t>Ostatní specializovaný velkoobchod j. n.</t>
  </si>
  <si>
    <t>Other specialised wholesale n.e.c.</t>
  </si>
  <si>
    <t>46.89 - Ostatní specializovaný velkoobchod j. n.</t>
  </si>
  <si>
    <t>Non-specialised wholesale trade</t>
  </si>
  <si>
    <t>Non-specialised retail sale of predominately food, beverages or tobacco</t>
  </si>
  <si>
    <t>47.11 - Nespecializovaný maloobchod s převahou potravin, nápojů a tabákových výrobků</t>
  </si>
  <si>
    <t>47.12</t>
  </si>
  <si>
    <t>Other non-specialised retail sale</t>
  </si>
  <si>
    <t>47.12 - Ostatní nespecializovaný maloobchod</t>
  </si>
  <si>
    <t>Retail sale of fruit and vegetables</t>
  </si>
  <si>
    <t>47.21 - Maloobchod s ovocem a zeleninou</t>
  </si>
  <si>
    <t>Retail sale of meat and meat products</t>
  </si>
  <si>
    <t>47.22 - Maloobchod s masem a masnými výrobky</t>
  </si>
  <si>
    <t>Retail sale of fish, crustaceans and molluscs</t>
  </si>
  <si>
    <t>47.23 - Maloobchod s rybami, korýši a měkkýši</t>
  </si>
  <si>
    <t>Retail sale of bread, cake and confectionery</t>
  </si>
  <si>
    <t>47.24 - Maloobchod s pekařskými a cukrářskými výrobky a cukrovinkami</t>
  </si>
  <si>
    <t>Retail sale of beverages</t>
  </si>
  <si>
    <t>47.25 - Maloobchod s nápoji</t>
  </si>
  <si>
    <t>Retail sale of tobacco products</t>
  </si>
  <si>
    <t>47.26 - Maloobchod s tabákovými výrobky</t>
  </si>
  <si>
    <t>47.27</t>
  </si>
  <si>
    <t>Retail sale of other food</t>
  </si>
  <si>
    <t>47.27 - Specializovaný maloobchod s ostatními potravinami</t>
  </si>
  <si>
    <t>Retail sale of automotive fuel</t>
  </si>
  <si>
    <t>47.30 - Maloobchod s pohonnými hmotami</t>
  </si>
  <si>
    <t>47.40</t>
  </si>
  <si>
    <t>Retail sale of information and communication equipment</t>
  </si>
  <si>
    <t>47.40 - Maloobchod s počítačovým a komunikačním zařízením</t>
  </si>
  <si>
    <t>Retail sale of textiles</t>
  </si>
  <si>
    <t>47.51 - Maloobchod s textilem</t>
  </si>
  <si>
    <t>Retail sale of hardware, building materials, paints and glass</t>
  </si>
  <si>
    <t>47.52 - Maloobchod s železářským zbožím, stavebními materiály, barvami a sklem</t>
  </si>
  <si>
    <t>Retail sale of carpets, rugs, wall and floor coverings</t>
  </si>
  <si>
    <t>47.53 - Maloobchod s koberci, podlahovými krytinami a nástěnnými obklady</t>
  </si>
  <si>
    <t>Retail sale of electrical household appliances</t>
  </si>
  <si>
    <t>47.54 - Maloobchod s elektrospotřebiči a elektronikou převážně pro domácnost</t>
  </si>
  <si>
    <t>47.55</t>
  </si>
  <si>
    <t>Retail sale of furniture, lighting equipment, tableware and other household goods</t>
  </si>
  <si>
    <t>47.55 - Maloobchod s nábytkem, osvětlovacími zařízeními, nádobím a ostatními výrobky převážně pro domácnost</t>
  </si>
  <si>
    <t>Retail sale of books</t>
  </si>
  <si>
    <t>47.61 - Maloobchod s knihami</t>
  </si>
  <si>
    <t>Retail sale of newspapers, and other periodical publications and stationery</t>
  </si>
  <si>
    <t>47.62 - Maloobchod s novinami a ostatními periodickými publikacemi a papírnickým zbožím</t>
  </si>
  <si>
    <t>47.62.1</t>
  </si>
  <si>
    <t>Retail sale of newspapers and other periodical publications</t>
  </si>
  <si>
    <t>47.62.1 - Maloobchod s novinami a ostatními periodickými publikacemi</t>
  </si>
  <si>
    <t>47.62.2</t>
  </si>
  <si>
    <t>Retail sale of stationery</t>
  </si>
  <si>
    <t>47.62.2 - Maloobchod s papírnickým zbožím</t>
  </si>
  <si>
    <t>Retail sale of sporting equipment</t>
  </si>
  <si>
    <t>47.63 - Maloobchod se sportovním vybavením</t>
  </si>
  <si>
    <t>Retail sale of games and toys</t>
  </si>
  <si>
    <t>47.64 - Maloobchod s hrami a hračkami</t>
  </si>
  <si>
    <t>47.69</t>
  </si>
  <si>
    <t>Retail sale of cultural and recreational goods n.e.c.</t>
  </si>
  <si>
    <t>47.69 - Maloobchod s výrobky pro kulturní rozhled a rekreaci j. n.</t>
  </si>
  <si>
    <t>Retail sale of clothing</t>
  </si>
  <si>
    <t>47.71 - Maloobchod s oděvy</t>
  </si>
  <si>
    <t>Retail sale of footwear and leather goods</t>
  </si>
  <si>
    <t>47.72 - Maloobchod s obuví a koženými výrobky</t>
  </si>
  <si>
    <t>Retail sale of pharmaceutical products</t>
  </si>
  <si>
    <t>47.73 - Maloobchod s farmaceutickými výrobky</t>
  </si>
  <si>
    <t>Retail sale of medical and orthopaedic goods</t>
  </si>
  <si>
    <t>47.74 - Maloobchod se zdravotnickými a ortopedickými výrobky</t>
  </si>
  <si>
    <t>Retail sale of cosmetic and toilet articles</t>
  </si>
  <si>
    <t>47.75 - Maloobchod s kosmetickými a toaletními výrobky</t>
  </si>
  <si>
    <t>Retail sale of flowers, plants, fertilisers, pets and pet food</t>
  </si>
  <si>
    <t>47.76 - Maloobchod s květinami, rostlinami, hnojivy, zvířaty pro zájmový chov a krmivy pro ně</t>
  </si>
  <si>
    <t>Retail sale of watches and jewellery</t>
  </si>
  <si>
    <t>47.77 - Maloobchod s hodinami, hodinkami a klenoty</t>
  </si>
  <si>
    <t>Retail sale of other new goods</t>
  </si>
  <si>
    <t>47.78 - Maloobchod s ostatním novým zbožím</t>
  </si>
  <si>
    <t>Retail sale of second-hand goods</t>
  </si>
  <si>
    <t>47.79 - Maloobchod s použitým zbožím</t>
  </si>
  <si>
    <t>47.79.1</t>
  </si>
  <si>
    <t>Retail sale of second-hand books and antiques</t>
  </si>
  <si>
    <t>47.79.1 - Maloobchod s použitými knihami a starožitnostmi</t>
  </si>
  <si>
    <t>47.79.9</t>
  </si>
  <si>
    <t>Retail sale of other second-hand goods</t>
  </si>
  <si>
    <t>47.79.9 - Maloobchod s ostatním použitým zbožím</t>
  </si>
  <si>
    <t>Retail sale of motor vehicles</t>
  </si>
  <si>
    <t>47.81 - Maloobchod s motorovými vozidly</t>
  </si>
  <si>
    <t>Retail sale of motor vehicle parts and accessories</t>
  </si>
  <si>
    <t>47.82 - Maloobchod s díly a příslušenstvím pro motorová vozidla</t>
  </si>
  <si>
    <t>47.83</t>
  </si>
  <si>
    <t>Retail sale of motorcycles, motorcycle parts and accessories</t>
  </si>
  <si>
    <t>47.83 - Maloobchod s motocykly a díly a příslušenstvím pro motocykly</t>
  </si>
  <si>
    <t>Intermediation service activities for non-specialised retail sale</t>
  </si>
  <si>
    <t>47.91 - Zprostředkování v oblasti nespecializovaného maloobchodu</t>
  </si>
  <si>
    <t>47.92</t>
  </si>
  <si>
    <t>Intermediation service activities for specialised retail sale</t>
  </si>
  <si>
    <t>47.92 - Zprostředkování v oblasti specializovaného maloobchodu</t>
  </si>
  <si>
    <t>49.11</t>
  </si>
  <si>
    <t>Passenger heavy rail transport</t>
  </si>
  <si>
    <t>49.11 - Železniční osobní doprava</t>
  </si>
  <si>
    <t>49.12</t>
  </si>
  <si>
    <t>Other passenger rail transport</t>
  </si>
  <si>
    <t>49.12 - Ostatní kolejová osobní doprava</t>
  </si>
  <si>
    <t>Freight rail transport</t>
  </si>
  <si>
    <t>49.20 - Kolejová nákladní doprava</t>
  </si>
  <si>
    <t>Scheduled passenger transport by road</t>
  </si>
  <si>
    <t>49.31 - Pravidelná silniční osobní doprava</t>
  </si>
  <si>
    <t>Non-scheduled passenger transport by road</t>
  </si>
  <si>
    <t>49.32 - Nepravidelná silniční osobní doprava</t>
  </si>
  <si>
    <t>49.33</t>
  </si>
  <si>
    <t>On-demand passenger transport service activities by vehicle with driver</t>
  </si>
  <si>
    <t>49.33 - Osobní doprava vozidlem s řidičem na vyžádání</t>
  </si>
  <si>
    <t>49.34</t>
  </si>
  <si>
    <t>Passenger transport by cableways and ski lifts</t>
  </si>
  <si>
    <t>49.34 - Osobní doprava visutými lanovkami a lyžařskými vleky</t>
  </si>
  <si>
    <t>Other passenger land transport n.e.c.</t>
  </si>
  <si>
    <t>Freight transport by road</t>
  </si>
  <si>
    <t>Removal services</t>
  </si>
  <si>
    <t>Transport via pipeline</t>
  </si>
  <si>
    <t>Sea and coastal passenger water transport</t>
  </si>
  <si>
    <t>Sea and coastal freight water transport</t>
  </si>
  <si>
    <t>Inland passenger water transport</t>
  </si>
  <si>
    <t>Inland freight water transport</t>
  </si>
  <si>
    <t>Passenger air transport</t>
  </si>
  <si>
    <t>Freight air transport</t>
  </si>
  <si>
    <t>Space transport</t>
  </si>
  <si>
    <t>Warehousing and storage</t>
  </si>
  <si>
    <t>Service activities incidental to land transportation</t>
  </si>
  <si>
    <t>52.21 - Činnosti související s pozemní dopravou</t>
  </si>
  <si>
    <t>Service activities incidental to water transportation</t>
  </si>
  <si>
    <t>52.22 - Činnosti související s vodní dopravou</t>
  </si>
  <si>
    <t>Service activities incidental to air transportation</t>
  </si>
  <si>
    <t>52.23 - Činnosti související s leteckou dopravou</t>
  </si>
  <si>
    <t>Cargo handling</t>
  </si>
  <si>
    <t>52.24 - Manipulace s nákladem</t>
  </si>
  <si>
    <t>52.25</t>
  </si>
  <si>
    <t>Logistics service activities</t>
  </si>
  <si>
    <t>52.25 - Logistické činnosti</t>
  </si>
  <si>
    <t>52.26</t>
  </si>
  <si>
    <t>Other support activities for transportation</t>
  </si>
  <si>
    <t>52.26 - Ostatní podpůrné činnosti pro dopravu</t>
  </si>
  <si>
    <t>52.31</t>
  </si>
  <si>
    <t>Intermediation service activities for freight transportation</t>
  </si>
  <si>
    <t>52.31 - Zprostředkování v oblasti nákladní dopravy</t>
  </si>
  <si>
    <t>52.32</t>
  </si>
  <si>
    <t>Intermediation service activities for passenger transportation</t>
  </si>
  <si>
    <t>52.32 - Zprostředkování v oblasti osobní dopravy</t>
  </si>
  <si>
    <t>Postal activities under universal service obligation</t>
  </si>
  <si>
    <t>Other postal and courier activities</t>
  </si>
  <si>
    <t>53.30</t>
  </si>
  <si>
    <t>Intermediation service activities for postal and courier activities</t>
  </si>
  <si>
    <t>53.30 - Zprostředkování v oblasti poštovních a kurýrních činností</t>
  </si>
  <si>
    <t>Hotels and similar accommodation</t>
  </si>
  <si>
    <t>Holiday and other short-stay accommodation</t>
  </si>
  <si>
    <t>Camping grounds and recreational vehicle parks</t>
  </si>
  <si>
    <t>55.30 - Kempy a parkoviště pro rekreační vozidla</t>
  </si>
  <si>
    <t>55.40</t>
  </si>
  <si>
    <t>Intermediation service activities for accommodation</t>
  </si>
  <si>
    <t>55.40 - Zprostředkování v oblasti ubytování</t>
  </si>
  <si>
    <t>Other accommodation</t>
  </si>
  <si>
    <t>56.11</t>
  </si>
  <si>
    <t>Restaurant activities</t>
  </si>
  <si>
    <t>56.11 - Poskytování stravování v restauracích</t>
  </si>
  <si>
    <t>56.12</t>
  </si>
  <si>
    <t>Mobile food service activities</t>
  </si>
  <si>
    <t>56.12 - Poskytování stravování u stánků a mobilních zařízení</t>
  </si>
  <si>
    <t>Event catering activities</t>
  </si>
  <si>
    <t>56.21 - Cateringové činnosti</t>
  </si>
  <si>
    <t>56.22</t>
  </si>
  <si>
    <t>Contract catering service activities and other food service activities</t>
  </si>
  <si>
    <t>56.22 - Poskytování smluvních a ostatních stravovacích služeb</t>
  </si>
  <si>
    <t>Beverage serving activities</t>
  </si>
  <si>
    <t>56.30 - Podávání nápojů</t>
  </si>
  <si>
    <t>56.40</t>
  </si>
  <si>
    <t>Intermediation service activities for food and beverage services activities</t>
  </si>
  <si>
    <t>56.40 - Zprostředkování v oblasti stravování a podávání nápojů</t>
  </si>
  <si>
    <t>Publishing of books</t>
  </si>
  <si>
    <t>Publishing of newspapers</t>
  </si>
  <si>
    <t>58.12 - Vydávání novin</t>
  </si>
  <si>
    <t>58.12.1</t>
  </si>
  <si>
    <t>Vydávání tištěných novin</t>
  </si>
  <si>
    <t>Publishing of printed newspapers</t>
  </si>
  <si>
    <t>58.12.1 - Vydávání tištěných novin</t>
  </si>
  <si>
    <t>58.12.2</t>
  </si>
  <si>
    <t>Vydávání novin v jiných formách než tištěných</t>
  </si>
  <si>
    <t>Publishing of newspapers in forms other than printed</t>
  </si>
  <si>
    <t>58.12.2 - Vydávání novin v jiných formách než tištěných</t>
  </si>
  <si>
    <t>Publishing of journals and periodicals</t>
  </si>
  <si>
    <t>58.13 - Vydávání časopisů a ostatních periodik</t>
  </si>
  <si>
    <t>58.13.1</t>
  </si>
  <si>
    <t>Vydávání tištěných časopisů</t>
  </si>
  <si>
    <t>Publishing of printed journals</t>
  </si>
  <si>
    <t>58.13.1 - Vydávání tištěných časopisů</t>
  </si>
  <si>
    <t>58.13.2</t>
  </si>
  <si>
    <t>Vydávání časopisů v jiných formách než tištěných</t>
  </si>
  <si>
    <t>Publishing of journals in forms other than printed</t>
  </si>
  <si>
    <t>58.13.2 - Vydávání časopisů v jiných formách než tištěných</t>
  </si>
  <si>
    <t>58.13.9</t>
  </si>
  <si>
    <t>Vydávání ostatních periodik</t>
  </si>
  <si>
    <t>Publishing of other periodicals</t>
  </si>
  <si>
    <t>58.13.9 - Vydávání ostatních periodik</t>
  </si>
  <si>
    <t>Other publishing activities, except software publishing</t>
  </si>
  <si>
    <t>58.19 - Ostatní vydavatelské činnosti, kromě vydávání softwaru</t>
  </si>
  <si>
    <t>Publishing of video games</t>
  </si>
  <si>
    <t>58.21 - Vydávání videoher</t>
  </si>
  <si>
    <t>Other software publishing</t>
  </si>
  <si>
    <t>Motion picture, video and television programme production activities</t>
  </si>
  <si>
    <t>59.11 - Produkce filmů, videozáznamů a televizních pořadů</t>
  </si>
  <si>
    <t>Motion picture, video and television programme post-production activities</t>
  </si>
  <si>
    <t>59.12 - Postprodukce filmů, videozáznamů a televizních pořadů</t>
  </si>
  <si>
    <t>Motion picture and video distribution activities</t>
  </si>
  <si>
    <t>59.13 - Distribuce filmů a videozáznamů</t>
  </si>
  <si>
    <t>Motion picture projection activities</t>
  </si>
  <si>
    <t>59.14 - Promítání filmů</t>
  </si>
  <si>
    <t>Sound recording and music publishing activities</t>
  </si>
  <si>
    <t>Radio broadcasting and audio distribution activities</t>
  </si>
  <si>
    <t>60.10 - Rozhlasové vysílání a distribuce zvukových záznamů</t>
  </si>
  <si>
    <t>60.10.1</t>
  </si>
  <si>
    <t>Radio broadcasting activities</t>
  </si>
  <si>
    <t>60.10.1 - Rozhlasové vysílání</t>
  </si>
  <si>
    <t>60.10.2</t>
  </si>
  <si>
    <t>Distribuce zvukových záznamů</t>
  </si>
  <si>
    <t>Audio distribution activities</t>
  </si>
  <si>
    <t>60.10.2 - Distribuce zvukových záznamů</t>
  </si>
  <si>
    <t>Television programming, broadcasting and video distribution activities</t>
  </si>
  <si>
    <t>60.20 - Tvorba televizních programů, televizní vysílání a distribuce videozáznamů</t>
  </si>
  <si>
    <t>60.31</t>
  </si>
  <si>
    <t>News agency activities</t>
  </si>
  <si>
    <t>60.31 - Činnosti zpravodajských kanceláří a agentur</t>
  </si>
  <si>
    <t>60.39</t>
  </si>
  <si>
    <t>Other content distribution activities</t>
  </si>
  <si>
    <t>60.39 - Ostatní činnosti související s distribucí obsahu</t>
  </si>
  <si>
    <t>Wired, wireless, and satellite telecommunication activities</t>
  </si>
  <si>
    <t>61.10 - Činnosti související s kabelovou, bezdrátovou a satelitní telekomunikační sítí</t>
  </si>
  <si>
    <t>Telecommunication reselling activities and intermediation service activities for telecommunication</t>
  </si>
  <si>
    <t>61.20 - Činnosti v oblasti přeprodeje telekomunikačních služeb a zprostředkování telekomunikačních činností</t>
  </si>
  <si>
    <t>Other telecommunication activities</t>
  </si>
  <si>
    <t>62.10</t>
  </si>
  <si>
    <t>Computer programming activities</t>
  </si>
  <si>
    <t>62.10 - Počítačové programování</t>
  </si>
  <si>
    <t>62.10.1</t>
  </si>
  <si>
    <t>Programování a vývoj počítačových her, herního softwaru a herních nástrojů</t>
  </si>
  <si>
    <t>Development of video games, video game software, and video game software tools</t>
  </si>
  <si>
    <t>62.10.1 - Programování a vývoj počítačových her, herního softwaru a herních nástrojů</t>
  </si>
  <si>
    <t>62.10.9</t>
  </si>
  <si>
    <t>Ostatní počítačové programování</t>
  </si>
  <si>
    <t>Other computer programming activities</t>
  </si>
  <si>
    <t>62.10.9 - Ostatní počítačové programování</t>
  </si>
  <si>
    <t>62.20</t>
  </si>
  <si>
    <t>Computer consultancy and computer facilities management activities</t>
  </si>
  <si>
    <t>62.20 - Poradenství v oblasti počítačů a správa počítačových systémů</t>
  </si>
  <si>
    <t>62.90</t>
  </si>
  <si>
    <t>Other information technology and computer service activities</t>
  </si>
  <si>
    <t>62.90 - Ostatní činnosti v oblasti informačních technologií a počítačů</t>
  </si>
  <si>
    <t>63.10</t>
  </si>
  <si>
    <t>Computing infrastructure, data processing, hosting and related activities</t>
  </si>
  <si>
    <t>63.10 - Poskytování počítačové infrastruktury, zpracování dat, hosting a související činnosti</t>
  </si>
  <si>
    <t>Web search portal activities</t>
  </si>
  <si>
    <t>63.91 - Činnosti webových vyhledávacích portálů</t>
  </si>
  <si>
    <t>63.92</t>
  </si>
  <si>
    <t>Other information service activities</t>
  </si>
  <si>
    <t>63.92 - Ostatní informační činnosti</t>
  </si>
  <si>
    <t>Central banking</t>
  </si>
  <si>
    <t>Other monetary intermediation</t>
  </si>
  <si>
    <t>64.21</t>
  </si>
  <si>
    <t>Activities of holding companies</t>
  </si>
  <si>
    <t>64.21 - Činnosti holdingových společností</t>
  </si>
  <si>
    <t>64.22</t>
  </si>
  <si>
    <t>Activities of financing conduits</t>
  </si>
  <si>
    <t>64.22 - Činnosti účelových finančních společností</t>
  </si>
  <si>
    <t>64.31</t>
  </si>
  <si>
    <t>Activities of money market and non-money market investments funds</t>
  </si>
  <si>
    <t>64.31 - Činnosti investičních fondů peněžního trhu a investičních fondů jiných než peněžního trhu</t>
  </si>
  <si>
    <t>64.32</t>
  </si>
  <si>
    <t>Activities of trust, estate and agency accounts</t>
  </si>
  <si>
    <t>64.32 - Činnosti svěřenských fondů, majetkových a agenturních účtů</t>
  </si>
  <si>
    <t>Financial leasing</t>
  </si>
  <si>
    <t>Other credit granting</t>
  </si>
  <si>
    <t>Granting of consumer credit by non-depository institutions</t>
  </si>
  <si>
    <t>64.92.1 - Poskytování spotřebitelských úvěrů společnostmi, které nepřijímají vklady</t>
  </si>
  <si>
    <t>Other credit granting by specialised non-depository institutions</t>
  </si>
  <si>
    <t>64.92.2 - Poskytování jiných úvěrů společnostmi, které nepřijímají vklady</t>
  </si>
  <si>
    <t>Activities of pawnbrokers</t>
  </si>
  <si>
    <t>64.92.4</t>
  </si>
  <si>
    <t>Factoring activities</t>
  </si>
  <si>
    <t>64.92.4 - Faktoringové činnosti</t>
  </si>
  <si>
    <t>Other credit granting n.e.c.</t>
  </si>
  <si>
    <t>Other financial service activities, except insurance and pension funding n.e.c.</t>
  </si>
  <si>
    <t>64.99 - Ostatní finanční činnosti, kromě pojišťování a penzijního financování j. n.</t>
  </si>
  <si>
    <t>Security and derivate dealers operating on own account</t>
  </si>
  <si>
    <t>64.99.1 - Obchodování s cennými papíry na vlastní účet</t>
  </si>
  <si>
    <t>All other financial service activities, except insurance and pension funding n.e.c.</t>
  </si>
  <si>
    <t>64.99.9 - Jiné finanční činnosti, kromě pojišťování a penzijního financování j. n.</t>
  </si>
  <si>
    <t>Life insurance</t>
  </si>
  <si>
    <t>65.11 - Činnosti v oblasti životního pojištění</t>
  </si>
  <si>
    <t>Non-life insurance</t>
  </si>
  <si>
    <t>65.12 - Činnosti v oblasti neživotního pojištění</t>
  </si>
  <si>
    <t>Reinsurance</t>
  </si>
  <si>
    <t>65.20 - Zajišťovací činnosti</t>
  </si>
  <si>
    <t>Pension funding</t>
  </si>
  <si>
    <t>Administration of financial markets</t>
  </si>
  <si>
    <t>Security and commodity contracts brokerage</t>
  </si>
  <si>
    <t>66.12 - Obchodování s cennými papíry a komoditami na burzách</t>
  </si>
  <si>
    <t>Other activities auxiliary to financial services, except insurance and pension funding</t>
  </si>
  <si>
    <t>66.19 - Ostatní pomocné činnosti k finančním činnostem, kromě pojišťování a penzijního financování</t>
  </si>
  <si>
    <t>Risk and damage evaluation</t>
  </si>
  <si>
    <t>Activities of insurance agents and brokers</t>
  </si>
  <si>
    <t>66.22 - Činnosti pojišťovacích makléřů a agentů</t>
  </si>
  <si>
    <t>Activities auxiliary to insurance and pension funding n.e.c.</t>
  </si>
  <si>
    <t>66.29 - Pomocné činnosti k pojišťování a penzijnímu financování j. n.</t>
  </si>
  <si>
    <t>Fund management activities</t>
  </si>
  <si>
    <t>68.11</t>
  </si>
  <si>
    <t>Buying and selling of own real estate</t>
  </si>
  <si>
    <t>68.11 - Nákup a následný prodej vlastních nemovitostí</t>
  </si>
  <si>
    <t>68.12</t>
  </si>
  <si>
    <t>Development of building projects</t>
  </si>
  <si>
    <t>68.12 - Developerské činnosti</t>
  </si>
  <si>
    <t>Rental and operating of own or leased real estate</t>
  </si>
  <si>
    <t>Intermediation service activities for real estate activities</t>
  </si>
  <si>
    <t>68.31 - Zprostředkování v oblasti nemovitostí</t>
  </si>
  <si>
    <t>Other real estate activities on a fee or contract basis</t>
  </si>
  <si>
    <t>68.32 - Ostatní činnosti v oblasti nemovitostí na základě smlouvy nebo dohody</t>
  </si>
  <si>
    <t>Legal activities</t>
  </si>
  <si>
    <t>Accounting, bookkeeping and auditing activities; tax consultancy</t>
  </si>
  <si>
    <t>Activities of head offices</t>
  </si>
  <si>
    <t>70.10 - Činnosti řízení podniků</t>
  </si>
  <si>
    <t>70.20</t>
  </si>
  <si>
    <t>Business and other management consultancy activities</t>
  </si>
  <si>
    <t>70.20 - Poradenství v oblasti podnikání a řízení podniků</t>
  </si>
  <si>
    <t>Architectural activities</t>
  </si>
  <si>
    <t>Engineering activities and related technical consultancy</t>
  </si>
  <si>
    <t>Technical testing and analysis</t>
  </si>
  <si>
    <t>72.10</t>
  </si>
  <si>
    <t>Research and experimental development on natural sciences and engineering</t>
  </si>
  <si>
    <t>72.10 - Výzkum a vývoj v oblasti přírodních a technických věd</t>
  </si>
  <si>
    <t>Research and experimental development on social sciences and humanities</t>
  </si>
  <si>
    <t>72.20 - Výzkum a vývoj v oblasti společenských a humanitních věd</t>
  </si>
  <si>
    <t>Activities of advertising agencies</t>
  </si>
  <si>
    <t>Media representation</t>
  </si>
  <si>
    <t>73.12 - Zastupování médií při prodeji reklamního času a prostoru</t>
  </si>
  <si>
    <t>Market research and public opinion polling</t>
  </si>
  <si>
    <t>73.30</t>
  </si>
  <si>
    <t>Public relations and communication activities</t>
  </si>
  <si>
    <t>73.30 - Činnosti v oblasti vztahů s veřejností a komunikace</t>
  </si>
  <si>
    <t>74.11</t>
  </si>
  <si>
    <t>Industrial product and fashion design activities</t>
  </si>
  <si>
    <t>74.11 - Činnosti v oblasti průmyslového a módního designu</t>
  </si>
  <si>
    <t>74.11.1</t>
  </si>
  <si>
    <t>Činnosti v oblasti průmyslového designu</t>
  </si>
  <si>
    <t>Industrial product design activities</t>
  </si>
  <si>
    <t>74.11.1 - Činnosti v oblasti průmyslového designu</t>
  </si>
  <si>
    <t>74.11.2</t>
  </si>
  <si>
    <t>Činnosti v oblasti módního designu</t>
  </si>
  <si>
    <t>Fashion design activities</t>
  </si>
  <si>
    <t>74.11.2 - Činnosti v oblasti módního designu</t>
  </si>
  <si>
    <t>74.12</t>
  </si>
  <si>
    <t>Graphic design and visual communication activities</t>
  </si>
  <si>
    <t>74.12 - Činnosti v oblasti grafického designu a vizuální komunikace</t>
  </si>
  <si>
    <t>74.13</t>
  </si>
  <si>
    <t>Interior design activities</t>
  </si>
  <si>
    <t>74.13 - Navrhování interiérů</t>
  </si>
  <si>
    <t>74.14</t>
  </si>
  <si>
    <t>Other specialised design activities</t>
  </si>
  <si>
    <t>74.14 - Ostatní specializované návrhářské činnosti</t>
  </si>
  <si>
    <t>Photographic activities</t>
  </si>
  <si>
    <t>Translation and interpretation activities</t>
  </si>
  <si>
    <t>74.91</t>
  </si>
  <si>
    <t>Patent brokering and marketing service activities</t>
  </si>
  <si>
    <t>74.91 - Činnosti patentových zástupců a prodej patentů</t>
  </si>
  <si>
    <t>74.99</t>
  </si>
  <si>
    <t>All other professional, scientific and technical activities n.e.c.</t>
  </si>
  <si>
    <t>74.99 - Všechny ostatní odborné, vědecké a technické činnosti j. n.</t>
  </si>
  <si>
    <t>Veterinary activities</t>
  </si>
  <si>
    <t>Rental and leasing of cars and light motor vehicles</t>
  </si>
  <si>
    <t>77.11 - Pronájem a leasing osobních automobilů a lehkých motorových vozidel</t>
  </si>
  <si>
    <t>Rental and leasing of trucks</t>
  </si>
  <si>
    <t>Rental and leasing of recreational and sports goods</t>
  </si>
  <si>
    <t>Rental and leasing of other personal and household goods</t>
  </si>
  <si>
    <t>77.22 - Pronájem a leasing ostatních výrobků pro osobní potřebu a převážně pro domácnost</t>
  </si>
  <si>
    <t>Rental and leasing of agricultural machinery and equipment</t>
  </si>
  <si>
    <t>Rental and leasing of construction and civil engineering machinery and equipment</t>
  </si>
  <si>
    <t>77.32 - Pronájem a leasing stavebních strojů a zařízení</t>
  </si>
  <si>
    <t>Rental and leasing of office machinery, equipment and computers</t>
  </si>
  <si>
    <t>77.33 - Pronájem a leasing kancelářských strojů a zařízení, včetně počítačů</t>
  </si>
  <si>
    <t>Rental and leasing of water transport equipment</t>
  </si>
  <si>
    <t>Rental and leasing of air transport equipment</t>
  </si>
  <si>
    <t>Rental and leasing of other machinery, equipment and tangible goods n.e.c.</t>
  </si>
  <si>
    <t>77.39 - Pronájem a leasing ostatních strojů, zařízení a hmotných statků j. n.</t>
  </si>
  <si>
    <t>Leasing of intellectual property and similar products, except copyrighted works</t>
  </si>
  <si>
    <t>77.51</t>
  </si>
  <si>
    <t>Intermediation service activities for rental and leasing of cars, motorhomes and trailers</t>
  </si>
  <si>
    <t>77.51 - Zprostředkování v oblasti pronájmu a leasingu automobilů, obytných automobilů a přívěsů</t>
  </si>
  <si>
    <t>77.52</t>
  </si>
  <si>
    <t>Intermediation service activities for rental and leasing of other tangible goods and non-financial intangible assets</t>
  </si>
  <si>
    <t>77.52 - Zprostředkování v oblasti pronájmu a leasingu jiných hmotných statků a nefinančních nehmotných aktiv</t>
  </si>
  <si>
    <t>Activities of employment placement agencies</t>
  </si>
  <si>
    <t>Temporary employment agency activities and other human resource provisions</t>
  </si>
  <si>
    <t>78.20 - Činnosti agentur zprostředkujících práci na přechodnou dobu a ostatní poskytování lidských zdrojů</t>
  </si>
  <si>
    <t>Travel agency activities</t>
  </si>
  <si>
    <t>79.11 - Činnosti cestovních agentur</t>
  </si>
  <si>
    <t>Tour operator activities</t>
  </si>
  <si>
    <t>Other reservation service and related activities</t>
  </si>
  <si>
    <t>80.01</t>
  </si>
  <si>
    <t>Investigation and private security activities</t>
  </si>
  <si>
    <t>80.01 - Pátrací činnosti a činnosti soukromých bezpečnostních agentur</t>
  </si>
  <si>
    <t>80.09</t>
  </si>
  <si>
    <t>Security activities n.e.c.</t>
  </si>
  <si>
    <t>80.09 - Bezpečnostní činnosti j. n.</t>
  </si>
  <si>
    <t>Combined facilities support activities</t>
  </si>
  <si>
    <t>81.10 - Kombinované podpůrné činnosti</t>
  </si>
  <si>
    <t>General cleaning of buildings</t>
  </si>
  <si>
    <t>Other building and industrial cleaning activities</t>
  </si>
  <si>
    <t>81.23</t>
  </si>
  <si>
    <t>Other cleaning activities</t>
  </si>
  <si>
    <t>81.23 - Ostatní úklidové činnosti</t>
  </si>
  <si>
    <t>Landscape service activities</t>
  </si>
  <si>
    <t>81.30 - Činnosti související s úpravou krajiny</t>
  </si>
  <si>
    <t>82.10</t>
  </si>
  <si>
    <t>Office administrative and support activities</t>
  </si>
  <si>
    <t>82.10 - Administrativní a kancelářské činnosti</t>
  </si>
  <si>
    <t>Activities of call centres</t>
  </si>
  <si>
    <t>82.20 - Činnosti call center</t>
  </si>
  <si>
    <t>Organisation of conventions and trade shows</t>
  </si>
  <si>
    <t>82.30 - Pořádání kongresů a veletrhů</t>
  </si>
  <si>
    <t>82.40</t>
  </si>
  <si>
    <t>Intermediation service activities for business support service activities n.e.c.</t>
  </si>
  <si>
    <t>82.40 - Zprostředkování v oblasti podpůrných činností pro podnikání j. n.</t>
  </si>
  <si>
    <t>Activities of collection agencies and credit bureaus</t>
  </si>
  <si>
    <t>Packaging activities</t>
  </si>
  <si>
    <t>Other business support service activities n.e.c.</t>
  </si>
  <si>
    <t>General public administration activities</t>
  </si>
  <si>
    <t>Regulation of health care, education, cultural services and other social services</t>
  </si>
  <si>
    <t>84.12 - Regulace činností souvisejících s poskytováním zdravotní péče, vzděláváním, kulturou a jiných služeb pro společnost</t>
  </si>
  <si>
    <t>84.12.1</t>
  </si>
  <si>
    <t>Regulace činností související s poskytování zdravotní péče</t>
  </si>
  <si>
    <t>Regulation of health care</t>
  </si>
  <si>
    <t>84.12.1 - Regulace činností související s poskytování zdravotní péče</t>
  </si>
  <si>
    <t>84.12.2</t>
  </si>
  <si>
    <t>Regulace činností souvisejících se vzděláváním</t>
  </si>
  <si>
    <t>Regulation of education</t>
  </si>
  <si>
    <t>84.12.2 - Regulace činností souvisejících se vzděláváním</t>
  </si>
  <si>
    <t>84.12.3</t>
  </si>
  <si>
    <t>Regulace činností souvisejících s kulturou</t>
  </si>
  <si>
    <t>Regulation of cultural services</t>
  </si>
  <si>
    <t>84.12.3 - Regulace činností souvisejících s kulturou</t>
  </si>
  <si>
    <t>84.12.4</t>
  </si>
  <si>
    <t>Regulace činností souvisejících se sportem</t>
  </si>
  <si>
    <t>Regulation of sports</t>
  </si>
  <si>
    <t>84.12.4 - Regulace činností souvisejících se sportem</t>
  </si>
  <si>
    <t>84.12.5</t>
  </si>
  <si>
    <t>Regulace činností souvisejících s poskytováním sociální péče, kromě povinného sociálního zabezpečení</t>
  </si>
  <si>
    <t>Regulation of social services, except compulsory social security activities</t>
  </si>
  <si>
    <t>84.12.5 - Regulace činností souvisejících s poskytováním sociální péče, kromě povinného sociálního zabezpečení</t>
  </si>
  <si>
    <t>84.12.9</t>
  </si>
  <si>
    <t>Regulace činností související s poskytováním ostatních služeb pro společnost j. n.</t>
  </si>
  <si>
    <t>Regulation of other social services n.e.c.</t>
  </si>
  <si>
    <t>84.12.9 - Regulace činností související s poskytováním ostatních služeb pro společnost j. n.</t>
  </si>
  <si>
    <t>Regulation of and contribution to more efficient operation of businesses</t>
  </si>
  <si>
    <t>Foreign affairs</t>
  </si>
  <si>
    <t>84.21 - Činnosti v oblasti zahraničních věcí</t>
  </si>
  <si>
    <t>Defence activities</t>
  </si>
  <si>
    <t>84.22 - Činnosti v oblasti obrany</t>
  </si>
  <si>
    <t>Justice and judicial activities</t>
  </si>
  <si>
    <t>84.23 - Činnosti v oblasti spravedlnosti a soudnictví</t>
  </si>
  <si>
    <t>Public order and safety activities</t>
  </si>
  <si>
    <t>84.24 - Činnosti v oblasti veřejného pořádku a bezpečnosti</t>
  </si>
  <si>
    <t>Fire service activities</t>
  </si>
  <si>
    <t>84.25 - Činnosti v oblasti protipožární ochrany</t>
  </si>
  <si>
    <t>Compulsory social security activities</t>
  </si>
  <si>
    <t>84.30 - Činnosti v oblasti povinného sociální zabezpečení</t>
  </si>
  <si>
    <t>Pre-primary education</t>
  </si>
  <si>
    <t>85.10 - Preprimární vzdělávání</t>
  </si>
  <si>
    <t>Primary education</t>
  </si>
  <si>
    <t>General secondary education</t>
  </si>
  <si>
    <t>General secondary education in upper grades of basic schools</t>
  </si>
  <si>
    <t>85.31.1 - Sekundární všeobecné vzdělávání na druhém stupni základních škol</t>
  </si>
  <si>
    <t>General secondary education in secondary schools</t>
  </si>
  <si>
    <t>85.31.2 - Sekundární všeobecné vzdělávání na středních školách</t>
  </si>
  <si>
    <t>Vocational secondary education</t>
  </si>
  <si>
    <t>Vocational secondary education in the arts</t>
  </si>
  <si>
    <t>85.32.1 - Sekundární odborné vzdělávání v uměleckých oborech</t>
  </si>
  <si>
    <t>Vocational secondary education without A-level examination other than in the arts</t>
  </si>
  <si>
    <t>85.32.2 - Sekundární odborné vzdělávání bez maturitní zkoušky v jiných než uměleckých oborech</t>
  </si>
  <si>
    <t>85.32.3</t>
  </si>
  <si>
    <t>Vocational secondary education with A-level examination other than in the arts</t>
  </si>
  <si>
    <t>85.32.3 - Sekundární odborné vzdělávání s maturitní zkouškou v jiných než uměleckých oborech</t>
  </si>
  <si>
    <t>85.33</t>
  </si>
  <si>
    <t>Post-secondary non-tertiary education</t>
  </si>
  <si>
    <t>85.33 - Postsekundární neterciární vzdělávání</t>
  </si>
  <si>
    <t>85.40</t>
  </si>
  <si>
    <t>Tertiary education</t>
  </si>
  <si>
    <t>85.40 - Terciární vzdělávání</t>
  </si>
  <si>
    <t>85.40.1</t>
  </si>
  <si>
    <t>Terciární vzdělávání v uměleckých oborech</t>
  </si>
  <si>
    <t>Tertiary education in the arts</t>
  </si>
  <si>
    <t>85.40.1 - Terciární vzdělávání v uměleckých oborech</t>
  </si>
  <si>
    <t>85.40.2</t>
  </si>
  <si>
    <t>Terciární vzdělávání v jiných než uměleckých oborech</t>
  </si>
  <si>
    <t>Tertiary education other than in the arts</t>
  </si>
  <si>
    <t>85.40.2 - Terciární vzdělávání v jiných než uměleckých oborech</t>
  </si>
  <si>
    <t>Sports and recreation education</t>
  </si>
  <si>
    <t>Cultural education</t>
  </si>
  <si>
    <t>Driving school activities</t>
  </si>
  <si>
    <t>85.53 - Činnosti autoškol</t>
  </si>
  <si>
    <t>Other education n.e.c.</t>
  </si>
  <si>
    <t>Language school education</t>
  </si>
  <si>
    <t>All other education n.e.c.</t>
  </si>
  <si>
    <t>85.61</t>
  </si>
  <si>
    <t>Intermediation service activities for courses and tutors</t>
  </si>
  <si>
    <t>85.61 - Zprostředkování v oblasti vzdělávání</t>
  </si>
  <si>
    <t>85.69</t>
  </si>
  <si>
    <t>Educational support activities n.e.c.</t>
  </si>
  <si>
    <t>85.69 - Podpůrné činnosti v oblasti vzdělávání j. n.</t>
  </si>
  <si>
    <t>Hospital activities</t>
  </si>
  <si>
    <t>86.10 - Lůžková zdravotní péče</t>
  </si>
  <si>
    <t>General medical practice activities</t>
  </si>
  <si>
    <t>Medical specialists activities</t>
  </si>
  <si>
    <t>Dental practice care activities</t>
  </si>
  <si>
    <t>86.91</t>
  </si>
  <si>
    <t>Diagnostic imaging services and medical laboratory activities</t>
  </si>
  <si>
    <t>86.91 - Činnosti související s diagnostickým zobrazováním a zdravotnické laboratorní činnosti</t>
  </si>
  <si>
    <t>86.92</t>
  </si>
  <si>
    <t>Patient transportation by ambulance</t>
  </si>
  <si>
    <t>86.92 - Přeprava pacientů vozidly zdravotnické dopravní služby</t>
  </si>
  <si>
    <t>86.93</t>
  </si>
  <si>
    <t>Activities of psychologists and psychotherapists, except medical doctors</t>
  </si>
  <si>
    <t>86.93 - Činnosti psychologů a psychoterapeutů, kromě lékařů</t>
  </si>
  <si>
    <t>86.94</t>
  </si>
  <si>
    <t>Nursing and midwifery activities</t>
  </si>
  <si>
    <t>86.94 - Ošetřovatelské činnosti a činnosti porodních asistentek</t>
  </si>
  <si>
    <t>86.95</t>
  </si>
  <si>
    <t>Physiotherapy activities</t>
  </si>
  <si>
    <t>86.95 - Činnosti fyzioterapeutů</t>
  </si>
  <si>
    <t>86.96</t>
  </si>
  <si>
    <t>Traditional, complementary and alternative medicine activities</t>
  </si>
  <si>
    <t>86.96 - Činnosti v oblasti tradiční, doplňkové a alternativní medicíny</t>
  </si>
  <si>
    <t>86.97</t>
  </si>
  <si>
    <t>Intermediation service activities for medical, dental and other human health services</t>
  </si>
  <si>
    <t>86.97 - Zprostředkování v oblasti zdravotní péče</t>
  </si>
  <si>
    <t>86.99</t>
  </si>
  <si>
    <t>Other human health activities n.e.c.</t>
  </si>
  <si>
    <t>86.99 - Ostatní činnosti související se zdravotní péčí j. n.</t>
  </si>
  <si>
    <t>Residential nursing care activities</t>
  </si>
  <si>
    <t>87.10 - Pobytové služby sociální péče ve zdravotnických zařízeních lůžkové péče</t>
  </si>
  <si>
    <t>Residential care activities for persons living with or having a diagnosis of a mental illness or substance abuse</t>
  </si>
  <si>
    <t>87.20 - Pobytové služby sociální péče pro osoby s duševním onemocněním, mentálním postižením nebo osoby závislé na návykových látkách</t>
  </si>
  <si>
    <t>Residential care activities for older persons or persons with physical disabilities</t>
  </si>
  <si>
    <t>87.30 - Pobytové služby sociální péče pro seniory nebo osoby s fyzickým nebo smyslovým postižením</t>
  </si>
  <si>
    <t>87.91</t>
  </si>
  <si>
    <t>Intermediation service activities for residential care activities</t>
  </si>
  <si>
    <t>87.91 - Zprostředkování v oblasti pobytových služeb sociální péče</t>
  </si>
  <si>
    <t>87.99</t>
  </si>
  <si>
    <t>Other residential care activities n.e.c.</t>
  </si>
  <si>
    <t>87.99 - Ostatní pobytové služby sociální péče j. n.</t>
  </si>
  <si>
    <t>Social work activities without accommodation for older persons or persons with disabilities</t>
  </si>
  <si>
    <t>88.10 - Ambulantní nebo terénní sociální služby pro seniory nebo osoby se zdravotním postižením</t>
  </si>
  <si>
    <t>Child day-care activities</t>
  </si>
  <si>
    <t>88.91 - Služby pro děti</t>
  </si>
  <si>
    <t>Other social work activities without accommodation n.e.c.</t>
  </si>
  <si>
    <t>90.11</t>
  </si>
  <si>
    <t>Literary creation and musical composition activities</t>
  </si>
  <si>
    <t>90.11 - Literární a hudební tvorba</t>
  </si>
  <si>
    <t>90.11.1</t>
  </si>
  <si>
    <t>Literární tvorba</t>
  </si>
  <si>
    <t>Literary creation activities</t>
  </si>
  <si>
    <t>90.11.1 - Literární tvorba</t>
  </si>
  <si>
    <t>90.11.2</t>
  </si>
  <si>
    <t>Hudební tvorba</t>
  </si>
  <si>
    <t>Musical composition activities</t>
  </si>
  <si>
    <t>90.11.2 - Hudební tvorba</t>
  </si>
  <si>
    <t>90.12</t>
  </si>
  <si>
    <t>Visual arts creation activities</t>
  </si>
  <si>
    <t>90.12 - Výtvarná tvorba</t>
  </si>
  <si>
    <t>90.13</t>
  </si>
  <si>
    <t>Other arts creation activities</t>
  </si>
  <si>
    <t>90.13 - Ostatní umělecká tvorba</t>
  </si>
  <si>
    <t>90.20</t>
  </si>
  <si>
    <t>Activities of performing arts</t>
  </si>
  <si>
    <t>90.20 - Činnosti v oblasti scénických umění</t>
  </si>
  <si>
    <t>90.31</t>
  </si>
  <si>
    <t>Operation of arts facilities and sites</t>
  </si>
  <si>
    <t>90.31 - Provozování kulturních zařízení a areálů</t>
  </si>
  <si>
    <t>90.39</t>
  </si>
  <si>
    <t>Other support activities to arts and performing arts</t>
  </si>
  <si>
    <t>90.39 - Ostatní podpůrné činnosti pro uměleckou tvorbu a scénická umění</t>
  </si>
  <si>
    <t>91.11</t>
  </si>
  <si>
    <t>Library activities</t>
  </si>
  <si>
    <t>91.11 - Činnosti knihoven</t>
  </si>
  <si>
    <t>91.12</t>
  </si>
  <si>
    <t>Archive activities</t>
  </si>
  <si>
    <t>91.12 - Činnosti archivů</t>
  </si>
  <si>
    <t>91.21</t>
  </si>
  <si>
    <t>Museum and collection activities</t>
  </si>
  <si>
    <t>91.21 - Činnosti muzeí a galerií</t>
  </si>
  <si>
    <t>91.22</t>
  </si>
  <si>
    <t>Historical site and monument activities</t>
  </si>
  <si>
    <t>91.22 - Provozování historických a kulturních památek</t>
  </si>
  <si>
    <t>91.30</t>
  </si>
  <si>
    <t>Conservation, restoration and other support activities for cultural heritage</t>
  </si>
  <si>
    <t>91.30 - Konzervování, restaurování a jiné podpůrné činnosti pro kulturní dědictví</t>
  </si>
  <si>
    <t>91.41</t>
  </si>
  <si>
    <t>Botanical and zoological garden activities</t>
  </si>
  <si>
    <t>91.41 - Činnosti botanických a zoologických zahrad</t>
  </si>
  <si>
    <t>91.42</t>
  </si>
  <si>
    <t>Nature reserve activities</t>
  </si>
  <si>
    <t>91.42 - Činnosti přírodních rezervací a národních parků</t>
  </si>
  <si>
    <t>Gambling and betting activities</t>
  </si>
  <si>
    <t>Operation of sports facilities</t>
  </si>
  <si>
    <t>Activities of sports clubs</t>
  </si>
  <si>
    <t>Activities of fitness centres</t>
  </si>
  <si>
    <t>Sports activities n.e.c.</t>
  </si>
  <si>
    <t>93.19 - Činnosti v oblasti sportu j. n.</t>
  </si>
  <si>
    <t>Activities of amusement parks and theme parks</t>
  </si>
  <si>
    <t>93.21 - Činnosti zábavních parků</t>
  </si>
  <si>
    <t>Amusement and recreation activities n.e.c.</t>
  </si>
  <si>
    <t>93.29 - Činnosti v oblasti zábavy a rekreace j. n.</t>
  </si>
  <si>
    <t>Activities of business and employers membership organisations</t>
  </si>
  <si>
    <t>Activities of professional membership organisations</t>
  </si>
  <si>
    <t>Activities of trade unions</t>
  </si>
  <si>
    <t>Activities of religious organisations</t>
  </si>
  <si>
    <t>Activities of political organisations</t>
  </si>
  <si>
    <t>94.92 - Činnosti politických organizací</t>
  </si>
  <si>
    <t>Activities of other membership organisations n.e.c.</t>
  </si>
  <si>
    <t>94.99 - Činnosti ostatních organizací sdružujících osoby za účelem prosazování společných a veřejných zájmů j. n.</t>
  </si>
  <si>
    <t>Activities of associations of youth</t>
  </si>
  <si>
    <t>94.99.1 - Činnosti organizací dětí a mládeže</t>
  </si>
  <si>
    <t>Activities of associations for the pursuit of a cultural activities</t>
  </si>
  <si>
    <t>Activities of associations for the pursuit of a recreational activities or hobby</t>
  </si>
  <si>
    <t>94.99.3 - Činnosti organizací na podporu rekreační a zájmové činnosti</t>
  </si>
  <si>
    <t>Activities of consumer associations</t>
  </si>
  <si>
    <t>Activities of environmental and ecological movements</t>
  </si>
  <si>
    <t>Activities of organisations for the protection and betterment of special groups, e.g. ethnic, minority groups or others</t>
  </si>
  <si>
    <t>Activities of citizens initiative or protest movements</t>
  </si>
  <si>
    <t>Activities of all other membership organisations n.e.c.</t>
  </si>
  <si>
    <t>94.99.9 - Činnosti jiných organizací sdružujících osoby za účelem prosazování společných a veřejných zájmů j. n.</t>
  </si>
  <si>
    <t>95.10</t>
  </si>
  <si>
    <t>Repair and maintenance of computers and communication equipment</t>
  </si>
  <si>
    <t>95.10 - Opravy a údržba počítačů a komunikačních zařízení</t>
  </si>
  <si>
    <t>Repair and maintenance of consumer electronics</t>
  </si>
  <si>
    <t>95.21 - Opravy a údržba spotřební elektroniky</t>
  </si>
  <si>
    <t>Repair and maintenance of household appliances and home and garden equipment</t>
  </si>
  <si>
    <t>95.22 - Opravy a údržba přístrojů a zařízení převážně pro domácnost, dům a zahradu</t>
  </si>
  <si>
    <t>Repair and maintenance of footwear and leather goods</t>
  </si>
  <si>
    <t>95.23 - Opravy a údržba obuvi a kožených výrobků</t>
  </si>
  <si>
    <t>Repair and maintenance of furniture and home furnishings</t>
  </si>
  <si>
    <t>95.24 - Opravy a údržba nábytku a bytového zařízení</t>
  </si>
  <si>
    <t>Repair and maintenance of watches, clocks and jewellery</t>
  </si>
  <si>
    <t>95.25 - Opravy a údržba hodin, hodinek a klenotů</t>
  </si>
  <si>
    <t>Repair and maintenance of personal and household goods n.e.c.</t>
  </si>
  <si>
    <t>95.29 - Opravy a údržba výrobků pro osobní potřebu a převážně pro domácnost j. n.</t>
  </si>
  <si>
    <t>95.31</t>
  </si>
  <si>
    <t>Repair and maintenance of motor vehicles</t>
  </si>
  <si>
    <t>95.31 - Opravy a údržba motorových vozidel</t>
  </si>
  <si>
    <t>95.32</t>
  </si>
  <si>
    <t>Repair and maintenance of motorcycles</t>
  </si>
  <si>
    <t>95.32 - Opravy a údržba motocyklů</t>
  </si>
  <si>
    <t>95.40</t>
  </si>
  <si>
    <t>Intermediation service activities for repair and maintenance of computers, personal and household goods, and motor vehicles and motorcycles</t>
  </si>
  <si>
    <t>95.40 - Zprostředkování v oblasti oprav a údržby počítačů, výrobků pro osobní potřebu a převážně pro domácnost a motorových vozidel a motocyklů</t>
  </si>
  <si>
    <t>96.10</t>
  </si>
  <si>
    <t>Washing and cleaning of textile and fur products</t>
  </si>
  <si>
    <t>96.10 - Praní a čištění textilních a kožešinových výrobků</t>
  </si>
  <si>
    <t>96.10.1</t>
  </si>
  <si>
    <t>Praní a čištění textilních a kožešinových výrobků pro oblast zdravotnictví</t>
  </si>
  <si>
    <t>Washing and cleaning of textile and fur products for health care</t>
  </si>
  <si>
    <t>96.10.1 - Praní a čištění textilních a kožešinových výrobků pro oblast zdravotnictví</t>
  </si>
  <si>
    <t>96.10.2</t>
  </si>
  <si>
    <t>Praní a čištění textilních a kožešinových výrobků pro oblast ubytování a stravování</t>
  </si>
  <si>
    <t>Washing and cleaning of textile and fur products for accomodation and food service</t>
  </si>
  <si>
    <t>96.10.2 - Praní a čištění textilních a kožešinových výrobků pro oblast ubytování a stravování</t>
  </si>
  <si>
    <t>96.10.3</t>
  </si>
  <si>
    <t>Praní a čištění textilních a kožešinových výrobků pro jiné oblasti podnikání</t>
  </si>
  <si>
    <t>Washing and cleaning of textile and fur products for other industrial or commercial clients</t>
  </si>
  <si>
    <t>96.10.3 - Praní a čištění textilních a kožešinových výrobků pro jiné oblasti podnikání</t>
  </si>
  <si>
    <t>96.10.4</t>
  </si>
  <si>
    <t>Praní a čištění textilních a kožešinových výrobků pro veřejnost</t>
  </si>
  <si>
    <t>Other washing and cleaning of textile and fur products for the general public</t>
  </si>
  <si>
    <t>96.10.4 - Praní a čištění textilních a kožešinových výrobků pro veřejnost</t>
  </si>
  <si>
    <t>96.21</t>
  </si>
  <si>
    <t>Hairdressing and barber activities</t>
  </si>
  <si>
    <t>96.21 - Kadeřnické a holičské činnosti</t>
  </si>
  <si>
    <t>96.22</t>
  </si>
  <si>
    <t>Beauty care and other beauty treatment activities</t>
  </si>
  <si>
    <t>96.22 - Kosmetické a podobné činnosti</t>
  </si>
  <si>
    <t>96.23</t>
  </si>
  <si>
    <t>Day spa, sauna and steam bath activities</t>
  </si>
  <si>
    <t>96.23 - Činnosti denních lázní, saun a parních lázní</t>
  </si>
  <si>
    <t>96.30</t>
  </si>
  <si>
    <t>Funeral and related activities</t>
  </si>
  <si>
    <t>96.30 - Pohřební a související činnosti</t>
  </si>
  <si>
    <t>96.40</t>
  </si>
  <si>
    <t>Intermediation service activities for personal services</t>
  </si>
  <si>
    <t>96.40 - Zprostředkování v oblasti osobních služeb</t>
  </si>
  <si>
    <t>96.91</t>
  </si>
  <si>
    <t>Provision of domestic personal service activities</t>
  </si>
  <si>
    <t>96.91 - Poskytování osobních služeb v domácnostech</t>
  </si>
  <si>
    <t>96.99</t>
  </si>
  <si>
    <t>Other personal service activities n.e.c.</t>
  </si>
  <si>
    <t>96.99 - Poskytování ostatních osobních služeb j. n.</t>
  </si>
  <si>
    <t>Activities of households as employers of domestic personnel</t>
  </si>
  <si>
    <t>97.00 - Činnosti domácností jako zaměstnavatelů domácího personálu</t>
  </si>
  <si>
    <t>Undifferentiated goods-producing activities of private households for own use</t>
  </si>
  <si>
    <t>Undifferentiated service-producing activities of private households for own use</t>
  </si>
  <si>
    <t>Activities of extraterritorial organisations and bodies</t>
  </si>
  <si>
    <t>99.00 - Činnosti exteritoriálních organizací a institucí</t>
  </si>
  <si>
    <r>
      <rPr>
        <b/>
        <sz val="11"/>
        <color theme="1"/>
        <rFont val="Calibri"/>
        <family val="2"/>
        <scheme val="minor"/>
      </rPr>
      <t>CZ-NACE 2008.</t>
    </r>
    <r>
      <rPr>
        <sz val="11"/>
        <color theme="1"/>
        <rFont val="Calibri"/>
        <family val="2"/>
        <charset val="238"/>
        <scheme val="minor"/>
      </rPr>
      <t xml:space="preserve"> 
Tento číselník obsahuje veškeré úrovně. Do IDOK i do Žádostí potřebujeme pouze úrovně 4 a 5. Neexistovaly duplicity (a do Excel žádostí by byla vhodná i úroveň 1)</t>
    </r>
    <r>
      <rPr>
        <sz val="11"/>
        <color theme="1"/>
        <rFont val="Calibri"/>
        <family val="2"/>
        <scheme val="minor"/>
      </rPr>
      <t xml:space="preserve">. Pro ověření jsem zanechal vzorec duplicit. </t>
    </r>
    <r>
      <rPr>
        <sz val="11"/>
        <color rgb="FFFF0000"/>
        <rFont val="Calibri"/>
        <family val="2"/>
        <scheme val="minor"/>
      </rPr>
      <t>Poznámka: Skrytý list obsahuje i přehled úrovně 1, 2, 3, 4, 5</t>
    </r>
  </si>
  <si>
    <t>CHYBNÝ CELÝ!!!</t>
  </si>
  <si>
    <t>SLOUPEC JE OK A SHODNÝ</t>
  </si>
  <si>
    <t>VŠE BYLO POSUNUTO O JEDEN ŘÁDEK - NYNÍ JE TO OK</t>
  </si>
  <si>
    <t>V</t>
  </si>
  <si>
    <r>
      <rPr>
        <b/>
        <sz val="14"/>
        <rFont val="Arial"/>
        <family val="2"/>
        <charset val="238"/>
      </rPr>
      <t>Převodník odvětví projektu (CZ-NACE 2026)</t>
    </r>
    <r>
      <rPr>
        <b/>
        <sz val="16"/>
        <rFont val="Arial"/>
        <family val="2"/>
        <charset val="238"/>
      </rPr>
      <t xml:space="preserve">
</t>
    </r>
  </si>
  <si>
    <t>příloha žádosti o zvýhodněný úvěr nebo záruku</t>
  </si>
  <si>
    <t>(platná od 18. 11. 2025)</t>
  </si>
  <si>
    <t>Od 1.1 2026 se aktualizuje evropská i česká statistická klasifikace ekonomických činností, upravuje se struktura  činností (odvětví) i jejich kódy. Ke zpracování Vaší žádosti potřebujeme znát odvětví, ve kterém bude realizován projekt, v dosavadním i novém členění. Formulář Vás výběrem provede.</t>
  </si>
  <si>
    <t>Obchodní firma / název / jméno žadatele</t>
  </si>
  <si>
    <t>1. CZ-NACE projektu v dosavadním formátu</t>
  </si>
  <si>
    <t>Ze seznamu prosím vyberte odvětví projektu uvedené ve Vaší žádosti o zvýhodněný úvěr či záruku</t>
  </si>
  <si>
    <t>2. CZ-NACE projektu ve formátu 2026</t>
  </si>
  <si>
    <t>Zvolenému odvětví odpovídá tento počet variant v novém členění:</t>
  </si>
  <si>
    <t>Vyberte prosím z nabídky správnou variantu (i když se nabízí právě jedna)</t>
  </si>
  <si>
    <t>V(e)</t>
  </si>
  <si>
    <t>dne</t>
  </si>
  <si>
    <t>&lt;&lt; vyberte ze seznamu nebo rovnou začněte psát název či kód odvětví &gt;&gt;</t>
  </si>
  <si>
    <t>&lt;&lt; vyberte ze seznamu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</si>
</sst>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  <charset val="238"/>
    </font>
    <font>
      <sz val="11"/>
      <name val="Calibri"/>
      <family val="2"/>
      <scheme val="minor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theme="4" tint="-0.249977111117893"/>
      <name val="Arial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C8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0" fillId="5" borderId="1" xfId="0" applyFill="1" applyBorder="1" applyAlignment="1">
      <alignment vertical="center"/>
    </xf>
    <xf numFmtId="49" fontId="0" fillId="5" borderId="1" xfId="0" applyNumberFormat="1" applyFill="1" applyBorder="1" applyAlignment="1">
      <alignment vertical="center"/>
    </xf>
    <xf numFmtId="0" fontId="0" fillId="5" borderId="1" xfId="0" applyFill="1" applyBorder="1" applyAlignment="1">
      <alignment horizontal="left" vertical="center"/>
    </xf>
    <xf numFmtId="49" fontId="0" fillId="5" borderId="1" xfId="0" applyNumberFormat="1" applyFill="1" applyBorder="1" applyAlignment="1">
      <alignment horizontal="left" vertical="center"/>
    </xf>
    <xf numFmtId="49" fontId="0" fillId="5" borderId="1" xfId="0" applyNumberFormat="1" applyFill="1" applyBorder="1" applyAlignment="1">
      <alignment horizontal="left" vertical="center" wrapText="1"/>
    </xf>
    <xf numFmtId="0" fontId="0" fillId="6" borderId="0" xfId="0" applyFill="1" applyAlignment="1">
      <alignment horizontal="center" vertical="center" wrapText="1"/>
    </xf>
    <xf numFmtId="0" fontId="0" fillId="0" borderId="1" xfId="0" applyBorder="1" applyAlignment="1">
      <alignment vertical="center"/>
    </xf>
    <xf numFmtId="49" fontId="12" fillId="0" borderId="1" xfId="0" applyNumberFormat="1" applyFont="1" applyBorder="1" applyAlignment="1">
      <alignment horizontal="left" vertical="center"/>
    </xf>
    <xf numFmtId="49" fontId="12" fillId="0" borderId="1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9" fontId="12" fillId="0" borderId="1" xfId="0" applyNumberFormat="1" applyFont="1" applyBorder="1" applyAlignment="1">
      <alignment vertical="center"/>
    </xf>
    <xf numFmtId="49" fontId="14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6" fillId="0" borderId="1" xfId="0" applyFont="1" applyBorder="1" applyAlignment="1">
      <alignment horizontal="justify" vertical="center"/>
    </xf>
    <xf numFmtId="49" fontId="14" fillId="0" borderId="1" xfId="0" applyNumberFormat="1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49" fontId="9" fillId="6" borderId="1" xfId="0" applyNumberFormat="1" applyFont="1" applyFill="1" applyBorder="1" applyAlignment="1">
      <alignment horizontal="center" vertical="center" wrapText="1"/>
    </xf>
    <xf numFmtId="49" fontId="9" fillId="6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0" fillId="8" borderId="0" xfId="0" applyFill="1"/>
    <xf numFmtId="0" fontId="0" fillId="0" borderId="0" xfId="0" applyAlignment="1">
      <alignment horizontal="right"/>
    </xf>
    <xf numFmtId="0" fontId="0" fillId="9" borderId="0" xfId="0" applyFill="1"/>
    <xf numFmtId="0" fontId="0" fillId="9" borderId="0" xfId="0" applyFill="1" applyAlignment="1">
      <alignment horizontal="right"/>
    </xf>
    <xf numFmtId="0" fontId="0" fillId="6" borderId="0" xfId="0" applyFill="1"/>
    <xf numFmtId="0" fontId="26" fillId="0" borderId="0" xfId="0" applyFont="1" applyAlignment="1">
      <alignment horizontal="center"/>
    </xf>
    <xf numFmtId="49" fontId="0" fillId="8" borderId="1" xfId="0" applyNumberFormat="1" applyFill="1" applyBorder="1" applyAlignment="1">
      <alignment horizontal="left" vertical="center"/>
    </xf>
    <xf numFmtId="49" fontId="0" fillId="10" borderId="1" xfId="0" applyNumberFormat="1" applyFill="1" applyBorder="1" applyAlignment="1">
      <alignment horizontal="left" vertical="center" wrapText="1"/>
    </xf>
    <xf numFmtId="0" fontId="0" fillId="11" borderId="0" xfId="0" applyFill="1"/>
    <xf numFmtId="0" fontId="10" fillId="13" borderId="1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0" fillId="13" borderId="1" xfId="0" applyNumberFormat="1" applyFont="1" applyFill="1" applyBorder="1" applyAlignment="1">
      <alignment horizontal="center" vertical="center" wrapText="1"/>
    </xf>
    <xf numFmtId="0" fontId="10" fillId="14" borderId="1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0" fillId="15" borderId="0" xfId="0" applyFill="1"/>
    <xf numFmtId="0" fontId="0" fillId="14" borderId="0" xfId="0" applyFill="1"/>
    <xf numFmtId="0" fontId="0" fillId="0" borderId="1" xfId="0" applyBorder="1"/>
    <xf numFmtId="0" fontId="0" fillId="0" borderId="7" xfId="0" applyBorder="1"/>
    <xf numFmtId="0" fontId="0" fillId="8" borderId="0" xfId="0" applyFill="1" applyAlignment="1">
      <alignment horizontal="center" vertical="center"/>
    </xf>
    <xf numFmtId="0" fontId="26" fillId="14" borderId="0" xfId="0" applyFont="1" applyFill="1"/>
    <xf numFmtId="0" fontId="0" fillId="16" borderId="1" xfId="0" applyFill="1" applyBorder="1"/>
    <xf numFmtId="0" fontId="26" fillId="0" borderId="1" xfId="0" applyFont="1" applyBorder="1"/>
    <xf numFmtId="0" fontId="26" fillId="0" borderId="1" xfId="0" applyFont="1" applyBorder="1" applyAlignment="1">
      <alignment horizontal="center"/>
    </xf>
    <xf numFmtId="0" fontId="26" fillId="0" borderId="0" xfId="0" applyFont="1"/>
    <xf numFmtId="0" fontId="26" fillId="11" borderId="0" xfId="0" applyFont="1" applyFill="1"/>
    <xf numFmtId="0" fontId="26" fillId="6" borderId="0" xfId="0" applyFont="1" applyFill="1"/>
    <xf numFmtId="0" fontId="26" fillId="9" borderId="0" xfId="0" applyFont="1" applyFill="1" applyAlignment="1">
      <alignment horizontal="right"/>
    </xf>
    <xf numFmtId="0" fontId="26" fillId="0" borderId="0" xfId="0" applyFont="1" applyAlignment="1">
      <alignment horizontal="right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0" fontId="0" fillId="3" borderId="0" xfId="0" applyFill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0" fillId="18" borderId="1" xfId="0" applyFill="1" applyBorder="1"/>
    <xf numFmtId="0" fontId="0" fillId="19" borderId="1" xfId="0" applyFill="1" applyBorder="1" applyAlignment="1">
      <alignment horizontal="center" vertical="center"/>
    </xf>
    <xf numFmtId="0" fontId="0" fillId="9" borderId="1" xfId="0" applyFill="1" applyBorder="1"/>
    <xf numFmtId="0" fontId="9" fillId="0" borderId="13" xfId="0" applyFont="1" applyBorder="1"/>
    <xf numFmtId="0" fontId="5" fillId="0" borderId="0" xfId="0" applyFont="1" applyAlignment="1" applyProtection="1">
      <alignment horizontal="left" vertical="top" wrapText="1"/>
      <protection hidden="1"/>
    </xf>
    <xf numFmtId="0" fontId="3" fillId="0" borderId="0" xfId="0" applyFont="1" applyAlignment="1" applyProtection="1">
      <alignment vertical="top"/>
      <protection hidden="1"/>
    </xf>
    <xf numFmtId="0" fontId="3" fillId="0" borderId="0" xfId="0" applyFont="1" applyProtection="1">
      <protection hidden="1"/>
    </xf>
    <xf numFmtId="0" fontId="30" fillId="0" borderId="0" xfId="0" applyFont="1" applyAlignment="1" applyProtection="1">
      <alignment horizontal="left" vertical="top"/>
      <protection hidden="1"/>
    </xf>
    <xf numFmtId="0" fontId="1" fillId="0" borderId="0" xfId="0" applyFont="1" applyAlignment="1" applyProtection="1">
      <alignment horizontal="right" vertical="top" indent="1"/>
      <protection hidden="1"/>
    </xf>
    <xf numFmtId="0" fontId="1" fillId="0" borderId="0" xfId="0" applyFont="1" applyAlignment="1" applyProtection="1">
      <alignment horizontal="right" vertical="top"/>
      <protection hidden="1"/>
    </xf>
    <xf numFmtId="0" fontId="31" fillId="0" borderId="0" xfId="0" applyFont="1" applyAlignment="1" applyProtection="1">
      <alignment horizontal="left" vertical="top" wrapText="1"/>
      <protection hidden="1"/>
    </xf>
    <xf numFmtId="0" fontId="17" fillId="0" borderId="0" xfId="0" applyFont="1" applyAlignment="1" applyProtection="1">
      <alignment horizontal="left" vertical="top" wrapText="1"/>
      <protection hidden="1"/>
    </xf>
    <xf numFmtId="0" fontId="2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17" fillId="0" borderId="0" xfId="0" applyFont="1" applyAlignment="1" applyProtection="1">
      <alignment horizontal="left"/>
      <protection hidden="1"/>
    </xf>
    <xf numFmtId="0" fontId="4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left" vertical="top" wrapText="1"/>
      <protection hidden="1"/>
    </xf>
    <xf numFmtId="0" fontId="3" fillId="0" borderId="0" xfId="0" applyFont="1"/>
    <xf numFmtId="0" fontId="1" fillId="0" borderId="0" xfId="0" applyFont="1"/>
    <xf numFmtId="0" fontId="7" fillId="0" borderId="0" xfId="0" applyFont="1"/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wrapText="1"/>
    </xf>
    <xf numFmtId="0" fontId="8" fillId="0" borderId="0" xfId="0" applyFont="1"/>
    <xf numFmtId="0" fontId="1" fillId="2" borderId="3" xfId="0" applyFont="1" applyFill="1" applyBorder="1" applyAlignment="1" applyProtection="1">
      <alignment horizontal="left" vertical="center" wrapText="1"/>
      <protection hidden="1"/>
    </xf>
    <xf numFmtId="0" fontId="1" fillId="2" borderId="4" xfId="0" applyFont="1" applyFill="1" applyBorder="1" applyAlignment="1" applyProtection="1">
      <alignment horizontal="left" vertical="center" wrapText="1"/>
      <protection hidden="1"/>
    </xf>
    <xf numFmtId="0" fontId="1" fillId="2" borderId="5" xfId="0" applyFont="1" applyFill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 wrapText="1"/>
      <protection locked="0" hidden="1"/>
    </xf>
    <xf numFmtId="0" fontId="1" fillId="0" borderId="1" xfId="0" applyFont="1" applyBorder="1" applyAlignment="1" applyProtection="1">
      <alignment vertical="center" wrapText="1"/>
      <protection hidden="1"/>
    </xf>
    <xf numFmtId="0" fontId="1" fillId="0" borderId="10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 wrapText="1"/>
      <protection hidden="1"/>
    </xf>
    <xf numFmtId="0" fontId="1" fillId="0" borderId="8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" fillId="0" borderId="15" xfId="0" applyFont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0" fontId="1" fillId="0" borderId="12" xfId="0" applyFont="1" applyBorder="1" applyAlignment="1" applyProtection="1">
      <alignment horizontal="center" vertical="center" wrapText="1"/>
      <protection hidden="1"/>
    </xf>
    <xf numFmtId="0" fontId="18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left" vertical="top" wrapText="1"/>
      <protection hidden="1"/>
    </xf>
    <xf numFmtId="0" fontId="31" fillId="0" borderId="0" xfId="0" applyFont="1" applyAlignment="1" applyProtection="1">
      <alignment horizontal="left" vertical="top" wrapText="1"/>
      <protection hidden="1"/>
    </xf>
    <xf numFmtId="0" fontId="17" fillId="0" borderId="0" xfId="0" applyFont="1" applyAlignment="1" applyProtection="1">
      <alignment horizontal="left" vertical="top" wrapText="1"/>
      <protection hidden="1"/>
    </xf>
    <xf numFmtId="49" fontId="1" fillId="0" borderId="1" xfId="0" applyNumberFormat="1" applyFont="1" applyBorder="1" applyAlignment="1" applyProtection="1">
      <alignment horizontal="left" vertical="center" wrapText="1"/>
      <protection locked="0" hidden="1"/>
    </xf>
    <xf numFmtId="0" fontId="31" fillId="0" borderId="0" xfId="0" applyFont="1" applyAlignment="1" applyProtection="1">
      <alignment horizontal="left" vertical="center" wrapText="1"/>
      <protection hidden="1"/>
    </xf>
    <xf numFmtId="0" fontId="32" fillId="0" borderId="1" xfId="0" applyFont="1" applyBorder="1" applyAlignment="1" applyProtection="1">
      <alignment horizontal="left" vertical="center" wrapText="1"/>
      <protection locked="0"/>
    </xf>
    <xf numFmtId="0" fontId="32" fillId="0" borderId="1" xfId="0" applyFont="1" applyBorder="1" applyAlignment="1" applyProtection="1">
      <alignment horizontal="left" vertical="center" wrapText="1" indent="1"/>
      <protection locked="0"/>
    </xf>
    <xf numFmtId="0" fontId="1" fillId="0" borderId="14" xfId="0" applyFont="1" applyBorder="1" applyAlignment="1" applyProtection="1">
      <alignment horizontal="left" wrapText="1" indent="1"/>
      <protection locked="0" hidden="1"/>
    </xf>
    <xf numFmtId="14" fontId="1" fillId="0" borderId="14" xfId="0" applyNumberFormat="1" applyFont="1" applyBorder="1" applyAlignment="1" applyProtection="1">
      <alignment horizontal="left" indent="1"/>
      <protection locked="0" hidden="1"/>
    </xf>
    <xf numFmtId="0" fontId="31" fillId="0" borderId="0" xfId="0" applyFont="1" applyAlignment="1" applyProtection="1">
      <alignment horizontal="left" wrapText="1"/>
      <protection hidden="1"/>
    </xf>
    <xf numFmtId="0" fontId="22" fillId="7" borderId="2" xfId="0" applyFont="1" applyFill="1" applyBorder="1" applyAlignment="1">
      <alignment horizontal="left" vertical="center" wrapText="1"/>
    </xf>
    <xf numFmtId="0" fontId="23" fillId="7" borderId="2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12" borderId="8" xfId="0" applyFont="1" applyFill="1" applyBorder="1" applyAlignment="1">
      <alignment horizontal="center" vertical="center" wrapText="1"/>
    </xf>
    <xf numFmtId="0" fontId="10" fillId="12" borderId="0" xfId="0" applyFont="1" applyFill="1" applyAlignment="1">
      <alignment horizontal="center" vertical="center" wrapText="1"/>
    </xf>
    <xf numFmtId="0" fontId="10" fillId="12" borderId="9" xfId="0" applyFont="1" applyFill="1" applyBorder="1" applyAlignment="1">
      <alignment horizontal="center" vertical="center" wrapText="1"/>
    </xf>
    <xf numFmtId="0" fontId="10" fillId="12" borderId="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5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</dxfs>
  <tableStyles count="0" defaultTableStyle="TableStyleMedium9" defaultPivotStyle="PivotStyleLight16"/>
  <colors>
    <mruColors>
      <color rgb="FFFFFF99"/>
      <color rgb="FFFF7C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1"/>
  <sheetViews>
    <sheetView showGridLines="0" tabSelected="1" zoomScale="115" zoomScaleNormal="115" zoomScaleSheetLayoutView="100" workbookViewId="0">
      <selection activeCell="A7" sqref="A7:R7"/>
    </sheetView>
  </sheetViews>
  <sheetFormatPr defaultColWidth="3.7109375" defaultRowHeight="14.25" x14ac:dyDescent="0.2"/>
  <cols>
    <col min="1" max="1" width="3.7109375" style="91" customWidth="1"/>
    <col min="2" max="2" width="3.7109375" style="91"/>
    <col min="3" max="4" width="3.7109375" style="91" customWidth="1"/>
    <col min="5" max="5" width="4.42578125" style="91" customWidth="1"/>
    <col min="6" max="17" width="3.7109375" style="91"/>
    <col min="18" max="18" width="3.7109375" style="91" customWidth="1"/>
    <col min="19" max="16384" width="3.7109375" style="91"/>
  </cols>
  <sheetData>
    <row r="1" spans="1:25" ht="19.5" customHeight="1" x14ac:dyDescent="0.25">
      <c r="A1" s="114" t="s">
        <v>7590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77"/>
      <c r="S1" s="77"/>
      <c r="T1" s="77"/>
      <c r="U1" s="77"/>
      <c r="V1" s="77"/>
      <c r="W1" s="77"/>
      <c r="X1" s="78"/>
      <c r="Y1"/>
    </row>
    <row r="2" spans="1:25" ht="22.5" customHeight="1" x14ac:dyDescent="0.25">
      <c r="A2" s="79" t="s">
        <v>7591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7"/>
      <c r="S2" s="77"/>
      <c r="T2" s="77"/>
      <c r="U2" s="77"/>
      <c r="V2" s="77"/>
      <c r="W2" s="77"/>
      <c r="X2" s="80" t="s">
        <v>7592</v>
      </c>
      <c r="Y2"/>
    </row>
    <row r="3" spans="1:25" ht="14.25" customHeight="1" x14ac:dyDescent="0.25">
      <c r="A3" s="79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7"/>
      <c r="S3" s="77"/>
      <c r="T3" s="77"/>
      <c r="U3" s="77"/>
      <c r="V3" s="77"/>
      <c r="W3" s="77"/>
      <c r="X3" s="81"/>
      <c r="Y3"/>
    </row>
    <row r="4" spans="1:25" ht="40.5" customHeight="1" x14ac:dyDescent="0.25">
      <c r="A4" s="115" t="s">
        <v>7593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/>
    </row>
    <row r="5" spans="1:25" ht="20.25" customHeight="1" x14ac:dyDescent="0.25">
      <c r="A5" s="82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/>
    </row>
    <row r="6" spans="1:25" ht="17.25" customHeight="1" x14ac:dyDescent="0.25">
      <c r="A6" s="84" t="s">
        <v>7594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4" t="s">
        <v>0</v>
      </c>
      <c r="T6" s="85"/>
      <c r="U6" s="85"/>
      <c r="V6" s="85"/>
      <c r="W6" s="85"/>
      <c r="X6" s="85"/>
      <c r="Y6"/>
    </row>
    <row r="7" spans="1:25" ht="27.95" customHeight="1" x14ac:dyDescent="0.25">
      <c r="A7" s="100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17"/>
      <c r="T7" s="117"/>
      <c r="U7" s="117"/>
      <c r="V7" s="117"/>
      <c r="W7" s="117"/>
      <c r="X7" s="117"/>
      <c r="Y7"/>
    </row>
    <row r="8" spans="1:25" ht="33.75" customHeight="1" x14ac:dyDescent="0.25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/>
    </row>
    <row r="9" spans="1:25" s="92" customFormat="1" ht="15.75" customHeight="1" x14ac:dyDescent="0.25">
      <c r="A9" s="86" t="s">
        <v>7595</v>
      </c>
      <c r="B9" s="87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/>
    </row>
    <row r="10" spans="1:25" s="78" customFormat="1" ht="3" customHeight="1" x14ac:dyDescent="0.25">
      <c r="A10" s="86"/>
      <c r="B10" s="87"/>
    </row>
    <row r="11" spans="1:25" ht="18" customHeight="1" x14ac:dyDescent="0.25">
      <c r="A11" s="118" t="s">
        <v>7596</v>
      </c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/>
    </row>
    <row r="12" spans="1:25" ht="27.95" customHeight="1" x14ac:dyDescent="0.2">
      <c r="A12" s="119" t="s">
        <v>7602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</row>
    <row r="13" spans="1:25" ht="33.75" customHeight="1" x14ac:dyDescent="0.2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4"/>
      <c r="V13" s="95"/>
      <c r="W13" s="95"/>
      <c r="X13" s="95"/>
    </row>
    <row r="14" spans="1:25" ht="15.75" customHeight="1" x14ac:dyDescent="0.2">
      <c r="A14" s="86" t="s">
        <v>7597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4"/>
      <c r="V14" s="95"/>
      <c r="W14" s="95"/>
      <c r="X14" s="95"/>
    </row>
    <row r="15" spans="1:25" ht="3" customHeight="1" x14ac:dyDescent="0.2">
      <c r="A15" s="86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4"/>
      <c r="V15" s="95"/>
      <c r="W15" s="95"/>
      <c r="X15" s="95"/>
    </row>
    <row r="16" spans="1:25" ht="15" customHeight="1" x14ac:dyDescent="0.2">
      <c r="A16" s="115" t="s">
        <v>7598</v>
      </c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</row>
    <row r="17" spans="1:25" ht="23.1" customHeight="1" x14ac:dyDescent="0.25">
      <c r="A17" s="111" t="str">
        <f>'Pocet moznych prevodu'!E2</f>
        <v/>
      </c>
      <c r="B17" s="112"/>
      <c r="C17" s="113"/>
      <c r="D17"/>
      <c r="E17"/>
      <c r="F17"/>
      <c r="G17"/>
      <c r="H17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4"/>
      <c r="V17" s="95"/>
      <c r="W17" s="95"/>
      <c r="X17" s="95"/>
    </row>
    <row r="18" spans="1:25" s="92" customFormat="1" ht="15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 s="93"/>
    </row>
    <row r="19" spans="1:25" s="92" customFormat="1" ht="21" customHeight="1" x14ac:dyDescent="0.2">
      <c r="A19" s="123" t="s">
        <v>7599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93"/>
    </row>
    <row r="20" spans="1:25" s="92" customFormat="1" ht="27.95" customHeight="1" x14ac:dyDescent="0.2">
      <c r="A20" s="120" t="s">
        <v>7603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93"/>
    </row>
    <row r="21" spans="1:25" s="92" customFormat="1" ht="33" customHeight="1" x14ac:dyDescent="0.25">
      <c r="A21" s="88"/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/>
    </row>
    <row r="22" spans="1:25" s="92" customFormat="1" ht="16.5" customHeight="1" x14ac:dyDescent="0.25">
      <c r="A22" s="89" t="s">
        <v>7600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85"/>
      <c r="P22" s="89" t="s">
        <v>7601</v>
      </c>
      <c r="Q22" s="122"/>
      <c r="R22" s="122"/>
      <c r="S22" s="122"/>
      <c r="T22" s="122"/>
      <c r="U22" s="122"/>
      <c r="V22" s="122"/>
      <c r="W22" s="90"/>
      <c r="X22" s="90"/>
      <c r="Y22"/>
    </row>
    <row r="23" spans="1:25" ht="15" x14ac:dyDescent="0.25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/>
    </row>
    <row r="24" spans="1:25" ht="24" customHeight="1" x14ac:dyDescent="0.25">
      <c r="A24" s="97" t="s">
        <v>1</v>
      </c>
      <c r="B24" s="98"/>
      <c r="C24" s="98"/>
      <c r="D24" s="98"/>
      <c r="E24" s="98"/>
      <c r="F24" s="98"/>
      <c r="G24" s="98"/>
      <c r="H24" s="98"/>
      <c r="I24" s="99"/>
      <c r="J24" s="97" t="s">
        <v>2</v>
      </c>
      <c r="K24" s="98"/>
      <c r="L24" s="98"/>
      <c r="M24" s="98"/>
      <c r="N24" s="98"/>
      <c r="O24" s="98"/>
      <c r="P24" s="98"/>
      <c r="Q24" s="99"/>
      <c r="R24" s="97" t="s">
        <v>3</v>
      </c>
      <c r="S24" s="98"/>
      <c r="T24" s="98"/>
      <c r="U24" s="98"/>
      <c r="V24" s="98"/>
      <c r="W24" s="98"/>
      <c r="X24" s="99"/>
      <c r="Y24"/>
    </row>
    <row r="25" spans="1:25" ht="36" customHeight="1" x14ac:dyDescent="0.25">
      <c r="A25" s="100"/>
      <c r="B25" s="100"/>
      <c r="C25" s="100"/>
      <c r="D25" s="100"/>
      <c r="E25" s="100"/>
      <c r="F25" s="100"/>
      <c r="G25" s="100"/>
      <c r="H25" s="100"/>
      <c r="I25" s="100"/>
      <c r="J25" s="101"/>
      <c r="K25" s="101"/>
      <c r="L25" s="101"/>
      <c r="M25" s="101"/>
      <c r="N25" s="101"/>
      <c r="O25" s="101"/>
      <c r="P25" s="101"/>
      <c r="Q25" s="101"/>
      <c r="R25" s="102"/>
      <c r="S25" s="103"/>
      <c r="T25" s="103"/>
      <c r="U25" s="103"/>
      <c r="V25" s="103"/>
      <c r="W25" s="103"/>
      <c r="X25" s="104"/>
      <c r="Y25"/>
    </row>
    <row r="26" spans="1:25" ht="36" customHeight="1" x14ac:dyDescent="0.25">
      <c r="A26" s="100"/>
      <c r="B26" s="100"/>
      <c r="C26" s="100"/>
      <c r="D26" s="100"/>
      <c r="E26" s="100"/>
      <c r="F26" s="100"/>
      <c r="G26" s="100"/>
      <c r="H26" s="100"/>
      <c r="I26" s="100"/>
      <c r="J26" s="101"/>
      <c r="K26" s="101"/>
      <c r="L26" s="101"/>
      <c r="M26" s="101"/>
      <c r="N26" s="101"/>
      <c r="O26" s="101"/>
      <c r="P26" s="101"/>
      <c r="Q26" s="101"/>
      <c r="R26" s="105"/>
      <c r="S26" s="106"/>
      <c r="T26" s="106"/>
      <c r="U26" s="106"/>
      <c r="V26" s="106"/>
      <c r="W26" s="106"/>
      <c r="X26" s="107"/>
      <c r="Y26"/>
    </row>
    <row r="27" spans="1:25" s="93" customFormat="1" ht="36" customHeight="1" x14ac:dyDescent="0.25">
      <c r="A27" s="100"/>
      <c r="B27" s="100"/>
      <c r="C27" s="100"/>
      <c r="D27" s="100"/>
      <c r="E27" s="100"/>
      <c r="F27" s="100"/>
      <c r="G27" s="100"/>
      <c r="H27" s="100"/>
      <c r="I27" s="100"/>
      <c r="J27" s="101"/>
      <c r="K27" s="101"/>
      <c r="L27" s="101"/>
      <c r="M27" s="101"/>
      <c r="N27" s="101"/>
      <c r="O27" s="101"/>
      <c r="P27" s="101"/>
      <c r="Q27" s="101"/>
      <c r="R27" s="108"/>
      <c r="S27" s="109"/>
      <c r="T27" s="109"/>
      <c r="U27" s="109"/>
      <c r="V27" s="109"/>
      <c r="W27" s="109"/>
      <c r="X27" s="110"/>
      <c r="Y27"/>
    </row>
    <row r="28" spans="1:25" ht="27.75" customHeight="1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</row>
    <row r="29" spans="1:25" ht="15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 x14ac:dyDescent="0.2"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</row>
    <row r="31" spans="1:25" x14ac:dyDescent="0.2"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</row>
    <row r="32" spans="1:25" x14ac:dyDescent="0.2"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</row>
    <row r="33" spans="1:24" x14ac:dyDescent="0.2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</row>
    <row r="34" spans="1:24" x14ac:dyDescent="0.2">
      <c r="A34" s="96"/>
    </row>
    <row r="36" spans="1:24" ht="15" x14ac:dyDescent="0.25">
      <c r="A36"/>
      <c r="B36"/>
      <c r="C36"/>
      <c r="D36"/>
      <c r="E36"/>
      <c r="F36"/>
      <c r="G36"/>
    </row>
    <row r="37" spans="1:24" ht="15" x14ac:dyDescent="0.25">
      <c r="A37"/>
      <c r="B37"/>
      <c r="C37"/>
      <c r="D37"/>
      <c r="E37"/>
      <c r="F37"/>
      <c r="G37"/>
    </row>
    <row r="38" spans="1:24" ht="15" x14ac:dyDescent="0.25">
      <c r="A38"/>
      <c r="B38"/>
      <c r="C38"/>
      <c r="D38"/>
      <c r="E38"/>
      <c r="F38"/>
      <c r="G38"/>
    </row>
    <row r="39" spans="1:24" ht="15" x14ac:dyDescent="0.25">
      <c r="A39"/>
      <c r="B39"/>
      <c r="C39"/>
      <c r="D39"/>
      <c r="E39"/>
      <c r="F39"/>
      <c r="G39"/>
    </row>
    <row r="40" spans="1:24" ht="15" x14ac:dyDescent="0.25">
      <c r="A40"/>
      <c r="B40"/>
      <c r="C40"/>
      <c r="D40"/>
      <c r="E40"/>
      <c r="F40"/>
      <c r="G40"/>
    </row>
    <row r="41" spans="1:24" ht="15" x14ac:dyDescent="0.25">
      <c r="A41"/>
      <c r="B41"/>
      <c r="C41"/>
      <c r="D41"/>
      <c r="E41"/>
      <c r="F41"/>
      <c r="G41"/>
    </row>
    <row r="42" spans="1:24" ht="15" x14ac:dyDescent="0.25">
      <c r="A42"/>
      <c r="B42"/>
      <c r="C42"/>
      <c r="D42"/>
      <c r="E42"/>
      <c r="F42"/>
      <c r="G42"/>
    </row>
    <row r="43" spans="1:24" ht="15" x14ac:dyDescent="0.25">
      <c r="A43"/>
      <c r="B43"/>
      <c r="C43"/>
      <c r="D43"/>
      <c r="E43"/>
      <c r="F43"/>
      <c r="G43"/>
    </row>
    <row r="44" spans="1:24" ht="15" x14ac:dyDescent="0.25">
      <c r="A44"/>
      <c r="B44"/>
      <c r="C44"/>
      <c r="D44"/>
      <c r="E44"/>
      <c r="F44"/>
      <c r="G44"/>
    </row>
    <row r="45" spans="1:24" ht="15" x14ac:dyDescent="0.25">
      <c r="A45"/>
      <c r="B45"/>
      <c r="C45"/>
      <c r="D45"/>
      <c r="E45"/>
      <c r="F45"/>
      <c r="G45"/>
    </row>
    <row r="46" spans="1:24" ht="15" x14ac:dyDescent="0.25">
      <c r="A46"/>
      <c r="B46"/>
      <c r="C46"/>
      <c r="D46"/>
      <c r="E46"/>
      <c r="F46"/>
      <c r="G46"/>
    </row>
    <row r="47" spans="1:24" ht="15" x14ac:dyDescent="0.25">
      <c r="A47"/>
      <c r="B47"/>
      <c r="C47"/>
      <c r="D47"/>
      <c r="E47"/>
      <c r="F47"/>
      <c r="G47"/>
    </row>
    <row r="48" spans="1:24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  <row r="55" spans="1:7" ht="15" x14ac:dyDescent="0.25">
      <c r="A55"/>
      <c r="B55"/>
      <c r="C55"/>
      <c r="D55"/>
      <c r="E55"/>
      <c r="F55"/>
      <c r="G55"/>
    </row>
    <row r="56" spans="1:7" ht="15" x14ac:dyDescent="0.25">
      <c r="A56"/>
      <c r="B56"/>
      <c r="C56"/>
      <c r="D56"/>
      <c r="E56"/>
      <c r="F56"/>
      <c r="G56"/>
    </row>
    <row r="57" spans="1:7" ht="15" x14ac:dyDescent="0.25">
      <c r="A57"/>
      <c r="B57"/>
      <c r="C57"/>
      <c r="D57"/>
      <c r="E57"/>
      <c r="F57"/>
      <c r="G57"/>
    </row>
    <row r="58" spans="1:7" ht="15" x14ac:dyDescent="0.25">
      <c r="A58"/>
      <c r="B58"/>
      <c r="C58"/>
      <c r="D58"/>
      <c r="E58"/>
      <c r="F58"/>
      <c r="G58"/>
    </row>
    <row r="59" spans="1:7" ht="15" x14ac:dyDescent="0.25">
      <c r="A59"/>
      <c r="B59"/>
      <c r="C59"/>
      <c r="D59"/>
      <c r="E59"/>
      <c r="F59"/>
      <c r="G59"/>
    </row>
    <row r="60" spans="1:7" ht="15" x14ac:dyDescent="0.25">
      <c r="A60"/>
      <c r="B60"/>
      <c r="C60"/>
      <c r="D60"/>
      <c r="E60"/>
      <c r="F60"/>
      <c r="G60"/>
    </row>
    <row r="61" spans="1:7" ht="15" x14ac:dyDescent="0.25">
      <c r="A61"/>
      <c r="B61"/>
      <c r="C61"/>
      <c r="D61"/>
      <c r="E61"/>
      <c r="F61"/>
      <c r="G61"/>
    </row>
    <row r="62" spans="1:7" ht="15" x14ac:dyDescent="0.25">
      <c r="A62"/>
      <c r="B62"/>
      <c r="C62"/>
      <c r="D62"/>
      <c r="E62"/>
      <c r="F62"/>
      <c r="G62"/>
    </row>
    <row r="63" spans="1:7" ht="15" x14ac:dyDescent="0.25">
      <c r="A63"/>
      <c r="B63"/>
      <c r="C63"/>
      <c r="D63"/>
      <c r="E63"/>
      <c r="F63"/>
      <c r="G63"/>
    </row>
    <row r="64" spans="1:7" ht="15" x14ac:dyDescent="0.25">
      <c r="A64"/>
      <c r="B64"/>
      <c r="C64"/>
      <c r="D64"/>
      <c r="E64"/>
      <c r="F64"/>
      <c r="G64"/>
    </row>
    <row r="65" spans="1:7" ht="15" x14ac:dyDescent="0.25">
      <c r="A65"/>
      <c r="B65"/>
      <c r="C65"/>
      <c r="D65"/>
      <c r="E65"/>
      <c r="F65"/>
      <c r="G65"/>
    </row>
    <row r="66" spans="1:7" ht="15" x14ac:dyDescent="0.25">
      <c r="A66"/>
      <c r="B66"/>
      <c r="C66"/>
      <c r="D66"/>
      <c r="E66"/>
      <c r="F66"/>
      <c r="G66"/>
    </row>
    <row r="67" spans="1:7" ht="15" x14ac:dyDescent="0.25">
      <c r="A67"/>
      <c r="B67"/>
      <c r="C67"/>
      <c r="D67"/>
      <c r="E67"/>
      <c r="F67"/>
      <c r="G67"/>
    </row>
    <row r="68" spans="1:7" ht="15" x14ac:dyDescent="0.25">
      <c r="A68"/>
      <c r="B68"/>
      <c r="C68"/>
      <c r="D68"/>
      <c r="E68"/>
      <c r="F68"/>
      <c r="G68"/>
    </row>
    <row r="69" spans="1:7" ht="15" x14ac:dyDescent="0.25">
      <c r="A69"/>
      <c r="B69"/>
      <c r="C69"/>
      <c r="D69"/>
      <c r="E69"/>
      <c r="F69"/>
      <c r="G69"/>
    </row>
    <row r="70" spans="1:7" ht="15" x14ac:dyDescent="0.25">
      <c r="A70"/>
      <c r="B70"/>
      <c r="C70"/>
      <c r="D70"/>
      <c r="E70"/>
      <c r="F70"/>
      <c r="G70"/>
    </row>
    <row r="71" spans="1:7" ht="15" x14ac:dyDescent="0.25">
      <c r="A71"/>
      <c r="B71"/>
      <c r="C71"/>
      <c r="D71"/>
      <c r="E71"/>
      <c r="F71"/>
      <c r="G71"/>
    </row>
    <row r="72" spans="1:7" ht="15" x14ac:dyDescent="0.25">
      <c r="A72"/>
      <c r="B72"/>
      <c r="C72"/>
      <c r="D72"/>
      <c r="E72"/>
      <c r="F72"/>
      <c r="G72"/>
    </row>
    <row r="73" spans="1:7" ht="15" x14ac:dyDescent="0.25">
      <c r="A73"/>
      <c r="B73"/>
      <c r="C73"/>
      <c r="D73"/>
      <c r="E73"/>
      <c r="F73"/>
      <c r="G73"/>
    </row>
    <row r="74" spans="1:7" ht="15" x14ac:dyDescent="0.25">
      <c r="A74"/>
      <c r="B74"/>
      <c r="C74"/>
      <c r="D74"/>
      <c r="E74"/>
      <c r="F74"/>
      <c r="G74"/>
    </row>
    <row r="75" spans="1:7" ht="15" x14ac:dyDescent="0.25">
      <c r="A75"/>
      <c r="B75"/>
      <c r="C75"/>
      <c r="D75"/>
      <c r="E75"/>
      <c r="F75"/>
      <c r="G75"/>
    </row>
    <row r="76" spans="1:7" ht="15" x14ac:dyDescent="0.25">
      <c r="A76"/>
      <c r="B76"/>
      <c r="C76"/>
      <c r="D76"/>
      <c r="E76"/>
      <c r="F76"/>
      <c r="G76"/>
    </row>
    <row r="77" spans="1:7" ht="15" x14ac:dyDescent="0.25">
      <c r="A77"/>
      <c r="B77"/>
      <c r="C77"/>
      <c r="D77"/>
      <c r="E77"/>
      <c r="F77"/>
      <c r="G77"/>
    </row>
    <row r="78" spans="1:7" ht="15" x14ac:dyDescent="0.25">
      <c r="A78"/>
      <c r="B78"/>
      <c r="C78"/>
      <c r="D78"/>
      <c r="E78"/>
      <c r="F78"/>
      <c r="G78"/>
    </row>
    <row r="79" spans="1:7" ht="15" x14ac:dyDescent="0.25">
      <c r="A79"/>
      <c r="B79"/>
      <c r="C79"/>
      <c r="D79"/>
      <c r="E79"/>
      <c r="F79"/>
      <c r="G79"/>
    </row>
    <row r="80" spans="1:7" ht="15" x14ac:dyDescent="0.25">
      <c r="A80"/>
      <c r="B80"/>
      <c r="C80"/>
      <c r="D80"/>
      <c r="E80"/>
      <c r="F80"/>
      <c r="G80"/>
    </row>
    <row r="81" spans="1:7" ht="15" x14ac:dyDescent="0.25">
      <c r="A81"/>
      <c r="B81"/>
      <c r="C81"/>
      <c r="D81"/>
      <c r="E81"/>
      <c r="F81"/>
      <c r="G81"/>
    </row>
  </sheetData>
  <sheetProtection algorithmName="SHA-512" hashValue="Jn924O18Zrt2ayRtDotfBL+QaOdmbD8FsbYhA5kwpJduE4NxlswVRWlExU0SqOrebmGVwXbGiDVZpXtLpuC1vQ==" saltValue="kDqO8As8rkhzWgZq5ezDvg==" spinCount="100000" sheet="1" formatRows="0" selectLockedCells="1"/>
  <mergeCells count="22">
    <mergeCell ref="A20:X20"/>
    <mergeCell ref="J26:Q26"/>
    <mergeCell ref="A16:X16"/>
    <mergeCell ref="B22:N22"/>
    <mergeCell ref="Q22:V22"/>
    <mergeCell ref="A19:X19"/>
    <mergeCell ref="A17:C17"/>
    <mergeCell ref="A1:Q1"/>
    <mergeCell ref="A4:X4"/>
    <mergeCell ref="A7:R7"/>
    <mergeCell ref="S7:X7"/>
    <mergeCell ref="A11:X11"/>
    <mergeCell ref="A12:X12"/>
    <mergeCell ref="A24:I24"/>
    <mergeCell ref="J24:Q24"/>
    <mergeCell ref="R24:X24"/>
    <mergeCell ref="A25:I25"/>
    <mergeCell ref="J25:Q25"/>
    <mergeCell ref="R25:X27"/>
    <mergeCell ref="A27:I27"/>
    <mergeCell ref="J27:Q27"/>
    <mergeCell ref="A26:I26"/>
  </mergeCells>
  <conditionalFormatting sqref="A20:X20">
    <cfRule type="expression" dxfId="4" priority="1">
      <formula>AND($A$12="&lt;&lt; vyberte ze seznamu nebo rovnou začněte psát název či kód odvětví &gt;&gt;")</formula>
    </cfRule>
  </conditionalFormatting>
  <pageMargins left="0.51181102362204722" right="0.51181102362204722" top="1.1417322834645669" bottom="0.74803149606299213" header="0.31496062992125984" footer="0.31496062992125984"/>
  <pageSetup paperSize="9" scale="99" orientation="portrait" r:id="rId1"/>
  <headerFooter>
    <oddHeader>&amp;L&amp;G</oddHeader>
    <oddFooter>&amp;L&amp;7verze šablony 1.0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577A682-94C8-4D9A-A487-17C097F20811}">
          <x14:formula1>
            <xm:f>'Číselník 2008 ÚR 4 a 5'!$M$3:$M$778</xm:f>
          </x14:formula1>
          <xm:sqref>A12:X12</xm:sqref>
        </x14:dataValidation>
        <x14:dataValidation type="list" allowBlank="1" showInputMessage="1" showErrorMessage="1" xr:uid="{3B02B982-643F-40A4-9117-954EC602A247}">
          <x14:formula1>
            <xm:f>'Přehled převodů'!$CB$1331:$CB$1048576</xm:f>
          </x14:formula1>
          <xm:sqref>A20:X20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C4C70-9B95-4964-9CB3-08CC25815E88}">
  <sheetPr>
    <tabColor rgb="FFFFFFCC"/>
  </sheetPr>
  <dimension ref="A1:FX3002"/>
  <sheetViews>
    <sheetView showGridLines="0" zoomScaleNormal="100" workbookViewId="0">
      <pane ySplit="2" topLeftCell="A75" activePane="bottomLeft" state="frozen"/>
      <selection activeCell="B1" sqref="B1"/>
      <selection pane="bottomLeft" activeCell="B94" sqref="B94"/>
    </sheetView>
  </sheetViews>
  <sheetFormatPr defaultRowHeight="15" x14ac:dyDescent="0.25"/>
  <cols>
    <col min="1" max="1" width="10.85546875" style="31" customWidth="1"/>
    <col min="2" max="2" width="121.7109375" customWidth="1"/>
    <col min="3" max="3" width="56.85546875" hidden="1" customWidth="1"/>
    <col min="4" max="4" width="45.42578125" hidden="1" customWidth="1"/>
    <col min="5" max="5" width="14.42578125" customWidth="1"/>
    <col min="6" max="6" width="10.85546875" style="31" customWidth="1"/>
    <col min="7" max="7" width="127.5703125" bestFit="1" customWidth="1"/>
    <col min="8" max="8" width="62.140625" hidden="1" customWidth="1"/>
    <col min="9" max="9" width="113.42578125" hidden="1" customWidth="1"/>
    <col min="10" max="10" width="27" hidden="1" customWidth="1"/>
    <col min="11" max="12" width="9.140625" hidden="1" customWidth="1"/>
    <col min="13" max="13" width="10.28515625" hidden="1" customWidth="1"/>
    <col min="14" max="14" width="9.140625" hidden="1" customWidth="1"/>
    <col min="15" max="15" width="9.140625" style="45" hidden="1" customWidth="1"/>
    <col min="16" max="16" width="9.140625" hidden="1" customWidth="1"/>
    <col min="17" max="19" width="9.140625" style="41" hidden="1" customWidth="1"/>
    <col min="20" max="20" width="9.140625" hidden="1" customWidth="1"/>
    <col min="21" max="21" width="14" style="39" hidden="1" customWidth="1"/>
    <col min="22" max="22" width="14" hidden="1" customWidth="1"/>
    <col min="23" max="23" width="21.42578125" hidden="1" customWidth="1"/>
    <col min="24" max="24" width="50.85546875" hidden="1" customWidth="1"/>
    <col min="25" max="25" width="24.7109375" hidden="1" customWidth="1"/>
    <col min="26" max="26" width="56.42578125" hidden="1" customWidth="1"/>
    <col min="27" max="27" width="10.28515625" hidden="1" customWidth="1"/>
    <col min="28" max="28" width="8.7109375" hidden="1" customWidth="1"/>
    <col min="29" max="29" width="85.7109375" hidden="1" customWidth="1"/>
    <col min="30" max="30" width="94.5703125" hidden="1" customWidth="1"/>
    <col min="31" max="31" width="54.28515625" hidden="1" customWidth="1"/>
    <col min="32" max="40" width="9.140625" hidden="1" customWidth="1"/>
    <col min="41" max="41" width="23.7109375" hidden="1" customWidth="1"/>
    <col min="42" max="78" width="9.140625" hidden="1" customWidth="1"/>
    <col min="79" max="79" width="46.7109375" hidden="1" customWidth="1"/>
    <col min="80" max="80" width="58.85546875" hidden="1" customWidth="1"/>
    <col min="81" max="81" width="45.28515625" hidden="1" customWidth="1"/>
    <col min="82" max="165" width="9.140625" hidden="1" customWidth="1"/>
    <col min="166" max="166" width="23.85546875" hidden="1" customWidth="1"/>
    <col min="167" max="167" width="18.5703125" hidden="1" customWidth="1"/>
    <col min="168" max="169" width="9.140625" hidden="1" customWidth="1"/>
    <col min="170" max="170" width="10" hidden="1" customWidth="1"/>
    <col min="171" max="171" width="62.28515625" hidden="1" customWidth="1"/>
    <col min="172" max="172" width="6.5703125" hidden="1" customWidth="1"/>
    <col min="173" max="173" width="9.85546875" hidden="1" customWidth="1"/>
    <col min="174" max="174" width="61.42578125" hidden="1" customWidth="1"/>
    <col min="175" max="175" width="9.140625" hidden="1" customWidth="1"/>
    <col min="176" max="176" width="10.140625" hidden="1" customWidth="1"/>
    <col min="177" max="177" width="9.140625" hidden="1" customWidth="1"/>
    <col min="178" max="178" width="6.85546875" hidden="1" customWidth="1"/>
    <col min="179" max="179" width="9.140625" hidden="1" customWidth="1"/>
    <col min="180" max="218" width="9.140625" customWidth="1"/>
  </cols>
  <sheetData>
    <row r="1" spans="1:167" ht="62.25" customHeight="1" x14ac:dyDescent="0.25">
      <c r="A1" s="124" t="s">
        <v>4</v>
      </c>
      <c r="B1" s="125"/>
      <c r="C1" s="125"/>
      <c r="D1" s="125"/>
      <c r="E1" s="125"/>
      <c r="F1" s="125"/>
      <c r="G1" s="125"/>
      <c r="P1" t="s">
        <v>5</v>
      </c>
      <c r="T1" t="s">
        <v>6</v>
      </c>
      <c r="FJ1" s="53"/>
      <c r="FK1" s="53"/>
    </row>
    <row r="2" spans="1:167" ht="30.75" customHeight="1" x14ac:dyDescent="0.25">
      <c r="A2" s="32" t="s">
        <v>7</v>
      </c>
      <c r="B2" s="33" t="s">
        <v>8</v>
      </c>
      <c r="C2" s="71" t="s">
        <v>9</v>
      </c>
      <c r="D2" s="71" t="s">
        <v>7587</v>
      </c>
      <c r="E2" s="35" t="s">
        <v>10</v>
      </c>
      <c r="F2" s="32" t="s">
        <v>11</v>
      </c>
      <c r="G2" s="33" t="s">
        <v>12</v>
      </c>
      <c r="H2" s="70" t="s">
        <v>13</v>
      </c>
      <c r="I2" s="73" t="s">
        <v>7586</v>
      </c>
      <c r="J2" s="69"/>
      <c r="K2" s="36" t="s">
        <v>14</v>
      </c>
      <c r="L2" s="36" t="s">
        <v>15</v>
      </c>
      <c r="M2" s="36" t="s">
        <v>16</v>
      </c>
      <c r="N2">
        <v>0</v>
      </c>
      <c r="P2">
        <v>0</v>
      </c>
      <c r="T2">
        <v>0</v>
      </c>
      <c r="W2" t="s">
        <v>17</v>
      </c>
      <c r="X2" t="s">
        <v>18</v>
      </c>
      <c r="FJ2" t="s">
        <v>19</v>
      </c>
      <c r="FK2" t="s">
        <v>20</v>
      </c>
    </row>
    <row r="3" spans="1:167" x14ac:dyDescent="0.25">
      <c r="A3" s="67" t="s">
        <v>21</v>
      </c>
      <c r="B3" s="68" t="s">
        <v>22</v>
      </c>
      <c r="C3" s="55" t="str">
        <f t="shared" ref="C3" si="0">A3&amp;" - "&amp;B3</f>
        <v>01110 - Pěstování obilovin (kromě rýže), luštěnin a olejnatých semen</v>
      </c>
      <c r="D3" s="55" t="s">
        <v>23</v>
      </c>
      <c r="E3" s="1">
        <v>1</v>
      </c>
      <c r="F3" s="67" t="s">
        <v>21</v>
      </c>
      <c r="G3" s="68" t="s">
        <v>24</v>
      </c>
      <c r="H3" s="55" t="str">
        <f t="shared" ref="H3:H34" si="1">F3&amp;" - "&amp;G3</f>
        <v>01110 - Pěstování obilovin jiných než rýže, luštěnin a olejnatých semen</v>
      </c>
      <c r="I3" s="55" t="s">
        <v>25</v>
      </c>
      <c r="J3" t="str">
        <f t="shared" ref="J3:J66" si="2">IF(H3=I3,"Shoda","Neshoda")</f>
        <v>Shoda</v>
      </c>
      <c r="K3">
        <v>1</v>
      </c>
      <c r="L3" s="1">
        <f>IF(LEFT(Převodník!$A$12,5)=LEFT('Přehled převodů'!D3,5),1,0)</f>
        <v>0</v>
      </c>
      <c r="M3" s="31"/>
      <c r="N3">
        <f t="shared" ref="N3:N21" si="3">IF(L3=0,0,K3)</f>
        <v>0</v>
      </c>
      <c r="O3" s="45" t="e">
        <f t="shared" ref="O3:O66" si="4">INDEX(K:K,MATCH(1,L:L,0))</f>
        <v>#N/A</v>
      </c>
      <c r="P3">
        <f t="shared" ref="P3:P9" si="5">IF(AND(N3&lt;N4,N2=0),N3,0)</f>
        <v>0</v>
      </c>
      <c r="Q3" s="41">
        <f t="shared" ref="Q3:Q9" si="6">IF(AND(P3&gt;1,P2=0,L3=1),P3,0)</f>
        <v>0</v>
      </c>
      <c r="R3" s="41">
        <f t="shared" ref="R3:R66" si="7">IF(BO1330=0,N3,Q3)</f>
        <v>0</v>
      </c>
      <c r="S3" s="41">
        <f t="shared" ref="S3:S9" si="8">(IF(AND(N3=P3,Q3=P3,Q3,R3=N3),N3,0))</f>
        <v>0</v>
      </c>
      <c r="T3">
        <f t="shared" ref="T3:T66" si="9">IF(L3=0,0,E3)</f>
        <v>0</v>
      </c>
      <c r="U3" s="40">
        <f t="shared" ref="U3:U9" si="10">IF(AND(T2=0,T4&gt;=0),T3,0)</f>
        <v>0</v>
      </c>
      <c r="V3" s="38">
        <f t="shared" ref="V3:V9" si="11">IF(U3+T3=T3,T3,0)</f>
        <v>0</v>
      </c>
      <c r="W3" t="str">
        <f>VLOOKUP(A3,'Komplet č.2008 (ÚR 4 A 5)'!$V$4:$W$778,1,0)</f>
        <v>01110</v>
      </c>
      <c r="X3" t="str">
        <f>VLOOKUP(A3,'Komplet č.2008 (ÚR 4 A 5)'!$Y$4:$Y$778,1,0)</f>
        <v>01110</v>
      </c>
      <c r="FJ3" t="str">
        <f>VLOOKUP(F3,'Komplet č 2025 (ÚR 4 A 5)'!$F$3:$N$753,9,0)</f>
        <v>01.11</v>
      </c>
      <c r="FK3">
        <f>VLOOKUP(F3,'Komplet č 2025 (ÚR 4 A 5)'!$F$3:$N$753,8,0)</f>
        <v>4</v>
      </c>
    </row>
    <row r="4" spans="1:167" x14ac:dyDescent="0.25">
      <c r="A4" s="67" t="s">
        <v>26</v>
      </c>
      <c r="B4" s="68" t="s">
        <v>27</v>
      </c>
      <c r="C4" s="55" t="str">
        <f>A4&amp;" - "&amp;B4</f>
        <v>01120 - Pěstování rýže</v>
      </c>
      <c r="D4" s="55" t="s">
        <v>28</v>
      </c>
      <c r="E4" s="1" t="s">
        <v>29</v>
      </c>
      <c r="F4" s="67" t="s">
        <v>26</v>
      </c>
      <c r="G4" s="68" t="s">
        <v>27</v>
      </c>
      <c r="H4" s="55" t="str">
        <f t="shared" si="1"/>
        <v>01120 - Pěstování rýže</v>
      </c>
      <c r="I4" s="55" t="s">
        <v>28</v>
      </c>
      <c r="J4" t="str">
        <f t="shared" si="2"/>
        <v>Shoda</v>
      </c>
      <c r="K4">
        <v>2</v>
      </c>
      <c r="L4" s="1">
        <f>IF(LEFT(Převodník!$A$12,5)=LEFT('Přehled převodů'!D4,5),1,0)</f>
        <v>0</v>
      </c>
      <c r="M4" s="31"/>
      <c r="N4">
        <f t="shared" si="3"/>
        <v>0</v>
      </c>
      <c r="O4" s="45" t="e">
        <f t="shared" si="4"/>
        <v>#N/A</v>
      </c>
      <c r="P4">
        <f t="shared" si="5"/>
        <v>0</v>
      </c>
      <c r="Q4" s="41">
        <f t="shared" si="6"/>
        <v>0</v>
      </c>
      <c r="R4" s="41">
        <f t="shared" si="7"/>
        <v>0</v>
      </c>
      <c r="S4" s="41">
        <f t="shared" si="8"/>
        <v>0</v>
      </c>
      <c r="T4">
        <f t="shared" si="9"/>
        <v>0</v>
      </c>
      <c r="U4" s="40">
        <f t="shared" si="10"/>
        <v>0</v>
      </c>
      <c r="V4" s="38">
        <f t="shared" si="11"/>
        <v>0</v>
      </c>
      <c r="W4" t="str">
        <f>VLOOKUP(A4,'Komplet č.2008 (ÚR 4 A 5)'!$V$4:$W$778,1,0)</f>
        <v>01120</v>
      </c>
      <c r="X4" t="str">
        <f>VLOOKUP(A4,'Komplet č.2008 (ÚR 4 A 5)'!$Y$4:$Y$778,1,0)</f>
        <v>01120</v>
      </c>
      <c r="FJ4" t="str">
        <f>VLOOKUP(F4,'Komplet č 2025 (ÚR 4 A 5)'!$F$3:$N$753,9,0)</f>
        <v>01.12</v>
      </c>
      <c r="FK4">
        <f>VLOOKUP(F4,'Komplet č 2025 (ÚR 4 A 5)'!$F$3:$N$753,8,0)</f>
        <v>4</v>
      </c>
    </row>
    <row r="5" spans="1:167" x14ac:dyDescent="0.25">
      <c r="A5" s="67" t="s">
        <v>30</v>
      </c>
      <c r="B5" s="68" t="s">
        <v>31</v>
      </c>
      <c r="C5" s="55" t="str">
        <f t="shared" ref="C5:C68" si="12">A5&amp;" - "&amp;B5</f>
        <v>01130 - Pěstování zeleniny a melounů, kořenů a hlíz</v>
      </c>
      <c r="D5" s="55" t="s">
        <v>32</v>
      </c>
      <c r="E5" s="1" t="s">
        <v>29</v>
      </c>
      <c r="F5" s="67" t="s">
        <v>30</v>
      </c>
      <c r="G5" s="68" t="s">
        <v>31</v>
      </c>
      <c r="H5" s="55" t="str">
        <f t="shared" si="1"/>
        <v>01130 - Pěstování zeleniny a melounů, kořenů a hlíz</v>
      </c>
      <c r="I5" s="55" t="s">
        <v>32</v>
      </c>
      <c r="J5" t="str">
        <f t="shared" si="2"/>
        <v>Shoda</v>
      </c>
      <c r="K5">
        <v>3</v>
      </c>
      <c r="L5" s="1">
        <f>IF(LEFT(Převodník!$A$12,5)=LEFT('Přehled převodů'!D5,5),1,0)</f>
        <v>0</v>
      </c>
      <c r="M5" s="31"/>
      <c r="N5">
        <f t="shared" si="3"/>
        <v>0</v>
      </c>
      <c r="O5" s="45" t="e">
        <f t="shared" si="4"/>
        <v>#N/A</v>
      </c>
      <c r="P5">
        <f t="shared" si="5"/>
        <v>0</v>
      </c>
      <c r="Q5" s="41">
        <f t="shared" si="6"/>
        <v>0</v>
      </c>
      <c r="R5" s="41">
        <f t="shared" si="7"/>
        <v>0</v>
      </c>
      <c r="S5" s="41">
        <f t="shared" si="8"/>
        <v>0</v>
      </c>
      <c r="T5">
        <f t="shared" si="9"/>
        <v>0</v>
      </c>
      <c r="U5" s="40">
        <f t="shared" si="10"/>
        <v>0</v>
      </c>
      <c r="V5" s="38">
        <f t="shared" si="11"/>
        <v>0</v>
      </c>
      <c r="W5" t="str">
        <f>VLOOKUP(A5,'Komplet č.2008 (ÚR 4 A 5)'!$V$4:$W$778,1,0)</f>
        <v>01130</v>
      </c>
      <c r="X5" t="str">
        <f>VLOOKUP(A5,'Komplet č.2008 (ÚR 4 A 5)'!$Y$4:$Y$778,1,0)</f>
        <v>01130</v>
      </c>
      <c r="FJ5" t="str">
        <f>VLOOKUP(F5,'Komplet č 2025 (ÚR 4 A 5)'!$F$3:$N$753,9,0)</f>
        <v>01.13</v>
      </c>
      <c r="FK5">
        <f>VLOOKUP(F5,'Komplet č 2025 (ÚR 4 A 5)'!$F$3:$N$753,8,0)</f>
        <v>4</v>
      </c>
    </row>
    <row r="6" spans="1:167" x14ac:dyDescent="0.25">
      <c r="A6" s="67" t="s">
        <v>33</v>
      </c>
      <c r="B6" s="68" t="s">
        <v>34</v>
      </c>
      <c r="C6" s="55" t="str">
        <f t="shared" si="12"/>
        <v>01140 - Pěstování cukrové třtiny</v>
      </c>
      <c r="D6" s="55" t="s">
        <v>35</v>
      </c>
      <c r="E6" s="1" t="s">
        <v>29</v>
      </c>
      <c r="F6" s="67" t="s">
        <v>33</v>
      </c>
      <c r="G6" s="68" t="s">
        <v>34</v>
      </c>
      <c r="H6" s="55" t="str">
        <f t="shared" si="1"/>
        <v>01140 - Pěstování cukrové třtiny</v>
      </c>
      <c r="I6" s="55" t="s">
        <v>35</v>
      </c>
      <c r="J6" t="str">
        <f t="shared" si="2"/>
        <v>Shoda</v>
      </c>
      <c r="K6">
        <v>4</v>
      </c>
      <c r="L6" s="1">
        <f>IF(LEFT(Převodník!$A$12,5)=LEFT('Přehled převodů'!D6,5),1,0)</f>
        <v>0</v>
      </c>
      <c r="M6" s="31"/>
      <c r="N6">
        <f t="shared" si="3"/>
        <v>0</v>
      </c>
      <c r="O6" s="45" t="e">
        <f t="shared" si="4"/>
        <v>#N/A</v>
      </c>
      <c r="P6">
        <f t="shared" si="5"/>
        <v>0</v>
      </c>
      <c r="Q6" s="41">
        <f t="shared" si="6"/>
        <v>0</v>
      </c>
      <c r="R6" s="41">
        <f t="shared" si="7"/>
        <v>0</v>
      </c>
      <c r="S6" s="41">
        <f t="shared" si="8"/>
        <v>0</v>
      </c>
      <c r="T6">
        <f t="shared" si="9"/>
        <v>0</v>
      </c>
      <c r="U6" s="40">
        <f t="shared" si="10"/>
        <v>0</v>
      </c>
      <c r="V6" s="38">
        <f t="shared" si="11"/>
        <v>0</v>
      </c>
      <c r="W6" t="str">
        <f>VLOOKUP(A6,'Komplet č.2008 (ÚR 4 A 5)'!$V$4:$W$778,1,0)</f>
        <v>01140</v>
      </c>
      <c r="X6" t="str">
        <f>VLOOKUP(A6,'Komplet č.2008 (ÚR 4 A 5)'!$Y$4:$Y$778,1,0)</f>
        <v>01140</v>
      </c>
      <c r="FJ6" t="str">
        <f>VLOOKUP(F6,'Komplet č 2025 (ÚR 4 A 5)'!$F$3:$N$753,9,0)</f>
        <v>01.14</v>
      </c>
      <c r="FK6">
        <f>VLOOKUP(F6,'Komplet č 2025 (ÚR 4 A 5)'!$F$3:$N$753,8,0)</f>
        <v>4</v>
      </c>
    </row>
    <row r="7" spans="1:167" x14ac:dyDescent="0.25">
      <c r="A7" s="67" t="s">
        <v>36</v>
      </c>
      <c r="B7" s="68" t="s">
        <v>37</v>
      </c>
      <c r="C7" s="55" t="str">
        <f t="shared" si="12"/>
        <v>01150 - Pěstování tabáku</v>
      </c>
      <c r="D7" s="55" t="s">
        <v>38</v>
      </c>
      <c r="E7" s="1" t="s">
        <v>29</v>
      </c>
      <c r="F7" s="67" t="s">
        <v>36</v>
      </c>
      <c r="G7" s="68" t="s">
        <v>37</v>
      </c>
      <c r="H7" s="55" t="str">
        <f t="shared" si="1"/>
        <v>01150 - Pěstování tabáku</v>
      </c>
      <c r="I7" s="55" t="s">
        <v>38</v>
      </c>
      <c r="J7" t="str">
        <f t="shared" si="2"/>
        <v>Shoda</v>
      </c>
      <c r="K7">
        <v>5</v>
      </c>
      <c r="L7" s="1">
        <f>IF(LEFT(Převodník!$A$12,5)=LEFT('Přehled převodů'!D7,5),1,0)</f>
        <v>0</v>
      </c>
      <c r="M7" s="31"/>
      <c r="N7">
        <f t="shared" si="3"/>
        <v>0</v>
      </c>
      <c r="O7" s="45" t="e">
        <f t="shared" si="4"/>
        <v>#N/A</v>
      </c>
      <c r="P7">
        <f t="shared" si="5"/>
        <v>0</v>
      </c>
      <c r="Q7" s="41">
        <f t="shared" si="6"/>
        <v>0</v>
      </c>
      <c r="R7" s="41">
        <f t="shared" si="7"/>
        <v>0</v>
      </c>
      <c r="S7" s="41">
        <f t="shared" si="8"/>
        <v>0</v>
      </c>
      <c r="T7">
        <f t="shared" si="9"/>
        <v>0</v>
      </c>
      <c r="U7" s="40">
        <f t="shared" si="10"/>
        <v>0</v>
      </c>
      <c r="V7" s="38">
        <f t="shared" si="11"/>
        <v>0</v>
      </c>
      <c r="W7" t="str">
        <f>VLOOKUP(A7,'Komplet č.2008 (ÚR 4 A 5)'!$V$4:$W$778,1,0)</f>
        <v>01150</v>
      </c>
      <c r="X7" t="str">
        <f>VLOOKUP(A7,'Komplet č.2008 (ÚR 4 A 5)'!$Y$4:$Y$778,1,0)</f>
        <v>01150</v>
      </c>
      <c r="FJ7" t="str">
        <f>VLOOKUP(F7,'Komplet č 2025 (ÚR 4 A 5)'!$F$3:$N$753,9,0)</f>
        <v>01.15</v>
      </c>
      <c r="FK7">
        <f>VLOOKUP(F7,'Komplet č 2025 (ÚR 4 A 5)'!$F$3:$N$753,8,0)</f>
        <v>4</v>
      </c>
    </row>
    <row r="8" spans="1:167" x14ac:dyDescent="0.25">
      <c r="A8" s="67" t="s">
        <v>39</v>
      </c>
      <c r="B8" s="68" t="s">
        <v>40</v>
      </c>
      <c r="C8" s="55" t="str">
        <f t="shared" si="12"/>
        <v>01160 - Pěstování přadných rostlin</v>
      </c>
      <c r="D8" s="55" t="s">
        <v>41</v>
      </c>
      <c r="E8" s="1" t="s">
        <v>29</v>
      </c>
      <c r="F8" s="67" t="s">
        <v>39</v>
      </c>
      <c r="G8" s="68" t="s">
        <v>40</v>
      </c>
      <c r="H8" s="55" t="str">
        <f t="shared" si="1"/>
        <v>01160 - Pěstování přadných rostlin</v>
      </c>
      <c r="I8" s="55" t="s">
        <v>41</v>
      </c>
      <c r="J8" t="str">
        <f t="shared" si="2"/>
        <v>Shoda</v>
      </c>
      <c r="K8">
        <v>6</v>
      </c>
      <c r="L8" s="1">
        <f>IF(LEFT(Převodník!$A$12,5)=LEFT('Přehled převodů'!D8,5),1,0)</f>
        <v>0</v>
      </c>
      <c r="M8" s="31"/>
      <c r="N8">
        <f t="shared" si="3"/>
        <v>0</v>
      </c>
      <c r="O8" s="45" t="e">
        <f t="shared" si="4"/>
        <v>#N/A</v>
      </c>
      <c r="P8">
        <f t="shared" si="5"/>
        <v>0</v>
      </c>
      <c r="Q8" s="41">
        <f t="shared" si="6"/>
        <v>0</v>
      </c>
      <c r="R8" s="41">
        <f t="shared" si="7"/>
        <v>0</v>
      </c>
      <c r="S8" s="41">
        <f t="shared" si="8"/>
        <v>0</v>
      </c>
      <c r="T8">
        <f t="shared" si="9"/>
        <v>0</v>
      </c>
      <c r="U8" s="40">
        <f t="shared" si="10"/>
        <v>0</v>
      </c>
      <c r="V8" s="38">
        <f t="shared" si="11"/>
        <v>0</v>
      </c>
      <c r="W8" t="str">
        <f>VLOOKUP(A8,'Komplet č.2008 (ÚR 4 A 5)'!$V$4:$W$778,1,0)</f>
        <v>01160</v>
      </c>
      <c r="X8" t="str">
        <f>VLOOKUP(A8,'Komplet č.2008 (ÚR 4 A 5)'!$Y$4:$Y$778,1,0)</f>
        <v>01160</v>
      </c>
      <c r="FJ8" t="str">
        <f>VLOOKUP(F8,'Komplet č 2025 (ÚR 4 A 5)'!$F$3:$N$753,9,0)</f>
        <v>01.16</v>
      </c>
      <c r="FK8">
        <f>VLOOKUP(F8,'Komplet č 2025 (ÚR 4 A 5)'!$F$3:$N$753,8,0)</f>
        <v>4</v>
      </c>
    </row>
    <row r="9" spans="1:167" x14ac:dyDescent="0.25">
      <c r="A9" s="67" t="s">
        <v>42</v>
      </c>
      <c r="B9" s="68" t="s">
        <v>43</v>
      </c>
      <c r="C9" s="55" t="str">
        <f t="shared" si="12"/>
        <v>01190 - Pěstování ostatních plodin jiných než trvalých</v>
      </c>
      <c r="D9" s="55" t="s">
        <v>44</v>
      </c>
      <c r="E9" s="1" t="s">
        <v>45</v>
      </c>
      <c r="F9" s="67" t="s">
        <v>30</v>
      </c>
      <c r="G9" s="68" t="s">
        <v>31</v>
      </c>
      <c r="H9" s="55" t="str">
        <f t="shared" si="1"/>
        <v>01130 - Pěstování zeleniny a melounů, kořenů a hlíz</v>
      </c>
      <c r="I9" s="55" t="s">
        <v>32</v>
      </c>
      <c r="J9" t="str">
        <f t="shared" si="2"/>
        <v>Shoda</v>
      </c>
      <c r="K9">
        <v>7</v>
      </c>
      <c r="L9" s="1">
        <f>IF(LEFT(Převodník!$A$12,5)=LEFT('Přehled převodů'!D9,5),1,0)</f>
        <v>0</v>
      </c>
      <c r="M9" s="31"/>
      <c r="N9">
        <f t="shared" si="3"/>
        <v>0</v>
      </c>
      <c r="O9" s="45" t="e">
        <f t="shared" si="4"/>
        <v>#N/A</v>
      </c>
      <c r="P9">
        <f t="shared" si="5"/>
        <v>0</v>
      </c>
      <c r="Q9" s="41">
        <f t="shared" si="6"/>
        <v>0</v>
      </c>
      <c r="R9" s="41">
        <f t="shared" si="7"/>
        <v>0</v>
      </c>
      <c r="S9" s="41">
        <f t="shared" si="8"/>
        <v>0</v>
      </c>
      <c r="T9">
        <f t="shared" si="9"/>
        <v>0</v>
      </c>
      <c r="U9" s="40">
        <f t="shared" si="10"/>
        <v>0</v>
      </c>
      <c r="V9" s="38">
        <f t="shared" si="11"/>
        <v>0</v>
      </c>
      <c r="W9" t="str">
        <f>VLOOKUP(A9,'Komplet č.2008 (ÚR 4 A 5)'!$V$4:$W$778,1,0)</f>
        <v>01190</v>
      </c>
      <c r="X9" t="str">
        <f>VLOOKUP(A9,'Komplet č.2008 (ÚR 4 A 5)'!$Y$4:$Y$778,1,0)</f>
        <v>01190</v>
      </c>
      <c r="FJ9" t="str">
        <f>VLOOKUP(F9,'Komplet č 2025 (ÚR 4 A 5)'!$F$3:$N$753,9,0)</f>
        <v>01.13</v>
      </c>
      <c r="FK9">
        <f>VLOOKUP(F9,'Komplet č 2025 (ÚR 4 A 5)'!$F$3:$N$753,8,0)</f>
        <v>4</v>
      </c>
    </row>
    <row r="10" spans="1:167" x14ac:dyDescent="0.25">
      <c r="A10" s="67" t="s">
        <v>42</v>
      </c>
      <c r="B10" s="68" t="s">
        <v>43</v>
      </c>
      <c r="C10" s="55" t="str">
        <f t="shared" si="12"/>
        <v>01190 - Pěstování ostatních plodin jiných než trvalých</v>
      </c>
      <c r="D10" s="55" t="s">
        <v>44</v>
      </c>
      <c r="E10" s="1" t="s">
        <v>45</v>
      </c>
      <c r="F10" s="67" t="s">
        <v>42</v>
      </c>
      <c r="G10" s="68" t="s">
        <v>43</v>
      </c>
      <c r="H10" s="55" t="str">
        <f t="shared" si="1"/>
        <v>01190 - Pěstování ostatních plodin jiných než trvalých</v>
      </c>
      <c r="I10" s="55" t="s">
        <v>44</v>
      </c>
      <c r="J10" t="str">
        <f t="shared" si="2"/>
        <v>Shoda</v>
      </c>
      <c r="K10">
        <v>8</v>
      </c>
      <c r="L10" s="1">
        <f>IF(LEFT(Převodník!$A$12,5)=LEFT('Přehled převodů'!D10,5),1,0)</f>
        <v>0</v>
      </c>
      <c r="M10" s="31"/>
      <c r="N10">
        <f t="shared" si="3"/>
        <v>0</v>
      </c>
      <c r="O10" s="45" t="e">
        <f t="shared" si="4"/>
        <v>#N/A</v>
      </c>
      <c r="P10">
        <f t="shared" ref="P10:P73" si="13">IF(AND(N10&lt;N11,N9=0),N10,0)</f>
        <v>0</v>
      </c>
      <c r="Q10" s="41">
        <f t="shared" ref="Q10:Q73" si="14">IF(AND(P10&gt;1,P9=0,L10=1),P10,0)</f>
        <v>0</v>
      </c>
      <c r="R10" s="41">
        <f t="shared" si="7"/>
        <v>0</v>
      </c>
      <c r="S10" s="41">
        <f t="shared" ref="S10:S73" si="15">(IF(AND(N10=P10,Q10=P10,Q10,R10=N10),N10,0))</f>
        <v>0</v>
      </c>
      <c r="T10">
        <f t="shared" si="9"/>
        <v>0</v>
      </c>
      <c r="U10" s="40">
        <f t="shared" ref="U10:U73" si="16">IF(AND(T9=0,T11&gt;=0),T10,0)</f>
        <v>0</v>
      </c>
      <c r="V10" s="38">
        <f t="shared" ref="V10:V73" si="17">IF(U10+T10=T10,T10,0)</f>
        <v>0</v>
      </c>
      <c r="W10" t="str">
        <f>VLOOKUP(A10,'Komplet č.2008 (ÚR 4 A 5)'!$V$4:$W$778,1,0)</f>
        <v>01190</v>
      </c>
      <c r="X10" t="str">
        <f>VLOOKUP(A10,'Komplet č.2008 (ÚR 4 A 5)'!$Y$4:$Y$778,1,0)</f>
        <v>01190</v>
      </c>
      <c r="FJ10" t="str">
        <f>VLOOKUP(F10,'Komplet č 2025 (ÚR 4 A 5)'!$F$3:$N$753,9,0)</f>
        <v>01.19</v>
      </c>
      <c r="FK10">
        <f>VLOOKUP(F10,'Komplet č 2025 (ÚR 4 A 5)'!$F$3:$N$753,8,0)</f>
        <v>4</v>
      </c>
    </row>
    <row r="11" spans="1:167" x14ac:dyDescent="0.25">
      <c r="A11" s="67" t="s">
        <v>46</v>
      </c>
      <c r="B11" s="68" t="s">
        <v>47</v>
      </c>
      <c r="C11" s="55" t="str">
        <f t="shared" si="12"/>
        <v>01210 - Pěstování vinných hroznů</v>
      </c>
      <c r="D11" s="55" t="s">
        <v>48</v>
      </c>
      <c r="E11" s="1" t="s">
        <v>29</v>
      </c>
      <c r="F11" s="67" t="s">
        <v>46</v>
      </c>
      <c r="G11" s="68" t="s">
        <v>47</v>
      </c>
      <c r="H11" s="55" t="str">
        <f t="shared" si="1"/>
        <v>01210 - Pěstování vinných hroznů</v>
      </c>
      <c r="I11" s="55" t="s">
        <v>48</v>
      </c>
      <c r="J11" t="str">
        <f t="shared" si="2"/>
        <v>Shoda</v>
      </c>
      <c r="K11">
        <v>9</v>
      </c>
      <c r="L11" s="1">
        <f>IF(LEFT(Převodník!$A$12,5)=LEFT('Přehled převodů'!D11,5),1,0)</f>
        <v>0</v>
      </c>
      <c r="M11" s="31"/>
      <c r="N11">
        <f t="shared" si="3"/>
        <v>0</v>
      </c>
      <c r="O11" s="45" t="e">
        <f t="shared" si="4"/>
        <v>#N/A</v>
      </c>
      <c r="P11">
        <f t="shared" si="13"/>
        <v>0</v>
      </c>
      <c r="Q11" s="41">
        <f t="shared" si="14"/>
        <v>0</v>
      </c>
      <c r="R11" s="41">
        <f t="shared" si="7"/>
        <v>0</v>
      </c>
      <c r="S11" s="41">
        <f t="shared" si="15"/>
        <v>0</v>
      </c>
      <c r="T11">
        <f t="shared" si="9"/>
        <v>0</v>
      </c>
      <c r="U11" s="40">
        <f t="shared" si="16"/>
        <v>0</v>
      </c>
      <c r="V11" s="38">
        <f t="shared" si="17"/>
        <v>0</v>
      </c>
      <c r="W11" t="str">
        <f>VLOOKUP(A11,'Komplet č.2008 (ÚR 4 A 5)'!$V$4:$W$778,1,0)</f>
        <v>01210</v>
      </c>
      <c r="X11" t="str">
        <f>VLOOKUP(A11,'Komplet č.2008 (ÚR 4 A 5)'!$Y$4:$Y$778,1,0)</f>
        <v>01210</v>
      </c>
      <c r="FJ11" t="str">
        <f>VLOOKUP(F11,'Komplet č 2025 (ÚR 4 A 5)'!$F$3:$N$753,9,0)</f>
        <v>01.21</v>
      </c>
      <c r="FK11">
        <f>VLOOKUP(F11,'Komplet č 2025 (ÚR 4 A 5)'!$F$3:$N$753,8,0)</f>
        <v>4</v>
      </c>
    </row>
    <row r="12" spans="1:167" x14ac:dyDescent="0.25">
      <c r="A12" s="67" t="s">
        <v>49</v>
      </c>
      <c r="B12" s="68" t="s">
        <v>50</v>
      </c>
      <c r="C12" s="55" t="str">
        <f t="shared" si="12"/>
        <v>01220 - Pěstování tropického a subtropického ovoce</v>
      </c>
      <c r="D12" s="55" t="s">
        <v>51</v>
      </c>
      <c r="E12" s="1" t="s">
        <v>29</v>
      </c>
      <c r="F12" s="67" t="s">
        <v>49</v>
      </c>
      <c r="G12" s="68" t="s">
        <v>50</v>
      </c>
      <c r="H12" s="55" t="str">
        <f t="shared" si="1"/>
        <v>01220 - Pěstování tropického a subtropického ovoce</v>
      </c>
      <c r="I12" s="55" t="s">
        <v>51</v>
      </c>
      <c r="J12" t="str">
        <f t="shared" si="2"/>
        <v>Shoda</v>
      </c>
      <c r="K12">
        <v>10</v>
      </c>
      <c r="L12" s="1">
        <f>IF(LEFT(Převodník!$A$12,5)=LEFT('Přehled převodů'!D12,5),1,0)</f>
        <v>0</v>
      </c>
      <c r="M12" s="31"/>
      <c r="N12">
        <f t="shared" si="3"/>
        <v>0</v>
      </c>
      <c r="O12" s="45" t="e">
        <f t="shared" si="4"/>
        <v>#N/A</v>
      </c>
      <c r="P12">
        <f t="shared" si="13"/>
        <v>0</v>
      </c>
      <c r="Q12" s="41">
        <f t="shared" si="14"/>
        <v>0</v>
      </c>
      <c r="R12" s="41">
        <f t="shared" si="7"/>
        <v>0</v>
      </c>
      <c r="S12" s="41">
        <f t="shared" si="15"/>
        <v>0</v>
      </c>
      <c r="T12">
        <f t="shared" si="9"/>
        <v>0</v>
      </c>
      <c r="U12" s="40">
        <f t="shared" si="16"/>
        <v>0</v>
      </c>
      <c r="V12" s="38">
        <f t="shared" si="17"/>
        <v>0</v>
      </c>
      <c r="W12" t="str">
        <f>VLOOKUP(A12,'Komplet č.2008 (ÚR 4 A 5)'!$V$4:$W$778,1,0)</f>
        <v>01220</v>
      </c>
      <c r="X12" t="str">
        <f>VLOOKUP(A12,'Komplet č.2008 (ÚR 4 A 5)'!$Y$4:$Y$778,1,0)</f>
        <v>01220</v>
      </c>
      <c r="FJ12" t="str">
        <f>VLOOKUP(F12,'Komplet č 2025 (ÚR 4 A 5)'!$F$3:$N$753,9,0)</f>
        <v>01.22</v>
      </c>
      <c r="FK12">
        <f>VLOOKUP(F12,'Komplet č 2025 (ÚR 4 A 5)'!$F$3:$N$753,8,0)</f>
        <v>4</v>
      </c>
    </row>
    <row r="13" spans="1:167" x14ac:dyDescent="0.25">
      <c r="A13" s="67" t="s">
        <v>52</v>
      </c>
      <c r="B13" s="68" t="s">
        <v>53</v>
      </c>
      <c r="C13" s="55" t="str">
        <f t="shared" si="12"/>
        <v>01230 - Pěstování citrusových plodů</v>
      </c>
      <c r="D13" s="55" t="s">
        <v>54</v>
      </c>
      <c r="E13" s="1" t="s">
        <v>29</v>
      </c>
      <c r="F13" s="67" t="s">
        <v>52</v>
      </c>
      <c r="G13" s="68" t="s">
        <v>53</v>
      </c>
      <c r="H13" s="55" t="str">
        <f t="shared" si="1"/>
        <v>01230 - Pěstování citrusových plodů</v>
      </c>
      <c r="I13" s="55" t="s">
        <v>54</v>
      </c>
      <c r="J13" t="str">
        <f t="shared" si="2"/>
        <v>Shoda</v>
      </c>
      <c r="K13">
        <v>11</v>
      </c>
      <c r="L13" s="1">
        <f>IF(LEFT(Převodník!$A$12,5)=LEFT('Přehled převodů'!D13,5),1,0)</f>
        <v>0</v>
      </c>
      <c r="M13" s="31"/>
      <c r="N13">
        <f t="shared" si="3"/>
        <v>0</v>
      </c>
      <c r="O13" s="45" t="e">
        <f t="shared" si="4"/>
        <v>#N/A</v>
      </c>
      <c r="P13">
        <f t="shared" si="13"/>
        <v>0</v>
      </c>
      <c r="Q13" s="41">
        <f t="shared" si="14"/>
        <v>0</v>
      </c>
      <c r="R13" s="41">
        <f t="shared" si="7"/>
        <v>0</v>
      </c>
      <c r="S13" s="41">
        <f t="shared" si="15"/>
        <v>0</v>
      </c>
      <c r="T13">
        <f t="shared" si="9"/>
        <v>0</v>
      </c>
      <c r="U13" s="40">
        <f t="shared" si="16"/>
        <v>0</v>
      </c>
      <c r="V13" s="38">
        <f t="shared" si="17"/>
        <v>0</v>
      </c>
      <c r="W13" t="str">
        <f>VLOOKUP(A13,'Komplet č.2008 (ÚR 4 A 5)'!$V$4:$W$778,1,0)</f>
        <v>01230</v>
      </c>
      <c r="X13" t="str">
        <f>VLOOKUP(A13,'Komplet č.2008 (ÚR 4 A 5)'!$Y$4:$Y$778,1,0)</f>
        <v>01230</v>
      </c>
      <c r="FJ13" t="str">
        <f>VLOOKUP(F13,'Komplet č 2025 (ÚR 4 A 5)'!$F$3:$N$753,9,0)</f>
        <v>01.23</v>
      </c>
      <c r="FK13">
        <f>VLOOKUP(F13,'Komplet č 2025 (ÚR 4 A 5)'!$F$3:$N$753,8,0)</f>
        <v>4</v>
      </c>
    </row>
    <row r="14" spans="1:167" x14ac:dyDescent="0.25">
      <c r="A14" s="67" t="s">
        <v>55</v>
      </c>
      <c r="B14" s="68" t="s">
        <v>56</v>
      </c>
      <c r="C14" s="55" t="str">
        <f t="shared" si="12"/>
        <v>01240 - Pěstování jádrového a peckového ovoce</v>
      </c>
      <c r="D14" s="55" t="s">
        <v>57</v>
      </c>
      <c r="E14" s="1" t="s">
        <v>29</v>
      </c>
      <c r="F14" s="67" t="s">
        <v>55</v>
      </c>
      <c r="G14" s="68" t="s">
        <v>56</v>
      </c>
      <c r="H14" s="55" t="str">
        <f t="shared" si="1"/>
        <v>01240 - Pěstování jádrového a peckového ovoce</v>
      </c>
      <c r="I14" s="55" t="s">
        <v>57</v>
      </c>
      <c r="J14" t="str">
        <f t="shared" si="2"/>
        <v>Shoda</v>
      </c>
      <c r="K14">
        <v>12</v>
      </c>
      <c r="L14" s="1">
        <f>IF(LEFT(Převodník!$A$12,5)=LEFT('Přehled převodů'!D14,5),1,0)</f>
        <v>0</v>
      </c>
      <c r="M14" s="31"/>
      <c r="N14">
        <f t="shared" si="3"/>
        <v>0</v>
      </c>
      <c r="O14" s="45" t="e">
        <f t="shared" si="4"/>
        <v>#N/A</v>
      </c>
      <c r="P14">
        <f t="shared" si="13"/>
        <v>0</v>
      </c>
      <c r="Q14" s="41">
        <f t="shared" si="14"/>
        <v>0</v>
      </c>
      <c r="R14" s="41">
        <f t="shared" si="7"/>
        <v>0</v>
      </c>
      <c r="S14" s="41">
        <f t="shared" si="15"/>
        <v>0</v>
      </c>
      <c r="T14">
        <f t="shared" si="9"/>
        <v>0</v>
      </c>
      <c r="U14" s="40">
        <f t="shared" si="16"/>
        <v>0</v>
      </c>
      <c r="V14" s="38">
        <f t="shared" si="17"/>
        <v>0</v>
      </c>
      <c r="W14" t="str">
        <f>VLOOKUP(A14,'Komplet č.2008 (ÚR 4 A 5)'!$V$4:$W$778,1,0)</f>
        <v>01240</v>
      </c>
      <c r="X14" t="str">
        <f>VLOOKUP(A14,'Komplet č.2008 (ÚR 4 A 5)'!$Y$4:$Y$778,1,0)</f>
        <v>01240</v>
      </c>
      <c r="FJ14" t="str">
        <f>VLOOKUP(F14,'Komplet č 2025 (ÚR 4 A 5)'!$F$3:$N$753,9,0)</f>
        <v>01.24</v>
      </c>
      <c r="FK14">
        <f>VLOOKUP(F14,'Komplet č 2025 (ÚR 4 A 5)'!$F$3:$N$753,8,0)</f>
        <v>4</v>
      </c>
    </row>
    <row r="15" spans="1:167" x14ac:dyDescent="0.25">
      <c r="A15" s="67" t="s">
        <v>58</v>
      </c>
      <c r="B15" s="68" t="s">
        <v>59</v>
      </c>
      <c r="C15" s="55" t="str">
        <f t="shared" si="12"/>
        <v>01250 - Pěstování ostatního stromového a keřového ovoce a ořechů</v>
      </c>
      <c r="D15" s="55" t="s">
        <v>60</v>
      </c>
      <c r="E15" s="1" t="s">
        <v>29</v>
      </c>
      <c r="F15" s="67" t="s">
        <v>58</v>
      </c>
      <c r="G15" s="68" t="s">
        <v>59</v>
      </c>
      <c r="H15" s="55" t="str">
        <f t="shared" si="1"/>
        <v>01250 - Pěstování ostatního stromového a keřového ovoce a ořechů</v>
      </c>
      <c r="I15" s="55" t="s">
        <v>60</v>
      </c>
      <c r="J15" t="str">
        <f t="shared" si="2"/>
        <v>Shoda</v>
      </c>
      <c r="K15">
        <v>13</v>
      </c>
      <c r="L15" s="1">
        <f>IF(LEFT(Převodník!$A$12,5)=LEFT('Přehled převodů'!D15,5),1,0)</f>
        <v>0</v>
      </c>
      <c r="M15" s="31"/>
      <c r="N15">
        <f t="shared" si="3"/>
        <v>0</v>
      </c>
      <c r="O15" s="45" t="e">
        <f t="shared" si="4"/>
        <v>#N/A</v>
      </c>
      <c r="P15">
        <f t="shared" si="13"/>
        <v>0</v>
      </c>
      <c r="Q15" s="41">
        <f t="shared" si="14"/>
        <v>0</v>
      </c>
      <c r="R15" s="41">
        <f t="shared" si="7"/>
        <v>0</v>
      </c>
      <c r="S15" s="41">
        <f t="shared" si="15"/>
        <v>0</v>
      </c>
      <c r="T15">
        <f t="shared" si="9"/>
        <v>0</v>
      </c>
      <c r="U15" s="40">
        <f t="shared" si="16"/>
        <v>0</v>
      </c>
      <c r="V15" s="38">
        <f t="shared" si="17"/>
        <v>0</v>
      </c>
      <c r="W15" t="str">
        <f>VLOOKUP(A15,'Komplet č.2008 (ÚR 4 A 5)'!$V$4:$W$778,1,0)</f>
        <v>01250</v>
      </c>
      <c r="X15" t="str">
        <f>VLOOKUP(A15,'Komplet č.2008 (ÚR 4 A 5)'!$Y$4:$Y$778,1,0)</f>
        <v>01250</v>
      </c>
      <c r="FJ15" t="str">
        <f>VLOOKUP(F15,'Komplet č 2025 (ÚR 4 A 5)'!$F$3:$N$753,9,0)</f>
        <v>01.25</v>
      </c>
      <c r="FK15">
        <f>VLOOKUP(F15,'Komplet č 2025 (ÚR 4 A 5)'!$F$3:$N$753,8,0)</f>
        <v>4</v>
      </c>
    </row>
    <row r="16" spans="1:167" x14ac:dyDescent="0.25">
      <c r="A16" s="67" t="s">
        <v>61</v>
      </c>
      <c r="B16" s="68" t="s">
        <v>62</v>
      </c>
      <c r="C16" s="55" t="str">
        <f t="shared" si="12"/>
        <v>01260 - Pěstování olejnatých plodů</v>
      </c>
      <c r="D16" s="55" t="s">
        <v>63</v>
      </c>
      <c r="E16" s="1" t="s">
        <v>29</v>
      </c>
      <c r="F16" s="67" t="s">
        <v>61</v>
      </c>
      <c r="G16" s="68" t="s">
        <v>62</v>
      </c>
      <c r="H16" s="55" t="str">
        <f t="shared" si="1"/>
        <v>01260 - Pěstování olejnatých plodů</v>
      </c>
      <c r="I16" s="55" t="s">
        <v>63</v>
      </c>
      <c r="J16" t="str">
        <f t="shared" si="2"/>
        <v>Shoda</v>
      </c>
      <c r="K16">
        <v>14</v>
      </c>
      <c r="L16" s="1">
        <f>IF(LEFT(Převodník!$A$12,5)=LEFT('Přehled převodů'!D16,5),1,0)</f>
        <v>0</v>
      </c>
      <c r="M16" s="31"/>
      <c r="N16">
        <f t="shared" si="3"/>
        <v>0</v>
      </c>
      <c r="O16" s="45" t="e">
        <f t="shared" si="4"/>
        <v>#N/A</v>
      </c>
      <c r="P16">
        <f t="shared" si="13"/>
        <v>0</v>
      </c>
      <c r="Q16" s="41">
        <f t="shared" si="14"/>
        <v>0</v>
      </c>
      <c r="R16" s="41">
        <f t="shared" si="7"/>
        <v>0</v>
      </c>
      <c r="S16" s="41">
        <f t="shared" si="15"/>
        <v>0</v>
      </c>
      <c r="T16">
        <f t="shared" si="9"/>
        <v>0</v>
      </c>
      <c r="U16" s="40">
        <f t="shared" si="16"/>
        <v>0</v>
      </c>
      <c r="V16" s="38">
        <f t="shared" si="17"/>
        <v>0</v>
      </c>
      <c r="W16" t="str">
        <f>VLOOKUP(A16,'Komplet č.2008 (ÚR 4 A 5)'!$V$4:$W$778,1,0)</f>
        <v>01260</v>
      </c>
      <c r="X16" t="str">
        <f>VLOOKUP(A16,'Komplet č.2008 (ÚR 4 A 5)'!$Y$4:$Y$778,1,0)</f>
        <v>01260</v>
      </c>
      <c r="FJ16" t="str">
        <f>VLOOKUP(F16,'Komplet č 2025 (ÚR 4 A 5)'!$F$3:$N$753,9,0)</f>
        <v>01.26</v>
      </c>
      <c r="FK16">
        <f>VLOOKUP(F16,'Komplet č 2025 (ÚR 4 A 5)'!$F$3:$N$753,8,0)</f>
        <v>4</v>
      </c>
    </row>
    <row r="17" spans="1:167" x14ac:dyDescent="0.25">
      <c r="A17" s="67" t="s">
        <v>64</v>
      </c>
      <c r="B17" s="68" t="s">
        <v>65</v>
      </c>
      <c r="C17" s="55" t="str">
        <f t="shared" si="12"/>
        <v>01270 - Pěstování rostlin pro výrobu nápojů</v>
      </c>
      <c r="D17" s="55" t="s">
        <v>66</v>
      </c>
      <c r="E17" s="1" t="s">
        <v>29</v>
      </c>
      <c r="F17" s="67" t="s">
        <v>64</v>
      </c>
      <c r="G17" s="68" t="s">
        <v>65</v>
      </c>
      <c r="H17" s="55" t="str">
        <f t="shared" si="1"/>
        <v>01270 - Pěstování rostlin pro výrobu nápojů</v>
      </c>
      <c r="I17" s="55" t="s">
        <v>66</v>
      </c>
      <c r="J17" t="str">
        <f t="shared" si="2"/>
        <v>Shoda</v>
      </c>
      <c r="K17">
        <v>15</v>
      </c>
      <c r="L17" s="1">
        <f>IF(LEFT(Převodník!$A$12,5)=LEFT('Přehled převodů'!D17,5),1,0)</f>
        <v>0</v>
      </c>
      <c r="M17" s="31"/>
      <c r="N17">
        <f t="shared" si="3"/>
        <v>0</v>
      </c>
      <c r="O17" s="45" t="e">
        <f t="shared" si="4"/>
        <v>#N/A</v>
      </c>
      <c r="P17">
        <f t="shared" si="13"/>
        <v>0</v>
      </c>
      <c r="Q17" s="41">
        <f t="shared" si="14"/>
        <v>0</v>
      </c>
      <c r="R17" s="41">
        <f t="shared" si="7"/>
        <v>0</v>
      </c>
      <c r="S17" s="41">
        <f t="shared" si="15"/>
        <v>0</v>
      </c>
      <c r="T17">
        <f t="shared" si="9"/>
        <v>0</v>
      </c>
      <c r="U17" s="40">
        <f t="shared" si="16"/>
        <v>0</v>
      </c>
      <c r="V17" s="38">
        <f t="shared" si="17"/>
        <v>0</v>
      </c>
      <c r="W17" t="str">
        <f>VLOOKUP(A17,'Komplet č.2008 (ÚR 4 A 5)'!$V$4:$W$778,1,0)</f>
        <v>01270</v>
      </c>
      <c r="X17" t="str">
        <f>VLOOKUP(A17,'Komplet č.2008 (ÚR 4 A 5)'!$Y$4:$Y$778,1,0)</f>
        <v>01270</v>
      </c>
      <c r="FJ17" t="str">
        <f>VLOOKUP(F17,'Komplet č 2025 (ÚR 4 A 5)'!$F$3:$N$753,9,0)</f>
        <v>01.27</v>
      </c>
      <c r="FK17">
        <f>VLOOKUP(F17,'Komplet č 2025 (ÚR 4 A 5)'!$F$3:$N$753,8,0)</f>
        <v>4</v>
      </c>
    </row>
    <row r="18" spans="1:167" x14ac:dyDescent="0.25">
      <c r="A18" s="67" t="s">
        <v>67</v>
      </c>
      <c r="B18" s="68" t="s">
        <v>68</v>
      </c>
      <c r="C18" s="55" t="str">
        <f t="shared" si="12"/>
        <v>01280 - Pěstování koření, aromatických, léčivých a farmaceutických rostlin</v>
      </c>
      <c r="D18" s="55" t="s">
        <v>69</v>
      </c>
      <c r="E18" s="1" t="s">
        <v>45</v>
      </c>
      <c r="F18" s="67" t="s">
        <v>30</v>
      </c>
      <c r="G18" s="68" t="s">
        <v>31</v>
      </c>
      <c r="H18" s="55" t="str">
        <f t="shared" si="1"/>
        <v>01130 - Pěstování zeleniny a melounů, kořenů a hlíz</v>
      </c>
      <c r="I18" s="55" t="s">
        <v>32</v>
      </c>
      <c r="J18" t="str">
        <f t="shared" si="2"/>
        <v>Shoda</v>
      </c>
      <c r="K18">
        <v>16</v>
      </c>
      <c r="L18" s="1">
        <f>IF(LEFT(Převodník!$A$12,5)=LEFT('Přehled převodů'!D18,5),1,0)</f>
        <v>0</v>
      </c>
      <c r="M18" s="31"/>
      <c r="N18">
        <f t="shared" si="3"/>
        <v>0</v>
      </c>
      <c r="O18" s="45" t="e">
        <f t="shared" si="4"/>
        <v>#N/A</v>
      </c>
      <c r="P18">
        <f t="shared" si="13"/>
        <v>0</v>
      </c>
      <c r="Q18" s="41">
        <f t="shared" si="14"/>
        <v>0</v>
      </c>
      <c r="R18" s="41">
        <f t="shared" si="7"/>
        <v>0</v>
      </c>
      <c r="S18" s="41">
        <f t="shared" si="15"/>
        <v>0</v>
      </c>
      <c r="T18">
        <f t="shared" si="9"/>
        <v>0</v>
      </c>
      <c r="U18" s="40">
        <f t="shared" si="16"/>
        <v>0</v>
      </c>
      <c r="V18" s="38">
        <f t="shared" si="17"/>
        <v>0</v>
      </c>
      <c r="W18" t="str">
        <f>VLOOKUP(A18,'Komplet č.2008 (ÚR 4 A 5)'!$V$4:$W$778,1,0)</f>
        <v>01280</v>
      </c>
      <c r="X18" t="str">
        <f>VLOOKUP(A18,'Komplet č.2008 (ÚR 4 A 5)'!$Y$4:$Y$778,1,0)</f>
        <v>01280</v>
      </c>
      <c r="FJ18" t="str">
        <f>VLOOKUP(F18,'Komplet č 2025 (ÚR 4 A 5)'!$F$3:$N$753,9,0)</f>
        <v>01.13</v>
      </c>
      <c r="FK18">
        <f>VLOOKUP(F18,'Komplet č 2025 (ÚR 4 A 5)'!$F$3:$N$753,8,0)</f>
        <v>4</v>
      </c>
    </row>
    <row r="19" spans="1:167" x14ac:dyDescent="0.25">
      <c r="A19" s="67" t="s">
        <v>67</v>
      </c>
      <c r="B19" s="68" t="s">
        <v>68</v>
      </c>
      <c r="C19" s="55" t="str">
        <f t="shared" si="12"/>
        <v>01280 - Pěstování koření, aromatických, léčivých a farmaceutických rostlin</v>
      </c>
      <c r="D19" s="55" t="s">
        <v>69</v>
      </c>
      <c r="E19" s="1" t="s">
        <v>45</v>
      </c>
      <c r="F19" s="67" t="s">
        <v>67</v>
      </c>
      <c r="G19" s="68" t="s">
        <v>70</v>
      </c>
      <c r="H19" s="55" t="str">
        <f t="shared" si="1"/>
        <v>01280 - Pěstování koření a aromatických, léčivých a farmaceutických rostlin</v>
      </c>
      <c r="I19" s="55" t="s">
        <v>71</v>
      </c>
      <c r="J19" t="str">
        <f t="shared" si="2"/>
        <v>Shoda</v>
      </c>
      <c r="K19">
        <v>17</v>
      </c>
      <c r="L19" s="1">
        <f>IF(LEFT(Převodník!$A$12,5)=LEFT('Přehled převodů'!D19,5),1,0)</f>
        <v>0</v>
      </c>
      <c r="M19" s="31"/>
      <c r="N19">
        <f t="shared" si="3"/>
        <v>0</v>
      </c>
      <c r="O19" s="45" t="e">
        <f t="shared" si="4"/>
        <v>#N/A</v>
      </c>
      <c r="P19">
        <f t="shared" si="13"/>
        <v>0</v>
      </c>
      <c r="Q19" s="41">
        <f t="shared" si="14"/>
        <v>0</v>
      </c>
      <c r="R19" s="41">
        <f t="shared" si="7"/>
        <v>0</v>
      </c>
      <c r="S19" s="41">
        <f t="shared" si="15"/>
        <v>0</v>
      </c>
      <c r="T19">
        <f t="shared" si="9"/>
        <v>0</v>
      </c>
      <c r="U19" s="40">
        <f t="shared" si="16"/>
        <v>0</v>
      </c>
      <c r="V19" s="38">
        <f t="shared" si="17"/>
        <v>0</v>
      </c>
      <c r="W19" t="str">
        <f>VLOOKUP(A19,'Komplet č.2008 (ÚR 4 A 5)'!$V$4:$W$778,1,0)</f>
        <v>01280</v>
      </c>
      <c r="X19" t="str">
        <f>VLOOKUP(A19,'Komplet č.2008 (ÚR 4 A 5)'!$Y$4:$Y$778,1,0)</f>
        <v>01280</v>
      </c>
      <c r="FJ19" t="str">
        <f>VLOOKUP(F19,'Komplet č 2025 (ÚR 4 A 5)'!$F$3:$N$753,9,0)</f>
        <v>01.28</v>
      </c>
      <c r="FK19">
        <f>VLOOKUP(F19,'Komplet č 2025 (ÚR 4 A 5)'!$F$3:$N$753,8,0)</f>
        <v>4</v>
      </c>
    </row>
    <row r="20" spans="1:167" x14ac:dyDescent="0.25">
      <c r="A20" s="67" t="s">
        <v>72</v>
      </c>
      <c r="B20" s="68" t="s">
        <v>73</v>
      </c>
      <c r="C20" s="55" t="str">
        <f t="shared" si="12"/>
        <v>01290 - Pěstování ostatních trvalých plodin</v>
      </c>
      <c r="D20" s="55" t="s">
        <v>74</v>
      </c>
      <c r="E20" s="1" t="s">
        <v>29</v>
      </c>
      <c r="F20" s="67" t="s">
        <v>72</v>
      </c>
      <c r="G20" s="68" t="s">
        <v>73</v>
      </c>
      <c r="H20" s="55" t="str">
        <f t="shared" si="1"/>
        <v>01290 - Pěstování ostatních trvalých plodin</v>
      </c>
      <c r="I20" s="55" t="s">
        <v>74</v>
      </c>
      <c r="J20" t="str">
        <f t="shared" si="2"/>
        <v>Shoda</v>
      </c>
      <c r="K20">
        <v>18</v>
      </c>
      <c r="L20" s="1">
        <f>IF(LEFT(Převodník!$A$12,5)=LEFT('Přehled převodů'!D20,5),1,0)</f>
        <v>0</v>
      </c>
      <c r="M20" s="31"/>
      <c r="N20">
        <f t="shared" si="3"/>
        <v>0</v>
      </c>
      <c r="O20" s="45" t="e">
        <f t="shared" si="4"/>
        <v>#N/A</v>
      </c>
      <c r="P20">
        <f t="shared" si="13"/>
        <v>0</v>
      </c>
      <c r="Q20" s="41">
        <f t="shared" si="14"/>
        <v>0</v>
      </c>
      <c r="R20" s="41">
        <f t="shared" si="7"/>
        <v>0</v>
      </c>
      <c r="S20" s="41">
        <f t="shared" si="15"/>
        <v>0</v>
      </c>
      <c r="T20">
        <f t="shared" si="9"/>
        <v>0</v>
      </c>
      <c r="U20" s="40">
        <f t="shared" si="16"/>
        <v>0</v>
      </c>
      <c r="V20" s="38">
        <f t="shared" si="17"/>
        <v>0</v>
      </c>
      <c r="W20" t="str">
        <f>VLOOKUP(A20,'Komplet č.2008 (ÚR 4 A 5)'!$V$4:$W$778,1,0)</f>
        <v>01290</v>
      </c>
      <c r="X20" t="str">
        <f>VLOOKUP(A20,'Komplet č.2008 (ÚR 4 A 5)'!$Y$4:$Y$778,1,0)</f>
        <v>01290</v>
      </c>
      <c r="FJ20" t="str">
        <f>VLOOKUP(F20,'Komplet č 2025 (ÚR 4 A 5)'!$F$3:$N$753,9,0)</f>
        <v>01.29</v>
      </c>
      <c r="FK20">
        <f>VLOOKUP(F20,'Komplet č 2025 (ÚR 4 A 5)'!$F$3:$N$753,8,0)</f>
        <v>4</v>
      </c>
    </row>
    <row r="21" spans="1:167" x14ac:dyDescent="0.25">
      <c r="A21" s="67" t="s">
        <v>75</v>
      </c>
      <c r="B21" s="68" t="s">
        <v>76</v>
      </c>
      <c r="C21" s="55" t="str">
        <f t="shared" si="12"/>
        <v>01300 - Množení rostlin</v>
      </c>
      <c r="D21" s="55" t="s">
        <v>77</v>
      </c>
      <c r="E21" s="1" t="s">
        <v>29</v>
      </c>
      <c r="F21" s="67" t="s">
        <v>75</v>
      </c>
      <c r="G21" s="68" t="s">
        <v>76</v>
      </c>
      <c r="H21" s="55" t="str">
        <f t="shared" si="1"/>
        <v>01300 - Množení rostlin</v>
      </c>
      <c r="I21" s="55" t="s">
        <v>77</v>
      </c>
      <c r="J21" t="str">
        <f t="shared" si="2"/>
        <v>Shoda</v>
      </c>
      <c r="K21">
        <v>19</v>
      </c>
      <c r="L21" s="1">
        <f>IF(LEFT(Převodník!$A$12,5)=LEFT('Přehled převodů'!D21,5),1,0)</f>
        <v>0</v>
      </c>
      <c r="M21" s="31"/>
      <c r="N21">
        <f t="shared" si="3"/>
        <v>0</v>
      </c>
      <c r="O21" s="45" t="e">
        <f t="shared" si="4"/>
        <v>#N/A</v>
      </c>
      <c r="P21">
        <f t="shared" si="13"/>
        <v>0</v>
      </c>
      <c r="Q21" s="41">
        <f t="shared" si="14"/>
        <v>0</v>
      </c>
      <c r="R21" s="41">
        <f t="shared" si="7"/>
        <v>0</v>
      </c>
      <c r="S21" s="41">
        <f t="shared" si="15"/>
        <v>0</v>
      </c>
      <c r="T21">
        <f t="shared" si="9"/>
        <v>0</v>
      </c>
      <c r="U21" s="40">
        <f t="shared" si="16"/>
        <v>0</v>
      </c>
      <c r="V21" s="38">
        <f t="shared" si="17"/>
        <v>0</v>
      </c>
      <c r="W21" t="str">
        <f>VLOOKUP(A21,'Komplet č.2008 (ÚR 4 A 5)'!$V$4:$W$778,1,0)</f>
        <v>01300</v>
      </c>
      <c r="X21" t="str">
        <f>VLOOKUP(A21,'Komplet č.2008 (ÚR 4 A 5)'!$Y$4:$Y$778,1,0)</f>
        <v>01300</v>
      </c>
      <c r="FJ21" t="str">
        <f>VLOOKUP(F21,'Komplet č 2025 (ÚR 4 A 5)'!$F$3:$N$753,9,0)</f>
        <v>01.30</v>
      </c>
      <c r="FK21">
        <f>VLOOKUP(F21,'Komplet č 2025 (ÚR 4 A 5)'!$F$3:$N$753,8,0)</f>
        <v>4</v>
      </c>
    </row>
    <row r="22" spans="1:167" x14ac:dyDescent="0.25">
      <c r="A22" s="67" t="s">
        <v>78</v>
      </c>
      <c r="B22" s="68" t="s">
        <v>79</v>
      </c>
      <c r="C22" s="55" t="str">
        <f t="shared" si="12"/>
        <v>01410 - Chov mléčného skotu</v>
      </c>
      <c r="D22" s="55" t="s">
        <v>80</v>
      </c>
      <c r="E22" s="1" t="s">
        <v>29</v>
      </c>
      <c r="F22" s="67" t="s">
        <v>78</v>
      </c>
      <c r="G22" s="68" t="s">
        <v>79</v>
      </c>
      <c r="H22" s="55" t="str">
        <f t="shared" si="1"/>
        <v>01410 - Chov mléčného skotu</v>
      </c>
      <c r="I22" s="55" t="s">
        <v>80</v>
      </c>
      <c r="J22" t="str">
        <f t="shared" si="2"/>
        <v>Shoda</v>
      </c>
      <c r="K22">
        <v>20</v>
      </c>
      <c r="L22" s="1">
        <f>IF(LEFT(Převodník!$A$12,5)=LEFT('Přehled převodů'!D22,5),1,0)</f>
        <v>0</v>
      </c>
      <c r="M22" s="31"/>
      <c r="N22">
        <f t="shared" ref="N22:N85" si="18">IF(L22=0,0,K22)</f>
        <v>0</v>
      </c>
      <c r="O22" s="45" t="e">
        <f t="shared" si="4"/>
        <v>#N/A</v>
      </c>
      <c r="P22">
        <f t="shared" si="13"/>
        <v>0</v>
      </c>
      <c r="Q22" s="41">
        <f t="shared" si="14"/>
        <v>0</v>
      </c>
      <c r="R22" s="41">
        <f t="shared" si="7"/>
        <v>0</v>
      </c>
      <c r="S22" s="41">
        <f t="shared" si="15"/>
        <v>0</v>
      </c>
      <c r="T22">
        <f t="shared" si="9"/>
        <v>0</v>
      </c>
      <c r="U22" s="40">
        <f t="shared" si="16"/>
        <v>0</v>
      </c>
      <c r="V22" s="38">
        <f t="shared" si="17"/>
        <v>0</v>
      </c>
      <c r="W22" t="str">
        <f>VLOOKUP(A22,'Komplet č.2008 (ÚR 4 A 5)'!$V$4:$W$778,1,0)</f>
        <v>01410</v>
      </c>
      <c r="X22" t="str">
        <f>VLOOKUP(A22,'Komplet č.2008 (ÚR 4 A 5)'!$Y$4:$Y$778,1,0)</f>
        <v>01410</v>
      </c>
      <c r="FJ22" t="str">
        <f>VLOOKUP(F22,'Komplet č 2025 (ÚR 4 A 5)'!$F$3:$N$753,9,0)</f>
        <v>01.41</v>
      </c>
      <c r="FK22">
        <f>VLOOKUP(F22,'Komplet č 2025 (ÚR 4 A 5)'!$F$3:$N$753,8,0)</f>
        <v>4</v>
      </c>
    </row>
    <row r="23" spans="1:167" x14ac:dyDescent="0.25">
      <c r="A23" s="67" t="s">
        <v>81</v>
      </c>
      <c r="B23" s="68" t="s">
        <v>82</v>
      </c>
      <c r="C23" s="55" t="str">
        <f t="shared" si="12"/>
        <v>01420 - Chov jiného skotu</v>
      </c>
      <c r="D23" s="55" t="s">
        <v>83</v>
      </c>
      <c r="E23" s="1" t="s">
        <v>45</v>
      </c>
      <c r="F23" s="67" t="s">
        <v>78</v>
      </c>
      <c r="G23" s="68" t="s">
        <v>79</v>
      </c>
      <c r="H23" s="55" t="str">
        <f t="shared" si="1"/>
        <v>01410 - Chov mléčného skotu</v>
      </c>
      <c r="I23" s="55" t="s">
        <v>80</v>
      </c>
      <c r="J23" t="str">
        <f t="shared" si="2"/>
        <v>Shoda</v>
      </c>
      <c r="K23">
        <v>21</v>
      </c>
      <c r="L23" s="1">
        <f>IF(LEFT(Převodník!$A$12,5)=LEFT('Přehled převodů'!D23,5),1,0)</f>
        <v>0</v>
      </c>
      <c r="M23" s="31"/>
      <c r="N23">
        <f t="shared" si="18"/>
        <v>0</v>
      </c>
      <c r="O23" s="45" t="e">
        <f t="shared" si="4"/>
        <v>#N/A</v>
      </c>
      <c r="P23">
        <f t="shared" si="13"/>
        <v>0</v>
      </c>
      <c r="Q23" s="41">
        <f t="shared" si="14"/>
        <v>0</v>
      </c>
      <c r="R23" s="41">
        <f t="shared" si="7"/>
        <v>0</v>
      </c>
      <c r="S23" s="41">
        <f t="shared" si="15"/>
        <v>0</v>
      </c>
      <c r="T23">
        <f t="shared" si="9"/>
        <v>0</v>
      </c>
      <c r="U23" s="40">
        <f t="shared" si="16"/>
        <v>0</v>
      </c>
      <c r="V23" s="38">
        <f t="shared" si="17"/>
        <v>0</v>
      </c>
      <c r="W23" t="str">
        <f>VLOOKUP(A23,'Komplet č.2008 (ÚR 4 A 5)'!$V$4:$W$778,1,0)</f>
        <v>01420</v>
      </c>
      <c r="X23" t="str">
        <f>VLOOKUP(A23,'Komplet č.2008 (ÚR 4 A 5)'!$Y$4:$Y$778,1,0)</f>
        <v>01420</v>
      </c>
      <c r="FJ23" t="str">
        <f>VLOOKUP(F23,'Komplet č 2025 (ÚR 4 A 5)'!$F$3:$N$753,9,0)</f>
        <v>01.41</v>
      </c>
      <c r="FK23">
        <f>VLOOKUP(F23,'Komplet č 2025 (ÚR 4 A 5)'!$F$3:$N$753,8,0)</f>
        <v>4</v>
      </c>
    </row>
    <row r="24" spans="1:167" x14ac:dyDescent="0.25">
      <c r="A24" s="67" t="s">
        <v>81</v>
      </c>
      <c r="B24" s="68" t="s">
        <v>82</v>
      </c>
      <c r="C24" s="55" t="str">
        <f t="shared" si="12"/>
        <v>01420 - Chov jiného skotu</v>
      </c>
      <c r="D24" s="55" t="s">
        <v>83</v>
      </c>
      <c r="E24" s="1" t="s">
        <v>45</v>
      </c>
      <c r="F24" s="67" t="s">
        <v>81</v>
      </c>
      <c r="G24" s="68" t="s">
        <v>84</v>
      </c>
      <c r="H24" s="55" t="str">
        <f t="shared" si="1"/>
        <v>01420 - Chov ostatního skotu a buvolů</v>
      </c>
      <c r="I24" s="55" t="s">
        <v>85</v>
      </c>
      <c r="J24" t="str">
        <f t="shared" si="2"/>
        <v>Shoda</v>
      </c>
      <c r="K24">
        <v>22</v>
      </c>
      <c r="L24" s="1">
        <f>IF(LEFT(Převodník!$A$12,5)=LEFT('Přehled převodů'!D24,5),1,0)</f>
        <v>0</v>
      </c>
      <c r="M24" s="31"/>
      <c r="N24">
        <f t="shared" si="18"/>
        <v>0</v>
      </c>
      <c r="O24" s="45" t="e">
        <f t="shared" si="4"/>
        <v>#N/A</v>
      </c>
      <c r="P24">
        <f t="shared" si="13"/>
        <v>0</v>
      </c>
      <c r="Q24" s="41">
        <f t="shared" si="14"/>
        <v>0</v>
      </c>
      <c r="R24" s="41">
        <f t="shared" si="7"/>
        <v>0</v>
      </c>
      <c r="S24" s="41">
        <f t="shared" si="15"/>
        <v>0</v>
      </c>
      <c r="T24">
        <f t="shared" si="9"/>
        <v>0</v>
      </c>
      <c r="U24" s="40">
        <f t="shared" si="16"/>
        <v>0</v>
      </c>
      <c r="V24" s="38">
        <f t="shared" si="17"/>
        <v>0</v>
      </c>
      <c r="W24" t="str">
        <f>VLOOKUP(A24,'Komplet č.2008 (ÚR 4 A 5)'!$V$4:$W$778,1,0)</f>
        <v>01420</v>
      </c>
      <c r="X24" t="str">
        <f>VLOOKUP(A24,'Komplet č.2008 (ÚR 4 A 5)'!$Y$4:$Y$778,1,0)</f>
        <v>01420</v>
      </c>
      <c r="FJ24" t="str">
        <f>VLOOKUP(F24,'Komplet č 2025 (ÚR 4 A 5)'!$F$3:$N$753,9,0)</f>
        <v>01.42</v>
      </c>
      <c r="FK24">
        <f>VLOOKUP(F24,'Komplet č 2025 (ÚR 4 A 5)'!$F$3:$N$753,8,0)</f>
        <v>4</v>
      </c>
    </row>
    <row r="25" spans="1:167" x14ac:dyDescent="0.25">
      <c r="A25" s="67" t="s">
        <v>86</v>
      </c>
      <c r="B25" s="68" t="s">
        <v>87</v>
      </c>
      <c r="C25" s="55" t="str">
        <f t="shared" si="12"/>
        <v>01430 - Chov koní a jiných koňovitých</v>
      </c>
      <c r="D25" s="55" t="s">
        <v>88</v>
      </c>
      <c r="E25" s="1" t="s">
        <v>29</v>
      </c>
      <c r="F25" s="67" t="s">
        <v>86</v>
      </c>
      <c r="G25" s="68" t="s">
        <v>89</v>
      </c>
      <c r="H25" s="55" t="str">
        <f t="shared" si="1"/>
        <v>01430 - Chov koní a ostatních koňovitých</v>
      </c>
      <c r="I25" s="55" t="s">
        <v>90</v>
      </c>
      <c r="J25" t="str">
        <f t="shared" si="2"/>
        <v>Shoda</v>
      </c>
      <c r="K25">
        <v>23</v>
      </c>
      <c r="L25" s="1">
        <f>IF(LEFT(Převodník!$A$12,5)=LEFT('Přehled převodů'!D25,5),1,0)</f>
        <v>0</v>
      </c>
      <c r="M25" s="31"/>
      <c r="N25">
        <f t="shared" si="18"/>
        <v>0</v>
      </c>
      <c r="O25" s="45" t="e">
        <f t="shared" si="4"/>
        <v>#N/A</v>
      </c>
      <c r="P25">
        <f t="shared" si="13"/>
        <v>0</v>
      </c>
      <c r="Q25" s="41">
        <f t="shared" si="14"/>
        <v>0</v>
      </c>
      <c r="R25" s="41">
        <f t="shared" si="7"/>
        <v>0</v>
      </c>
      <c r="S25" s="41">
        <f t="shared" si="15"/>
        <v>0</v>
      </c>
      <c r="T25">
        <f t="shared" si="9"/>
        <v>0</v>
      </c>
      <c r="U25" s="40">
        <f t="shared" si="16"/>
        <v>0</v>
      </c>
      <c r="V25" s="38">
        <f t="shared" si="17"/>
        <v>0</v>
      </c>
      <c r="W25" t="str">
        <f>VLOOKUP(A25,'Komplet č.2008 (ÚR 4 A 5)'!$V$4:$W$778,1,0)</f>
        <v>01430</v>
      </c>
      <c r="X25" t="str">
        <f>VLOOKUP(A25,'Komplet č.2008 (ÚR 4 A 5)'!$Y$4:$Y$778,1,0)</f>
        <v>01430</v>
      </c>
      <c r="FJ25" t="str">
        <f>VLOOKUP(F25,'Komplet č 2025 (ÚR 4 A 5)'!$F$3:$N$753,9,0)</f>
        <v>01.43</v>
      </c>
      <c r="FK25">
        <f>VLOOKUP(F25,'Komplet č 2025 (ÚR 4 A 5)'!$F$3:$N$753,8,0)</f>
        <v>4</v>
      </c>
    </row>
    <row r="26" spans="1:167" x14ac:dyDescent="0.25">
      <c r="A26" s="67" t="s">
        <v>91</v>
      </c>
      <c r="B26" s="68" t="s">
        <v>92</v>
      </c>
      <c r="C26" s="55" t="str">
        <f t="shared" si="12"/>
        <v>01440 - Chov velbloudů a velbloudovitých</v>
      </c>
      <c r="D26" s="55" t="s">
        <v>93</v>
      </c>
      <c r="E26" s="1" t="s">
        <v>29</v>
      </c>
      <c r="F26" s="67" t="s">
        <v>91</v>
      </c>
      <c r="G26" s="68" t="s">
        <v>92</v>
      </c>
      <c r="H26" s="55" t="str">
        <f t="shared" si="1"/>
        <v>01440 - Chov velbloudů a velbloudovitých</v>
      </c>
      <c r="I26" s="55" t="s">
        <v>93</v>
      </c>
      <c r="J26" t="str">
        <f t="shared" si="2"/>
        <v>Shoda</v>
      </c>
      <c r="K26">
        <v>24</v>
      </c>
      <c r="L26" s="1">
        <f>IF(LEFT(Převodník!$A$12,5)=LEFT('Přehled převodů'!D26,5),1,0)</f>
        <v>0</v>
      </c>
      <c r="M26" s="31"/>
      <c r="N26">
        <f t="shared" si="18"/>
        <v>0</v>
      </c>
      <c r="O26" s="45" t="e">
        <f t="shared" si="4"/>
        <v>#N/A</v>
      </c>
      <c r="P26">
        <f t="shared" si="13"/>
        <v>0</v>
      </c>
      <c r="Q26" s="41">
        <f t="shared" si="14"/>
        <v>0</v>
      </c>
      <c r="R26" s="41">
        <f t="shared" si="7"/>
        <v>0</v>
      </c>
      <c r="S26" s="41">
        <f t="shared" si="15"/>
        <v>0</v>
      </c>
      <c r="T26">
        <f t="shared" si="9"/>
        <v>0</v>
      </c>
      <c r="U26" s="40">
        <f t="shared" si="16"/>
        <v>0</v>
      </c>
      <c r="V26" s="38">
        <f t="shared" si="17"/>
        <v>0</v>
      </c>
      <c r="W26" t="str">
        <f>VLOOKUP(A26,'Komplet č.2008 (ÚR 4 A 5)'!$V$4:$W$778,1,0)</f>
        <v>01440</v>
      </c>
      <c r="X26" t="str">
        <f>VLOOKUP(A26,'Komplet č.2008 (ÚR 4 A 5)'!$Y$4:$Y$778,1,0)</f>
        <v>01440</v>
      </c>
      <c r="FJ26" t="str">
        <f>VLOOKUP(F26,'Komplet č 2025 (ÚR 4 A 5)'!$F$3:$N$753,9,0)</f>
        <v>01.44</v>
      </c>
      <c r="FK26">
        <f>VLOOKUP(F26,'Komplet č 2025 (ÚR 4 A 5)'!$F$3:$N$753,8,0)</f>
        <v>4</v>
      </c>
    </row>
    <row r="27" spans="1:167" x14ac:dyDescent="0.25">
      <c r="A27" s="67" t="s">
        <v>94</v>
      </c>
      <c r="B27" s="68" t="s">
        <v>95</v>
      </c>
      <c r="C27" s="55" t="str">
        <f t="shared" si="12"/>
        <v>01450 - Chov ovcí a koz</v>
      </c>
      <c r="D27" s="55" t="s">
        <v>96</v>
      </c>
      <c r="E27" s="1" t="s">
        <v>29</v>
      </c>
      <c r="F27" s="67" t="s">
        <v>94</v>
      </c>
      <c r="G27" s="68" t="s">
        <v>95</v>
      </c>
      <c r="H27" s="55" t="str">
        <f t="shared" si="1"/>
        <v>01450 - Chov ovcí a koz</v>
      </c>
      <c r="I27" s="55" t="s">
        <v>96</v>
      </c>
      <c r="J27" t="str">
        <f t="shared" si="2"/>
        <v>Shoda</v>
      </c>
      <c r="K27">
        <v>25</v>
      </c>
      <c r="L27" s="1">
        <f>IF(LEFT(Převodník!$A$12,5)=LEFT('Přehled převodů'!D27,5),1,0)</f>
        <v>0</v>
      </c>
      <c r="M27" s="31"/>
      <c r="N27">
        <f t="shared" si="18"/>
        <v>0</v>
      </c>
      <c r="O27" s="45" t="e">
        <f t="shared" si="4"/>
        <v>#N/A</v>
      </c>
      <c r="P27">
        <f t="shared" si="13"/>
        <v>0</v>
      </c>
      <c r="Q27" s="41">
        <f t="shared" si="14"/>
        <v>0</v>
      </c>
      <c r="R27" s="41">
        <f t="shared" si="7"/>
        <v>0</v>
      </c>
      <c r="S27" s="41">
        <f t="shared" si="15"/>
        <v>0</v>
      </c>
      <c r="T27">
        <f t="shared" si="9"/>
        <v>0</v>
      </c>
      <c r="U27" s="40">
        <f t="shared" si="16"/>
        <v>0</v>
      </c>
      <c r="V27" s="38">
        <f t="shared" si="17"/>
        <v>0</v>
      </c>
      <c r="W27" t="str">
        <f>VLOOKUP(A27,'Komplet č.2008 (ÚR 4 A 5)'!$V$4:$W$778,1,0)</f>
        <v>01450</v>
      </c>
      <c r="X27" t="str">
        <f>VLOOKUP(A27,'Komplet č.2008 (ÚR 4 A 5)'!$Y$4:$Y$778,1,0)</f>
        <v>01450</v>
      </c>
      <c r="FJ27" t="str">
        <f>VLOOKUP(F27,'Komplet č 2025 (ÚR 4 A 5)'!$F$3:$N$753,9,0)</f>
        <v>01.45</v>
      </c>
      <c r="FK27">
        <f>VLOOKUP(F27,'Komplet č 2025 (ÚR 4 A 5)'!$F$3:$N$753,8,0)</f>
        <v>4</v>
      </c>
    </row>
    <row r="28" spans="1:167" x14ac:dyDescent="0.25">
      <c r="A28" s="67" t="s">
        <v>97</v>
      </c>
      <c r="B28" s="68" t="s">
        <v>98</v>
      </c>
      <c r="C28" s="55" t="str">
        <f t="shared" si="12"/>
        <v>01460 - Chov prasat</v>
      </c>
      <c r="D28" s="55" t="s">
        <v>99</v>
      </c>
      <c r="E28" s="1" t="s">
        <v>29</v>
      </c>
      <c r="F28" s="67" t="s">
        <v>97</v>
      </c>
      <c r="G28" s="68" t="s">
        <v>98</v>
      </c>
      <c r="H28" s="55" t="str">
        <f t="shared" si="1"/>
        <v>01460 - Chov prasat</v>
      </c>
      <c r="I28" s="55" t="s">
        <v>99</v>
      </c>
      <c r="J28" t="str">
        <f t="shared" si="2"/>
        <v>Shoda</v>
      </c>
      <c r="K28">
        <v>26</v>
      </c>
      <c r="L28" s="1">
        <f>IF(LEFT(Převodník!$A$12,5)=LEFT('Přehled převodů'!D28,5),1,0)</f>
        <v>0</v>
      </c>
      <c r="M28" s="31"/>
      <c r="N28">
        <f t="shared" si="18"/>
        <v>0</v>
      </c>
      <c r="O28" s="45" t="e">
        <f t="shared" si="4"/>
        <v>#N/A</v>
      </c>
      <c r="P28">
        <f t="shared" si="13"/>
        <v>0</v>
      </c>
      <c r="Q28" s="41">
        <f t="shared" si="14"/>
        <v>0</v>
      </c>
      <c r="R28" s="41">
        <f t="shared" si="7"/>
        <v>0</v>
      </c>
      <c r="S28" s="41">
        <f t="shared" si="15"/>
        <v>0</v>
      </c>
      <c r="T28">
        <f t="shared" si="9"/>
        <v>0</v>
      </c>
      <c r="U28" s="40">
        <f t="shared" si="16"/>
        <v>0</v>
      </c>
      <c r="V28" s="38">
        <f t="shared" si="17"/>
        <v>0</v>
      </c>
      <c r="W28" t="str">
        <f>VLOOKUP(A28,'Komplet č.2008 (ÚR 4 A 5)'!$V$4:$W$778,1,0)</f>
        <v>01460</v>
      </c>
      <c r="X28" t="str">
        <f>VLOOKUP(A28,'Komplet č.2008 (ÚR 4 A 5)'!$Y$4:$Y$778,1,0)</f>
        <v>01460</v>
      </c>
      <c r="FJ28" t="str">
        <f>VLOOKUP(F28,'Komplet č 2025 (ÚR 4 A 5)'!$F$3:$N$753,9,0)</f>
        <v>01.46</v>
      </c>
      <c r="FK28">
        <f>VLOOKUP(F28,'Komplet č 2025 (ÚR 4 A 5)'!$F$3:$N$753,8,0)</f>
        <v>4</v>
      </c>
    </row>
    <row r="29" spans="1:167" x14ac:dyDescent="0.25">
      <c r="A29" s="67" t="s">
        <v>100</v>
      </c>
      <c r="B29" s="68" t="s">
        <v>101</v>
      </c>
      <c r="C29" s="55" t="str">
        <f t="shared" si="12"/>
        <v>01470 - Chov drůbeže</v>
      </c>
      <c r="D29" s="55" t="s">
        <v>102</v>
      </c>
      <c r="E29" s="1" t="s">
        <v>29</v>
      </c>
      <c r="F29" s="67" t="s">
        <v>100</v>
      </c>
      <c r="G29" s="68" t="s">
        <v>101</v>
      </c>
      <c r="H29" s="55" t="str">
        <f t="shared" si="1"/>
        <v>01470 - Chov drůbeže</v>
      </c>
      <c r="I29" s="55" t="s">
        <v>102</v>
      </c>
      <c r="J29" t="str">
        <f t="shared" si="2"/>
        <v>Shoda</v>
      </c>
      <c r="K29">
        <v>27</v>
      </c>
      <c r="L29" s="1">
        <f>IF(LEFT(Převodník!$A$12,5)=LEFT('Přehled převodů'!D29,5),1,0)</f>
        <v>0</v>
      </c>
      <c r="M29" s="31"/>
      <c r="N29">
        <f t="shared" si="18"/>
        <v>0</v>
      </c>
      <c r="O29" s="45" t="e">
        <f t="shared" si="4"/>
        <v>#N/A</v>
      </c>
      <c r="P29">
        <f t="shared" si="13"/>
        <v>0</v>
      </c>
      <c r="Q29" s="41">
        <f t="shared" si="14"/>
        <v>0</v>
      </c>
      <c r="R29" s="41">
        <f t="shared" si="7"/>
        <v>0</v>
      </c>
      <c r="S29" s="41">
        <f t="shared" si="15"/>
        <v>0</v>
      </c>
      <c r="T29">
        <f t="shared" si="9"/>
        <v>0</v>
      </c>
      <c r="U29" s="40">
        <f t="shared" si="16"/>
        <v>0</v>
      </c>
      <c r="V29" s="38">
        <f t="shared" si="17"/>
        <v>0</v>
      </c>
      <c r="W29" t="str">
        <f>VLOOKUP(A29,'Komplet č.2008 (ÚR 4 A 5)'!$V$4:$W$778,1,0)</f>
        <v>01470</v>
      </c>
      <c r="X29" t="str">
        <f>VLOOKUP(A29,'Komplet č.2008 (ÚR 4 A 5)'!$Y$4:$Y$778,1,0)</f>
        <v>01470</v>
      </c>
      <c r="FJ29" t="str">
        <f>VLOOKUP(F29,'Komplet č 2025 (ÚR 4 A 5)'!$F$3:$N$753,9,0)</f>
        <v>01.47</v>
      </c>
      <c r="FK29">
        <f>VLOOKUP(F29,'Komplet č 2025 (ÚR 4 A 5)'!$F$3:$N$753,8,0)</f>
        <v>4</v>
      </c>
    </row>
    <row r="30" spans="1:167" x14ac:dyDescent="0.25">
      <c r="A30" s="67" t="s">
        <v>103</v>
      </c>
      <c r="B30" s="68" t="s">
        <v>104</v>
      </c>
      <c r="C30" s="55" t="str">
        <f t="shared" si="12"/>
        <v>01490 - Chov ostatních zvířat</v>
      </c>
      <c r="D30" s="55" t="s">
        <v>105</v>
      </c>
      <c r="E30" s="1" t="s">
        <v>45</v>
      </c>
      <c r="F30" s="67" t="s">
        <v>100</v>
      </c>
      <c r="G30" s="68" t="s">
        <v>101</v>
      </c>
      <c r="H30" s="55" t="str">
        <f t="shared" si="1"/>
        <v>01470 - Chov drůbeže</v>
      </c>
      <c r="I30" s="55" t="s">
        <v>102</v>
      </c>
      <c r="J30" t="str">
        <f t="shared" si="2"/>
        <v>Shoda</v>
      </c>
      <c r="K30">
        <v>28</v>
      </c>
      <c r="L30" s="1">
        <f>IF(LEFT(Převodník!$A$12,5)=LEFT('Přehled převodů'!D30,5),1,0)</f>
        <v>0</v>
      </c>
      <c r="M30" s="31"/>
      <c r="N30">
        <f t="shared" si="18"/>
        <v>0</v>
      </c>
      <c r="O30" s="45" t="e">
        <f t="shared" si="4"/>
        <v>#N/A</v>
      </c>
      <c r="P30">
        <f t="shared" si="13"/>
        <v>0</v>
      </c>
      <c r="Q30" s="41">
        <f t="shared" si="14"/>
        <v>0</v>
      </c>
      <c r="R30" s="41">
        <f t="shared" si="7"/>
        <v>0</v>
      </c>
      <c r="S30" s="41">
        <f t="shared" si="15"/>
        <v>0</v>
      </c>
      <c r="T30">
        <f t="shared" si="9"/>
        <v>0</v>
      </c>
      <c r="U30" s="40">
        <f t="shared" si="16"/>
        <v>0</v>
      </c>
      <c r="V30" s="38">
        <f t="shared" si="17"/>
        <v>0</v>
      </c>
      <c r="W30" t="str">
        <f>VLOOKUP(A30,'Komplet č.2008 (ÚR 4 A 5)'!$V$4:$W$778,1,0)</f>
        <v>01490</v>
      </c>
      <c r="X30" t="str">
        <f>VLOOKUP(A30,'Komplet č.2008 (ÚR 4 A 5)'!$Y$4:$Y$778,1,0)</f>
        <v>01490</v>
      </c>
      <c r="FJ30" t="str">
        <f>VLOOKUP(F30,'Komplet č 2025 (ÚR 4 A 5)'!$F$3:$N$753,9,0)</f>
        <v>01.47</v>
      </c>
      <c r="FK30">
        <f>VLOOKUP(F30,'Komplet č 2025 (ÚR 4 A 5)'!$F$3:$N$753,8,0)</f>
        <v>4</v>
      </c>
    </row>
    <row r="31" spans="1:167" x14ac:dyDescent="0.25">
      <c r="A31" s="67" t="s">
        <v>103</v>
      </c>
      <c r="B31" s="68" t="s">
        <v>104</v>
      </c>
      <c r="C31" s="55" t="str">
        <f t="shared" si="12"/>
        <v>01490 - Chov ostatních zvířat</v>
      </c>
      <c r="D31" s="55" t="s">
        <v>105</v>
      </c>
      <c r="E31" s="1" t="s">
        <v>45</v>
      </c>
      <c r="F31" s="67" t="s">
        <v>106</v>
      </c>
      <c r="G31" s="68" t="s">
        <v>104</v>
      </c>
      <c r="H31" s="55" t="str">
        <f t="shared" si="1"/>
        <v>01480 - Chov ostatních zvířat</v>
      </c>
      <c r="I31" s="55" t="s">
        <v>107</v>
      </c>
      <c r="J31" t="str">
        <f t="shared" si="2"/>
        <v>Shoda</v>
      </c>
      <c r="K31">
        <v>29</v>
      </c>
      <c r="L31" s="1">
        <f>IF(LEFT(Převodník!$A$12,5)=LEFT('Přehled převodů'!D31,5),1,0)</f>
        <v>0</v>
      </c>
      <c r="M31" s="31"/>
      <c r="N31">
        <f t="shared" si="18"/>
        <v>0</v>
      </c>
      <c r="O31" s="45" t="e">
        <f t="shared" si="4"/>
        <v>#N/A</v>
      </c>
      <c r="P31">
        <f t="shared" si="13"/>
        <v>0</v>
      </c>
      <c r="Q31" s="41">
        <f t="shared" si="14"/>
        <v>0</v>
      </c>
      <c r="R31" s="41">
        <f t="shared" si="7"/>
        <v>0</v>
      </c>
      <c r="S31" s="41">
        <f t="shared" si="15"/>
        <v>0</v>
      </c>
      <c r="T31">
        <f t="shared" si="9"/>
        <v>0</v>
      </c>
      <c r="U31" s="40">
        <f t="shared" si="16"/>
        <v>0</v>
      </c>
      <c r="V31" s="38">
        <f t="shared" si="17"/>
        <v>0</v>
      </c>
      <c r="W31" t="str">
        <f>VLOOKUP(A31,'Komplet č.2008 (ÚR 4 A 5)'!$V$4:$W$778,1,0)</f>
        <v>01490</v>
      </c>
      <c r="X31" t="str">
        <f>VLOOKUP(A31,'Komplet č.2008 (ÚR 4 A 5)'!$Y$4:$Y$778,1,0)</f>
        <v>01490</v>
      </c>
      <c r="FJ31" t="str">
        <f>VLOOKUP(F31,'Komplet č 2025 (ÚR 4 A 5)'!$F$3:$N$753,9,0)</f>
        <v>01.48</v>
      </c>
      <c r="FK31">
        <f>VLOOKUP(F31,'Komplet č 2025 (ÚR 4 A 5)'!$F$3:$N$753,8,0)</f>
        <v>4</v>
      </c>
    </row>
    <row r="32" spans="1:167" x14ac:dyDescent="0.25">
      <c r="A32" s="67" t="s">
        <v>108</v>
      </c>
      <c r="B32" s="68" t="s">
        <v>109</v>
      </c>
      <c r="C32" s="55" t="str">
        <f t="shared" si="12"/>
        <v>01491 - Chov drobných hospodářských zvířat</v>
      </c>
      <c r="D32" s="55" t="s">
        <v>110</v>
      </c>
      <c r="E32" s="1" t="s">
        <v>45</v>
      </c>
      <c r="F32" s="67" t="s">
        <v>100</v>
      </c>
      <c r="G32" s="68" t="s">
        <v>101</v>
      </c>
      <c r="H32" s="55" t="str">
        <f t="shared" si="1"/>
        <v>01470 - Chov drůbeže</v>
      </c>
      <c r="I32" s="55" t="s">
        <v>102</v>
      </c>
      <c r="J32" t="str">
        <f t="shared" si="2"/>
        <v>Shoda</v>
      </c>
      <c r="K32">
        <v>30</v>
      </c>
      <c r="L32" s="1">
        <f>IF(LEFT(Převodník!$A$12,5)=LEFT('Přehled převodů'!D32,5),1,0)</f>
        <v>0</v>
      </c>
      <c r="M32" s="31"/>
      <c r="N32">
        <f t="shared" si="18"/>
        <v>0</v>
      </c>
      <c r="O32" s="45" t="e">
        <f t="shared" si="4"/>
        <v>#N/A</v>
      </c>
      <c r="P32">
        <f t="shared" si="13"/>
        <v>0</v>
      </c>
      <c r="Q32" s="41">
        <f t="shared" si="14"/>
        <v>0</v>
      </c>
      <c r="R32" s="41">
        <f t="shared" si="7"/>
        <v>0</v>
      </c>
      <c r="S32" s="41">
        <f t="shared" si="15"/>
        <v>0</v>
      </c>
      <c r="T32">
        <f t="shared" si="9"/>
        <v>0</v>
      </c>
      <c r="U32" s="40">
        <f t="shared" si="16"/>
        <v>0</v>
      </c>
      <c r="V32" s="38">
        <f t="shared" si="17"/>
        <v>0</v>
      </c>
      <c r="W32" t="str">
        <f>VLOOKUP(A32,'Komplet č.2008 (ÚR 4 A 5)'!$V$4:$W$778,1,0)</f>
        <v>01491</v>
      </c>
      <c r="X32" t="str">
        <f>VLOOKUP(A32,'Komplet č.2008 (ÚR 4 A 5)'!$Y$4:$Y$778,1,0)</f>
        <v>01491</v>
      </c>
      <c r="FJ32" t="str">
        <f>VLOOKUP(F32,'Komplet č 2025 (ÚR 4 A 5)'!$F$3:$N$753,9,0)</f>
        <v>01.47</v>
      </c>
      <c r="FK32">
        <f>VLOOKUP(F32,'Komplet č 2025 (ÚR 4 A 5)'!$F$3:$N$753,8,0)</f>
        <v>4</v>
      </c>
    </row>
    <row r="33" spans="1:167" x14ac:dyDescent="0.25">
      <c r="A33" s="67" t="s">
        <v>108</v>
      </c>
      <c r="B33" s="68" t="s">
        <v>109</v>
      </c>
      <c r="C33" s="55" t="str">
        <f t="shared" si="12"/>
        <v>01491 - Chov drobných hospodářských zvířat</v>
      </c>
      <c r="D33" s="55" t="s">
        <v>110</v>
      </c>
      <c r="E33" s="1" t="s">
        <v>45</v>
      </c>
      <c r="F33" s="67" t="s">
        <v>106</v>
      </c>
      <c r="G33" s="68" t="s">
        <v>104</v>
      </c>
      <c r="H33" s="55" t="str">
        <f t="shared" si="1"/>
        <v>01480 - Chov ostatních zvířat</v>
      </c>
      <c r="I33" s="55" t="s">
        <v>107</v>
      </c>
      <c r="J33" t="str">
        <f t="shared" si="2"/>
        <v>Shoda</v>
      </c>
      <c r="K33">
        <v>31</v>
      </c>
      <c r="L33" s="1">
        <f>IF(LEFT(Převodník!$A$12,5)=LEFT('Přehled převodů'!D33,5),1,0)</f>
        <v>0</v>
      </c>
      <c r="M33" s="31"/>
      <c r="N33">
        <f t="shared" si="18"/>
        <v>0</v>
      </c>
      <c r="O33" s="45" t="e">
        <f t="shared" si="4"/>
        <v>#N/A</v>
      </c>
      <c r="P33">
        <f t="shared" si="13"/>
        <v>0</v>
      </c>
      <c r="Q33" s="41">
        <f t="shared" si="14"/>
        <v>0</v>
      </c>
      <c r="R33" s="41">
        <f t="shared" si="7"/>
        <v>0</v>
      </c>
      <c r="S33" s="41">
        <f t="shared" si="15"/>
        <v>0</v>
      </c>
      <c r="T33">
        <f t="shared" si="9"/>
        <v>0</v>
      </c>
      <c r="U33" s="40">
        <f t="shared" si="16"/>
        <v>0</v>
      </c>
      <c r="V33" s="38">
        <f t="shared" si="17"/>
        <v>0</v>
      </c>
      <c r="W33" t="str">
        <f>VLOOKUP(A33,'Komplet č.2008 (ÚR 4 A 5)'!$V$4:$W$778,1,0)</f>
        <v>01491</v>
      </c>
      <c r="X33" t="str">
        <f>VLOOKUP(A33,'Komplet č.2008 (ÚR 4 A 5)'!$Y$4:$Y$778,1,0)</f>
        <v>01491</v>
      </c>
      <c r="FJ33" t="str">
        <f>VLOOKUP(F33,'Komplet č 2025 (ÚR 4 A 5)'!$F$3:$N$753,9,0)</f>
        <v>01.48</v>
      </c>
      <c r="FK33">
        <f>VLOOKUP(F33,'Komplet č 2025 (ÚR 4 A 5)'!$F$3:$N$753,8,0)</f>
        <v>4</v>
      </c>
    </row>
    <row r="34" spans="1:167" x14ac:dyDescent="0.25">
      <c r="A34" s="67" t="s">
        <v>111</v>
      </c>
      <c r="B34" s="68" t="s">
        <v>112</v>
      </c>
      <c r="C34" s="55" t="str">
        <f t="shared" si="12"/>
        <v>01492 - Chov kožešinových zvířat</v>
      </c>
      <c r="D34" s="55" t="s">
        <v>113</v>
      </c>
      <c r="E34" s="1" t="s">
        <v>29</v>
      </c>
      <c r="F34" s="67" t="s">
        <v>106</v>
      </c>
      <c r="G34" s="68" t="s">
        <v>104</v>
      </c>
      <c r="H34" s="55" t="str">
        <f t="shared" si="1"/>
        <v>01480 - Chov ostatních zvířat</v>
      </c>
      <c r="I34" s="55" t="s">
        <v>107</v>
      </c>
      <c r="J34" t="str">
        <f t="shared" si="2"/>
        <v>Shoda</v>
      </c>
      <c r="K34">
        <v>32</v>
      </c>
      <c r="L34" s="1">
        <f>IF(LEFT(Převodník!$A$12,5)=LEFT('Přehled převodů'!D34,5),1,0)</f>
        <v>0</v>
      </c>
      <c r="M34" s="31"/>
      <c r="N34">
        <f t="shared" si="18"/>
        <v>0</v>
      </c>
      <c r="O34" s="45" t="e">
        <f t="shared" si="4"/>
        <v>#N/A</v>
      </c>
      <c r="P34">
        <f t="shared" si="13"/>
        <v>0</v>
      </c>
      <c r="Q34" s="41">
        <f t="shared" si="14"/>
        <v>0</v>
      </c>
      <c r="R34" s="41">
        <f t="shared" si="7"/>
        <v>0</v>
      </c>
      <c r="S34" s="41">
        <f t="shared" si="15"/>
        <v>0</v>
      </c>
      <c r="T34">
        <f t="shared" si="9"/>
        <v>0</v>
      </c>
      <c r="U34" s="40">
        <f t="shared" si="16"/>
        <v>0</v>
      </c>
      <c r="V34" s="38">
        <f t="shared" si="17"/>
        <v>0</v>
      </c>
      <c r="W34" t="str">
        <f>VLOOKUP(A34,'Komplet č.2008 (ÚR 4 A 5)'!$V$4:$W$778,1,0)</f>
        <v>01492</v>
      </c>
      <c r="X34" t="str">
        <f>VLOOKUP(A34,'Komplet č.2008 (ÚR 4 A 5)'!$Y$4:$Y$778,1,0)</f>
        <v>01492</v>
      </c>
      <c r="FJ34" t="str">
        <f>VLOOKUP(F34,'Komplet č 2025 (ÚR 4 A 5)'!$F$3:$N$753,9,0)</f>
        <v>01.48</v>
      </c>
      <c r="FK34">
        <f>VLOOKUP(F34,'Komplet č 2025 (ÚR 4 A 5)'!$F$3:$N$753,8,0)</f>
        <v>4</v>
      </c>
    </row>
    <row r="35" spans="1:167" x14ac:dyDescent="0.25">
      <c r="A35" s="67" t="s">
        <v>114</v>
      </c>
      <c r="B35" s="68" t="s">
        <v>115</v>
      </c>
      <c r="C35" s="55" t="str">
        <f t="shared" si="12"/>
        <v>01493 - Chov zvířat pro zájmový chov</v>
      </c>
      <c r="D35" s="55" t="s">
        <v>116</v>
      </c>
      <c r="E35" s="1" t="s">
        <v>29</v>
      </c>
      <c r="F35" s="67" t="s">
        <v>106</v>
      </c>
      <c r="G35" s="68" t="s">
        <v>104</v>
      </c>
      <c r="H35" s="55" t="str">
        <f t="shared" ref="H35:H66" si="19">F35&amp;" - "&amp;G35</f>
        <v>01480 - Chov ostatních zvířat</v>
      </c>
      <c r="I35" s="55" t="s">
        <v>107</v>
      </c>
      <c r="J35" t="str">
        <f t="shared" si="2"/>
        <v>Shoda</v>
      </c>
      <c r="K35">
        <v>33</v>
      </c>
      <c r="L35" s="1">
        <f>IF(LEFT(Převodník!$A$12,5)=LEFT('Přehled převodů'!D35,5),1,0)</f>
        <v>0</v>
      </c>
      <c r="M35" s="31"/>
      <c r="N35">
        <f t="shared" si="18"/>
        <v>0</v>
      </c>
      <c r="O35" s="45" t="e">
        <f t="shared" si="4"/>
        <v>#N/A</v>
      </c>
      <c r="P35">
        <f t="shared" si="13"/>
        <v>0</v>
      </c>
      <c r="Q35" s="41">
        <f t="shared" si="14"/>
        <v>0</v>
      </c>
      <c r="R35" s="41">
        <f t="shared" si="7"/>
        <v>0</v>
      </c>
      <c r="S35" s="41">
        <f t="shared" si="15"/>
        <v>0</v>
      </c>
      <c r="T35">
        <f t="shared" si="9"/>
        <v>0</v>
      </c>
      <c r="U35" s="40">
        <f t="shared" si="16"/>
        <v>0</v>
      </c>
      <c r="V35" s="38">
        <f t="shared" si="17"/>
        <v>0</v>
      </c>
      <c r="W35" t="str">
        <f>VLOOKUP(A35,'Komplet č.2008 (ÚR 4 A 5)'!$V$4:$W$778,1,0)</f>
        <v>01493</v>
      </c>
      <c r="X35" t="str">
        <f>VLOOKUP(A35,'Komplet č.2008 (ÚR 4 A 5)'!$Y$4:$Y$778,1,0)</f>
        <v>01493</v>
      </c>
      <c r="FJ35" t="str">
        <f>VLOOKUP(F35,'Komplet č 2025 (ÚR 4 A 5)'!$F$3:$N$753,9,0)</f>
        <v>01.48</v>
      </c>
      <c r="FK35">
        <f>VLOOKUP(F35,'Komplet č 2025 (ÚR 4 A 5)'!$F$3:$N$753,8,0)</f>
        <v>4</v>
      </c>
    </row>
    <row r="36" spans="1:167" x14ac:dyDescent="0.25">
      <c r="A36" s="67" t="s">
        <v>117</v>
      </c>
      <c r="B36" s="68" t="s">
        <v>118</v>
      </c>
      <c r="C36" s="55" t="str">
        <f t="shared" si="12"/>
        <v>01499 - Chov ostatních zvířat j. n.</v>
      </c>
      <c r="D36" s="55" t="s">
        <v>119</v>
      </c>
      <c r="E36" s="1" t="s">
        <v>29</v>
      </c>
      <c r="F36" s="67" t="s">
        <v>106</v>
      </c>
      <c r="G36" s="68" t="s">
        <v>104</v>
      </c>
      <c r="H36" s="55" t="str">
        <f t="shared" si="19"/>
        <v>01480 - Chov ostatních zvířat</v>
      </c>
      <c r="I36" s="55" t="s">
        <v>107</v>
      </c>
      <c r="J36" t="str">
        <f t="shared" si="2"/>
        <v>Shoda</v>
      </c>
      <c r="K36">
        <v>34</v>
      </c>
      <c r="L36" s="1">
        <f>IF(LEFT(Převodník!$A$12,5)=LEFT('Přehled převodů'!D36,5),1,0)</f>
        <v>0</v>
      </c>
      <c r="M36" s="31"/>
      <c r="N36">
        <f t="shared" si="18"/>
        <v>0</v>
      </c>
      <c r="O36" s="45" t="e">
        <f t="shared" si="4"/>
        <v>#N/A</v>
      </c>
      <c r="P36">
        <f t="shared" si="13"/>
        <v>0</v>
      </c>
      <c r="Q36" s="41">
        <f t="shared" si="14"/>
        <v>0</v>
      </c>
      <c r="R36" s="41">
        <f t="shared" si="7"/>
        <v>0</v>
      </c>
      <c r="S36" s="41">
        <f t="shared" si="15"/>
        <v>0</v>
      </c>
      <c r="T36">
        <f t="shared" si="9"/>
        <v>0</v>
      </c>
      <c r="U36" s="40">
        <f t="shared" si="16"/>
        <v>0</v>
      </c>
      <c r="V36" s="38">
        <f t="shared" si="17"/>
        <v>0</v>
      </c>
      <c r="W36" t="str">
        <f>VLOOKUP(A36,'Komplet č.2008 (ÚR 4 A 5)'!$V$4:$W$778,1,0)</f>
        <v>01499</v>
      </c>
      <c r="X36" t="str">
        <f>VLOOKUP(A36,'Komplet č.2008 (ÚR 4 A 5)'!$Y$4:$Y$778,1,0)</f>
        <v>01499</v>
      </c>
      <c r="FJ36" t="str">
        <f>VLOOKUP(F36,'Komplet č 2025 (ÚR 4 A 5)'!$F$3:$N$753,9,0)</f>
        <v>01.48</v>
      </c>
      <c r="FK36">
        <f>VLOOKUP(F36,'Komplet č 2025 (ÚR 4 A 5)'!$F$3:$N$753,8,0)</f>
        <v>4</v>
      </c>
    </row>
    <row r="37" spans="1:167" x14ac:dyDescent="0.25">
      <c r="A37" s="67" t="s">
        <v>120</v>
      </c>
      <c r="B37" s="68" t="s">
        <v>121</v>
      </c>
      <c r="C37" s="55" t="str">
        <f t="shared" si="12"/>
        <v>01500 - Smíšené hospodářství</v>
      </c>
      <c r="D37" s="55" t="s">
        <v>122</v>
      </c>
      <c r="E37" s="1" t="s">
        <v>29</v>
      </c>
      <c r="F37" s="67" t="s">
        <v>120</v>
      </c>
      <c r="G37" s="68" t="s">
        <v>123</v>
      </c>
      <c r="H37" s="55" t="str">
        <f t="shared" si="19"/>
        <v>01500 - Smíšené hospodaření</v>
      </c>
      <c r="I37" s="55" t="s">
        <v>124</v>
      </c>
      <c r="J37" t="str">
        <f t="shared" si="2"/>
        <v>Shoda</v>
      </c>
      <c r="K37">
        <v>35</v>
      </c>
      <c r="L37" s="1">
        <f>IF(LEFT(Převodník!$A$12,5)=LEFT('Přehled převodů'!D37,5),1,0)</f>
        <v>0</v>
      </c>
      <c r="M37" s="31"/>
      <c r="N37">
        <f t="shared" si="18"/>
        <v>0</v>
      </c>
      <c r="O37" s="45" t="e">
        <f t="shared" si="4"/>
        <v>#N/A</v>
      </c>
      <c r="P37">
        <f t="shared" si="13"/>
        <v>0</v>
      </c>
      <c r="Q37" s="41">
        <f t="shared" si="14"/>
        <v>0</v>
      </c>
      <c r="R37" s="41">
        <f t="shared" si="7"/>
        <v>0</v>
      </c>
      <c r="S37" s="41">
        <f t="shared" si="15"/>
        <v>0</v>
      </c>
      <c r="T37">
        <f t="shared" si="9"/>
        <v>0</v>
      </c>
      <c r="U37" s="40">
        <f t="shared" si="16"/>
        <v>0</v>
      </c>
      <c r="V37" s="38">
        <f t="shared" si="17"/>
        <v>0</v>
      </c>
      <c r="W37" t="str">
        <f>VLOOKUP(A37,'Komplet č.2008 (ÚR 4 A 5)'!$V$4:$W$778,1,0)</f>
        <v>01500</v>
      </c>
      <c r="X37" t="str">
        <f>VLOOKUP(A37,'Komplet č.2008 (ÚR 4 A 5)'!$Y$4:$Y$778,1,0)</f>
        <v>01500</v>
      </c>
      <c r="FJ37" t="str">
        <f>VLOOKUP(F37,'Komplet č 2025 (ÚR 4 A 5)'!$F$3:$N$753,9,0)</f>
        <v>01.50</v>
      </c>
      <c r="FK37">
        <f>VLOOKUP(F37,'Komplet č 2025 (ÚR 4 A 5)'!$F$3:$N$753,8,0)</f>
        <v>4</v>
      </c>
    </row>
    <row r="38" spans="1:167" x14ac:dyDescent="0.25">
      <c r="A38" s="67" t="s">
        <v>125</v>
      </c>
      <c r="B38" s="68" t="s">
        <v>126</v>
      </c>
      <c r="C38" s="55" t="str">
        <f t="shared" si="12"/>
        <v>01610 - Podpůrné činnosti pro rostlinnou výrobu</v>
      </c>
      <c r="D38" s="55" t="s">
        <v>127</v>
      </c>
      <c r="E38" s="1" t="s">
        <v>29</v>
      </c>
      <c r="F38" s="67" t="s">
        <v>125</v>
      </c>
      <c r="G38" s="68" t="s">
        <v>126</v>
      </c>
      <c r="H38" s="55" t="str">
        <f t="shared" si="19"/>
        <v>01610 - Podpůrné činnosti pro rostlinnou výrobu</v>
      </c>
      <c r="I38" s="55" t="s">
        <v>127</v>
      </c>
      <c r="J38" t="str">
        <f t="shared" si="2"/>
        <v>Shoda</v>
      </c>
      <c r="K38">
        <v>36</v>
      </c>
      <c r="L38" s="1">
        <f>IF(LEFT(Převodník!$A$12,5)=LEFT('Přehled převodů'!D38,5),1,0)</f>
        <v>0</v>
      </c>
      <c r="M38" s="31"/>
      <c r="N38">
        <f t="shared" si="18"/>
        <v>0</v>
      </c>
      <c r="O38" s="45" t="e">
        <f t="shared" si="4"/>
        <v>#N/A</v>
      </c>
      <c r="P38">
        <f t="shared" si="13"/>
        <v>0</v>
      </c>
      <c r="Q38" s="41">
        <f t="shared" si="14"/>
        <v>0</v>
      </c>
      <c r="R38" s="41">
        <f t="shared" si="7"/>
        <v>0</v>
      </c>
      <c r="S38" s="41">
        <f t="shared" si="15"/>
        <v>0</v>
      </c>
      <c r="T38">
        <f t="shared" si="9"/>
        <v>0</v>
      </c>
      <c r="U38" s="40">
        <f t="shared" si="16"/>
        <v>0</v>
      </c>
      <c r="V38" s="38">
        <f t="shared" si="17"/>
        <v>0</v>
      </c>
      <c r="W38" t="str">
        <f>VLOOKUP(A38,'Komplet č.2008 (ÚR 4 A 5)'!$V$4:$W$778,1,0)</f>
        <v>01610</v>
      </c>
      <c r="X38" t="str">
        <f>VLOOKUP(A38,'Komplet č.2008 (ÚR 4 A 5)'!$Y$4:$Y$778,1,0)</f>
        <v>01610</v>
      </c>
      <c r="FJ38" t="str">
        <f>VLOOKUP(F38,'Komplet č 2025 (ÚR 4 A 5)'!$F$3:$N$753,9,0)</f>
        <v>01.61</v>
      </c>
      <c r="FK38">
        <f>VLOOKUP(F38,'Komplet č 2025 (ÚR 4 A 5)'!$F$3:$N$753,8,0)</f>
        <v>4</v>
      </c>
    </row>
    <row r="39" spans="1:167" x14ac:dyDescent="0.25">
      <c r="A39" s="67" t="s">
        <v>128</v>
      </c>
      <c r="B39" s="68" t="s">
        <v>129</v>
      </c>
      <c r="C39" s="55" t="str">
        <f t="shared" si="12"/>
        <v>01620 - Podpůrné činnosti pro živočišnou výrobu</v>
      </c>
      <c r="D39" s="55" t="s">
        <v>130</v>
      </c>
      <c r="E39" s="1" t="s">
        <v>45</v>
      </c>
      <c r="F39" s="67" t="s">
        <v>100</v>
      </c>
      <c r="G39" s="68" t="s">
        <v>101</v>
      </c>
      <c r="H39" s="55" t="str">
        <f t="shared" si="19"/>
        <v>01470 - Chov drůbeže</v>
      </c>
      <c r="I39" s="55" t="s">
        <v>102</v>
      </c>
      <c r="J39" t="str">
        <f t="shared" si="2"/>
        <v>Shoda</v>
      </c>
      <c r="K39">
        <v>37</v>
      </c>
      <c r="L39" s="1">
        <f>IF(LEFT(Převodník!$A$12,5)=LEFT('Přehled převodů'!D39,5),1,0)</f>
        <v>0</v>
      </c>
      <c r="M39" s="31"/>
      <c r="N39">
        <f t="shared" si="18"/>
        <v>0</v>
      </c>
      <c r="O39" s="45" t="e">
        <f t="shared" si="4"/>
        <v>#N/A</v>
      </c>
      <c r="P39">
        <f t="shared" si="13"/>
        <v>0</v>
      </c>
      <c r="Q39" s="41">
        <f t="shared" si="14"/>
        <v>0</v>
      </c>
      <c r="R39" s="41">
        <f t="shared" si="7"/>
        <v>0</v>
      </c>
      <c r="S39" s="41">
        <f t="shared" si="15"/>
        <v>0</v>
      </c>
      <c r="T39">
        <f t="shared" si="9"/>
        <v>0</v>
      </c>
      <c r="U39" s="40">
        <f t="shared" si="16"/>
        <v>0</v>
      </c>
      <c r="V39" s="38">
        <f t="shared" si="17"/>
        <v>0</v>
      </c>
      <c r="W39" t="str">
        <f>VLOOKUP(A39,'Komplet č.2008 (ÚR 4 A 5)'!$V$4:$W$778,1,0)</f>
        <v>01620</v>
      </c>
      <c r="X39" t="str">
        <f>VLOOKUP(A39,'Komplet č.2008 (ÚR 4 A 5)'!$Y$4:$Y$778,1,0)</f>
        <v>01620</v>
      </c>
      <c r="FJ39" t="str">
        <f>VLOOKUP(F39,'Komplet č 2025 (ÚR 4 A 5)'!$F$3:$N$753,9,0)</f>
        <v>01.47</v>
      </c>
      <c r="FK39">
        <f>VLOOKUP(F39,'Komplet č 2025 (ÚR 4 A 5)'!$F$3:$N$753,8,0)</f>
        <v>4</v>
      </c>
    </row>
    <row r="40" spans="1:167" x14ac:dyDescent="0.25">
      <c r="A40" s="67" t="s">
        <v>128</v>
      </c>
      <c r="B40" s="68" t="s">
        <v>129</v>
      </c>
      <c r="C40" s="55" t="str">
        <f t="shared" si="12"/>
        <v>01620 - Podpůrné činnosti pro živočišnou výrobu</v>
      </c>
      <c r="D40" s="55" t="s">
        <v>130</v>
      </c>
      <c r="E40" s="1" t="s">
        <v>45</v>
      </c>
      <c r="F40" s="67" t="s">
        <v>128</v>
      </c>
      <c r="G40" s="68" t="s">
        <v>129</v>
      </c>
      <c r="H40" s="55" t="str">
        <f t="shared" si="19"/>
        <v>01620 - Podpůrné činnosti pro živočišnou výrobu</v>
      </c>
      <c r="I40" s="55" t="s">
        <v>130</v>
      </c>
      <c r="J40" t="str">
        <f t="shared" si="2"/>
        <v>Shoda</v>
      </c>
      <c r="K40">
        <v>38</v>
      </c>
      <c r="L40" s="1">
        <f>IF(LEFT(Převodník!$A$12,5)=LEFT('Přehled převodů'!D40,5),1,0)</f>
        <v>0</v>
      </c>
      <c r="M40" s="31"/>
      <c r="N40">
        <f t="shared" si="18"/>
        <v>0</v>
      </c>
      <c r="O40" s="45" t="e">
        <f t="shared" si="4"/>
        <v>#N/A</v>
      </c>
      <c r="P40">
        <f t="shared" si="13"/>
        <v>0</v>
      </c>
      <c r="Q40" s="41">
        <f t="shared" si="14"/>
        <v>0</v>
      </c>
      <c r="R40" s="41">
        <f t="shared" si="7"/>
        <v>0</v>
      </c>
      <c r="S40" s="41">
        <f t="shared" si="15"/>
        <v>0</v>
      </c>
      <c r="T40">
        <f t="shared" si="9"/>
        <v>0</v>
      </c>
      <c r="U40" s="40">
        <f t="shared" si="16"/>
        <v>0</v>
      </c>
      <c r="V40" s="38">
        <f t="shared" si="17"/>
        <v>0</v>
      </c>
      <c r="W40" t="str">
        <f>VLOOKUP(A40,'Komplet č.2008 (ÚR 4 A 5)'!$V$4:$W$778,1,0)</f>
        <v>01620</v>
      </c>
      <c r="X40" t="str">
        <f>VLOOKUP(A40,'Komplet č.2008 (ÚR 4 A 5)'!$Y$4:$Y$778,1,0)</f>
        <v>01620</v>
      </c>
      <c r="FJ40" t="str">
        <f>VLOOKUP(F40,'Komplet č 2025 (ÚR 4 A 5)'!$F$3:$N$753,9,0)</f>
        <v>01.62</v>
      </c>
      <c r="FK40">
        <f>VLOOKUP(F40,'Komplet č 2025 (ÚR 4 A 5)'!$F$3:$N$753,8,0)</f>
        <v>4</v>
      </c>
    </row>
    <row r="41" spans="1:167" x14ac:dyDescent="0.25">
      <c r="A41" s="67" t="s">
        <v>131</v>
      </c>
      <c r="B41" s="68" t="s">
        <v>132</v>
      </c>
      <c r="C41" s="55" t="str">
        <f t="shared" si="12"/>
        <v>01630 - Posklizňové činnosti</v>
      </c>
      <c r="D41" s="55" t="s">
        <v>133</v>
      </c>
      <c r="E41" s="1" t="s">
        <v>29</v>
      </c>
      <c r="F41" s="67" t="s">
        <v>131</v>
      </c>
      <c r="G41" s="68" t="s">
        <v>134</v>
      </c>
      <c r="H41" s="55" t="str">
        <f t="shared" si="19"/>
        <v>01630 - Posklizňové činnosti a zpracování osiva pro účely množení</v>
      </c>
      <c r="I41" s="55" t="s">
        <v>135</v>
      </c>
      <c r="J41" t="str">
        <f t="shared" si="2"/>
        <v>Shoda</v>
      </c>
      <c r="K41">
        <v>39</v>
      </c>
      <c r="L41" s="1">
        <f>IF(LEFT(Převodník!$A$12,5)=LEFT('Přehled převodů'!D41,5),1,0)</f>
        <v>0</v>
      </c>
      <c r="M41" s="31"/>
      <c r="N41">
        <f t="shared" si="18"/>
        <v>0</v>
      </c>
      <c r="O41" s="45" t="e">
        <f t="shared" si="4"/>
        <v>#N/A</v>
      </c>
      <c r="P41">
        <f t="shared" si="13"/>
        <v>0</v>
      </c>
      <c r="Q41" s="41">
        <f t="shared" si="14"/>
        <v>0</v>
      </c>
      <c r="R41" s="41">
        <f t="shared" si="7"/>
        <v>0</v>
      </c>
      <c r="S41" s="41">
        <f t="shared" si="15"/>
        <v>0</v>
      </c>
      <c r="T41">
        <f t="shared" si="9"/>
        <v>0</v>
      </c>
      <c r="U41" s="40">
        <f t="shared" si="16"/>
        <v>0</v>
      </c>
      <c r="V41" s="38">
        <f t="shared" si="17"/>
        <v>0</v>
      </c>
      <c r="W41" t="str">
        <f>VLOOKUP(A41,'Komplet č.2008 (ÚR 4 A 5)'!$V$4:$W$778,1,0)</f>
        <v>01630</v>
      </c>
      <c r="X41" t="str">
        <f>VLOOKUP(A41,'Komplet č.2008 (ÚR 4 A 5)'!$Y$4:$Y$778,1,0)</f>
        <v>01630</v>
      </c>
      <c r="FJ41" t="str">
        <f>VLOOKUP(F41,'Komplet č 2025 (ÚR 4 A 5)'!$F$3:$N$753,9,0)</f>
        <v>01.63</v>
      </c>
      <c r="FK41">
        <f>VLOOKUP(F41,'Komplet č 2025 (ÚR 4 A 5)'!$F$3:$N$753,8,0)</f>
        <v>4</v>
      </c>
    </row>
    <row r="42" spans="1:167" x14ac:dyDescent="0.25">
      <c r="A42" s="67" t="s">
        <v>136</v>
      </c>
      <c r="B42" s="68" t="s">
        <v>137</v>
      </c>
      <c r="C42" s="55" t="str">
        <f t="shared" si="12"/>
        <v>01640 - Zpracování osiva pro účely množení</v>
      </c>
      <c r="D42" s="55" t="s">
        <v>138</v>
      </c>
      <c r="E42" s="1" t="s">
        <v>29</v>
      </c>
      <c r="F42" s="67" t="s">
        <v>131</v>
      </c>
      <c r="G42" s="68" t="s">
        <v>134</v>
      </c>
      <c r="H42" s="55" t="str">
        <f t="shared" si="19"/>
        <v>01630 - Posklizňové činnosti a zpracování osiva pro účely množení</v>
      </c>
      <c r="I42" s="55" t="s">
        <v>135</v>
      </c>
      <c r="J42" t="str">
        <f t="shared" si="2"/>
        <v>Shoda</v>
      </c>
      <c r="K42">
        <v>40</v>
      </c>
      <c r="L42" s="1">
        <f>IF(LEFT(Převodník!$A$12,5)=LEFT('Přehled převodů'!D42,5),1,0)</f>
        <v>0</v>
      </c>
      <c r="M42" s="31"/>
      <c r="N42">
        <f t="shared" si="18"/>
        <v>0</v>
      </c>
      <c r="O42" s="45" t="e">
        <f t="shared" si="4"/>
        <v>#N/A</v>
      </c>
      <c r="P42">
        <f t="shared" si="13"/>
        <v>0</v>
      </c>
      <c r="Q42" s="41">
        <f t="shared" si="14"/>
        <v>0</v>
      </c>
      <c r="R42" s="41">
        <f t="shared" si="7"/>
        <v>0</v>
      </c>
      <c r="S42" s="41">
        <f t="shared" si="15"/>
        <v>0</v>
      </c>
      <c r="T42">
        <f t="shared" si="9"/>
        <v>0</v>
      </c>
      <c r="U42" s="40">
        <f t="shared" si="16"/>
        <v>0</v>
      </c>
      <c r="V42" s="38">
        <f t="shared" si="17"/>
        <v>0</v>
      </c>
      <c r="W42" t="str">
        <f>VLOOKUP(A42,'Komplet č.2008 (ÚR 4 A 5)'!$V$4:$W$778,1,0)</f>
        <v>01640</v>
      </c>
      <c r="X42" t="str">
        <f>VLOOKUP(A42,'Komplet č.2008 (ÚR 4 A 5)'!$Y$4:$Y$778,1,0)</f>
        <v>01640</v>
      </c>
      <c r="FJ42" t="str">
        <f>VLOOKUP(F42,'Komplet č 2025 (ÚR 4 A 5)'!$F$3:$N$753,9,0)</f>
        <v>01.63</v>
      </c>
      <c r="FK42">
        <f>VLOOKUP(F42,'Komplet č 2025 (ÚR 4 A 5)'!$F$3:$N$753,8,0)</f>
        <v>4</v>
      </c>
    </row>
    <row r="43" spans="1:167" x14ac:dyDescent="0.25">
      <c r="A43" s="67" t="s">
        <v>139</v>
      </c>
      <c r="B43" s="68" t="s">
        <v>140</v>
      </c>
      <c r="C43" s="55" t="str">
        <f t="shared" si="12"/>
        <v>01700 - Lov a odchyt divokých zvířat a související činnosti</v>
      </c>
      <c r="D43" s="55" t="s">
        <v>141</v>
      </c>
      <c r="E43" s="1" t="s">
        <v>29</v>
      </c>
      <c r="F43" s="67" t="s">
        <v>139</v>
      </c>
      <c r="G43" s="68" t="s">
        <v>140</v>
      </c>
      <c r="H43" s="55" t="str">
        <f t="shared" si="19"/>
        <v>01700 - Lov a odchyt divokých zvířat a související činnosti</v>
      </c>
      <c r="I43" s="55" t="s">
        <v>141</v>
      </c>
      <c r="J43" t="str">
        <f t="shared" si="2"/>
        <v>Shoda</v>
      </c>
      <c r="K43">
        <v>41</v>
      </c>
      <c r="L43" s="1">
        <f>IF(LEFT(Převodník!$A$12,5)=LEFT('Přehled převodů'!D43,5),1,0)</f>
        <v>0</v>
      </c>
      <c r="M43" s="31"/>
      <c r="N43">
        <f t="shared" si="18"/>
        <v>0</v>
      </c>
      <c r="O43" s="45" t="e">
        <f t="shared" si="4"/>
        <v>#N/A</v>
      </c>
      <c r="P43">
        <f t="shared" si="13"/>
        <v>0</v>
      </c>
      <c r="Q43" s="41">
        <f t="shared" si="14"/>
        <v>0</v>
      </c>
      <c r="R43" s="41">
        <f t="shared" si="7"/>
        <v>0</v>
      </c>
      <c r="S43" s="41">
        <f t="shared" si="15"/>
        <v>0</v>
      </c>
      <c r="T43">
        <f t="shared" si="9"/>
        <v>0</v>
      </c>
      <c r="U43" s="40">
        <f t="shared" si="16"/>
        <v>0</v>
      </c>
      <c r="V43" s="38">
        <f t="shared" si="17"/>
        <v>0</v>
      </c>
      <c r="W43" t="str">
        <f>VLOOKUP(A43,'Komplet č.2008 (ÚR 4 A 5)'!$V$4:$W$778,1,0)</f>
        <v>01700</v>
      </c>
      <c r="X43" t="str">
        <f>VLOOKUP(A43,'Komplet č.2008 (ÚR 4 A 5)'!$Y$4:$Y$778,1,0)</f>
        <v>01700</v>
      </c>
      <c r="FJ43" t="str">
        <f>VLOOKUP(F43,'Komplet č 2025 (ÚR 4 A 5)'!$F$3:$N$753,9,0)</f>
        <v>01.70</v>
      </c>
      <c r="FK43">
        <f>VLOOKUP(F43,'Komplet č 2025 (ÚR 4 A 5)'!$F$3:$N$753,8,0)</f>
        <v>4</v>
      </c>
    </row>
    <row r="44" spans="1:167" x14ac:dyDescent="0.25">
      <c r="A44" s="67" t="s">
        <v>142</v>
      </c>
      <c r="B44" s="68" t="s">
        <v>143</v>
      </c>
      <c r="C44" s="55" t="str">
        <f t="shared" si="12"/>
        <v>02100 - Lesní hospodářství a jiné činnosti v oblasti lesnictví</v>
      </c>
      <c r="D44" s="55" t="s">
        <v>144</v>
      </c>
      <c r="E44" s="1" t="s">
        <v>29</v>
      </c>
      <c r="F44" s="67" t="s">
        <v>142</v>
      </c>
      <c r="G44" s="68" t="s">
        <v>145</v>
      </c>
      <c r="H44" s="55" t="str">
        <f t="shared" si="19"/>
        <v>02100 - Pěstování lesa a jiné činnosti v oblasti lesnictví</v>
      </c>
      <c r="I44" s="55" t="s">
        <v>146</v>
      </c>
      <c r="J44" t="str">
        <f t="shared" si="2"/>
        <v>Shoda</v>
      </c>
      <c r="K44">
        <v>42</v>
      </c>
      <c r="L44" s="1">
        <f>IF(LEFT(Převodník!$A$12,5)=LEFT('Přehled převodů'!D44,5),1,0)</f>
        <v>0</v>
      </c>
      <c r="M44" s="31"/>
      <c r="N44">
        <f t="shared" si="18"/>
        <v>0</v>
      </c>
      <c r="O44" s="45" t="e">
        <f t="shared" si="4"/>
        <v>#N/A</v>
      </c>
      <c r="P44">
        <f t="shared" si="13"/>
        <v>0</v>
      </c>
      <c r="Q44" s="41">
        <f t="shared" si="14"/>
        <v>0</v>
      </c>
      <c r="R44" s="41">
        <f t="shared" si="7"/>
        <v>0</v>
      </c>
      <c r="S44" s="41">
        <f t="shared" si="15"/>
        <v>0</v>
      </c>
      <c r="T44">
        <f t="shared" si="9"/>
        <v>0</v>
      </c>
      <c r="U44" s="40">
        <f t="shared" si="16"/>
        <v>0</v>
      </c>
      <c r="V44" s="38">
        <f t="shared" si="17"/>
        <v>0</v>
      </c>
      <c r="W44" t="str">
        <f>VLOOKUP(A44,'Komplet č.2008 (ÚR 4 A 5)'!$V$4:$W$778,1,0)</f>
        <v>02100</v>
      </c>
      <c r="X44" t="str">
        <f>VLOOKUP(A44,'Komplet č.2008 (ÚR 4 A 5)'!$Y$4:$Y$778,1,0)</f>
        <v>02100</v>
      </c>
      <c r="FJ44" t="str">
        <f>VLOOKUP(F44,'Komplet č 2025 (ÚR 4 A 5)'!$F$3:$N$753,9,0)</f>
        <v>02.10</v>
      </c>
      <c r="FK44">
        <f>VLOOKUP(F44,'Komplet č 2025 (ÚR 4 A 5)'!$F$3:$N$753,8,0)</f>
        <v>4</v>
      </c>
    </row>
    <row r="45" spans="1:167" x14ac:dyDescent="0.25">
      <c r="A45" s="67" t="s">
        <v>147</v>
      </c>
      <c r="B45" s="68" t="s">
        <v>148</v>
      </c>
      <c r="C45" s="55" t="str">
        <f t="shared" si="12"/>
        <v>02200 - Těžba dřeva</v>
      </c>
      <c r="D45" s="55" t="s">
        <v>149</v>
      </c>
      <c r="E45" s="1" t="s">
        <v>29</v>
      </c>
      <c r="F45" s="67" t="s">
        <v>147</v>
      </c>
      <c r="G45" s="68" t="s">
        <v>148</v>
      </c>
      <c r="H45" s="55" t="str">
        <f t="shared" si="19"/>
        <v>02200 - Těžba dřeva</v>
      </c>
      <c r="I45" s="55" t="s">
        <v>149</v>
      </c>
      <c r="J45" t="str">
        <f t="shared" si="2"/>
        <v>Shoda</v>
      </c>
      <c r="K45">
        <v>43</v>
      </c>
      <c r="L45" s="1">
        <f>IF(LEFT(Převodník!$A$12,5)=LEFT('Přehled převodů'!D45,5),1,0)</f>
        <v>0</v>
      </c>
      <c r="M45" s="31"/>
      <c r="N45">
        <f t="shared" si="18"/>
        <v>0</v>
      </c>
      <c r="O45" s="45" t="e">
        <f t="shared" si="4"/>
        <v>#N/A</v>
      </c>
      <c r="P45">
        <f t="shared" si="13"/>
        <v>0</v>
      </c>
      <c r="Q45" s="41">
        <f t="shared" si="14"/>
        <v>0</v>
      </c>
      <c r="R45" s="41">
        <f t="shared" si="7"/>
        <v>0</v>
      </c>
      <c r="S45" s="41">
        <f t="shared" si="15"/>
        <v>0</v>
      </c>
      <c r="T45">
        <f t="shared" si="9"/>
        <v>0</v>
      </c>
      <c r="U45" s="40">
        <f t="shared" si="16"/>
        <v>0</v>
      </c>
      <c r="V45" s="38">
        <f t="shared" si="17"/>
        <v>0</v>
      </c>
      <c r="W45" t="str">
        <f>VLOOKUP(A45,'Komplet č.2008 (ÚR 4 A 5)'!$V$4:$W$778,1,0)</f>
        <v>02200</v>
      </c>
      <c r="X45" t="str">
        <f>VLOOKUP(A45,'Komplet č.2008 (ÚR 4 A 5)'!$Y$4:$Y$778,1,0)</f>
        <v>02200</v>
      </c>
      <c r="FJ45" t="str">
        <f>VLOOKUP(F45,'Komplet č 2025 (ÚR 4 A 5)'!$F$3:$N$753,9,0)</f>
        <v>02.20</v>
      </c>
      <c r="FK45">
        <f>VLOOKUP(F45,'Komplet č 2025 (ÚR 4 A 5)'!$F$3:$N$753,8,0)</f>
        <v>4</v>
      </c>
    </row>
    <row r="46" spans="1:167" x14ac:dyDescent="0.25">
      <c r="A46" s="67" t="s">
        <v>150</v>
      </c>
      <c r="B46" s="68" t="s">
        <v>151</v>
      </c>
      <c r="C46" s="55" t="str">
        <f t="shared" si="12"/>
        <v>02300 - Sběr a získávání volně rostoucích plodů a materiálů, kromě dřeva</v>
      </c>
      <c r="D46" s="55" t="s">
        <v>152</v>
      </c>
      <c r="E46" s="1" t="s">
        <v>29</v>
      </c>
      <c r="F46" s="67" t="s">
        <v>150</v>
      </c>
      <c r="G46" s="68" t="s">
        <v>151</v>
      </c>
      <c r="H46" s="55" t="str">
        <f t="shared" si="19"/>
        <v>02300 - Sběr a získávání volně rostoucích plodů a materiálů, kromě dřeva</v>
      </c>
      <c r="I46" s="55" t="s">
        <v>152</v>
      </c>
      <c r="J46" t="str">
        <f t="shared" si="2"/>
        <v>Shoda</v>
      </c>
      <c r="K46">
        <v>44</v>
      </c>
      <c r="L46" s="1">
        <f>IF(LEFT(Převodník!$A$12,5)=LEFT('Přehled převodů'!D46,5),1,0)</f>
        <v>0</v>
      </c>
      <c r="M46" s="31"/>
      <c r="N46">
        <f t="shared" si="18"/>
        <v>0</v>
      </c>
      <c r="O46" s="45" t="e">
        <f t="shared" si="4"/>
        <v>#N/A</v>
      </c>
      <c r="P46">
        <f t="shared" si="13"/>
        <v>0</v>
      </c>
      <c r="Q46" s="41">
        <f t="shared" si="14"/>
        <v>0</v>
      </c>
      <c r="R46" s="41">
        <f t="shared" si="7"/>
        <v>0</v>
      </c>
      <c r="S46" s="41">
        <f t="shared" si="15"/>
        <v>0</v>
      </c>
      <c r="T46">
        <f t="shared" si="9"/>
        <v>0</v>
      </c>
      <c r="U46" s="40">
        <f t="shared" si="16"/>
        <v>0</v>
      </c>
      <c r="V46" s="38">
        <f t="shared" si="17"/>
        <v>0</v>
      </c>
      <c r="W46" t="str">
        <f>VLOOKUP(A46,'Komplet č.2008 (ÚR 4 A 5)'!$V$4:$W$778,1,0)</f>
        <v>02300</v>
      </c>
      <c r="X46" t="str">
        <f>VLOOKUP(A46,'Komplet č.2008 (ÚR 4 A 5)'!$Y$4:$Y$778,1,0)</f>
        <v>02300</v>
      </c>
      <c r="FJ46" t="str">
        <f>VLOOKUP(F46,'Komplet č 2025 (ÚR 4 A 5)'!$F$3:$N$753,9,0)</f>
        <v>02.30</v>
      </c>
      <c r="FK46">
        <f>VLOOKUP(F46,'Komplet č 2025 (ÚR 4 A 5)'!$F$3:$N$753,8,0)</f>
        <v>4</v>
      </c>
    </row>
    <row r="47" spans="1:167" x14ac:dyDescent="0.25">
      <c r="A47" s="67" t="s">
        <v>153</v>
      </c>
      <c r="B47" s="68" t="s">
        <v>154</v>
      </c>
      <c r="C47" s="55" t="str">
        <f t="shared" si="12"/>
        <v>02400 - Podpůrné činnosti pro lesnictví</v>
      </c>
      <c r="D47" s="55" t="s">
        <v>155</v>
      </c>
      <c r="E47" s="1" t="s">
        <v>29</v>
      </c>
      <c r="F47" s="67" t="s">
        <v>153</v>
      </c>
      <c r="G47" s="68" t="s">
        <v>154</v>
      </c>
      <c r="H47" s="55" t="str">
        <f t="shared" si="19"/>
        <v>02400 - Podpůrné činnosti pro lesnictví</v>
      </c>
      <c r="I47" s="55" t="s">
        <v>155</v>
      </c>
      <c r="J47" t="str">
        <f t="shared" si="2"/>
        <v>Shoda</v>
      </c>
      <c r="K47">
        <v>45</v>
      </c>
      <c r="L47" s="1">
        <f>IF(LEFT(Převodník!$A$12,5)=LEFT('Přehled převodů'!D47,5),1,0)</f>
        <v>0</v>
      </c>
      <c r="M47" s="31"/>
      <c r="N47">
        <f t="shared" si="18"/>
        <v>0</v>
      </c>
      <c r="O47" s="45" t="e">
        <f t="shared" si="4"/>
        <v>#N/A</v>
      </c>
      <c r="P47">
        <f t="shared" si="13"/>
        <v>0</v>
      </c>
      <c r="Q47" s="41">
        <f t="shared" si="14"/>
        <v>0</v>
      </c>
      <c r="R47" s="41">
        <f t="shared" si="7"/>
        <v>0</v>
      </c>
      <c r="S47" s="41">
        <f t="shared" si="15"/>
        <v>0</v>
      </c>
      <c r="T47">
        <f t="shared" si="9"/>
        <v>0</v>
      </c>
      <c r="U47" s="40">
        <f t="shared" si="16"/>
        <v>0</v>
      </c>
      <c r="V47" s="38">
        <f t="shared" si="17"/>
        <v>0</v>
      </c>
      <c r="W47" t="str">
        <f>VLOOKUP(A47,'Komplet č.2008 (ÚR 4 A 5)'!$V$4:$W$778,1,0)</f>
        <v>02400</v>
      </c>
      <c r="X47" t="str">
        <f>VLOOKUP(A47,'Komplet č.2008 (ÚR 4 A 5)'!$Y$4:$Y$778,1,0)</f>
        <v>02400</v>
      </c>
      <c r="FJ47" t="str">
        <f>VLOOKUP(F47,'Komplet č 2025 (ÚR 4 A 5)'!$F$3:$N$753,9,0)</f>
        <v>02.40</v>
      </c>
      <c r="FK47">
        <f>VLOOKUP(F47,'Komplet č 2025 (ÚR 4 A 5)'!$F$3:$N$753,8,0)</f>
        <v>4</v>
      </c>
    </row>
    <row r="48" spans="1:167" x14ac:dyDescent="0.25">
      <c r="A48" s="67" t="s">
        <v>156</v>
      </c>
      <c r="B48" s="68" t="s">
        <v>157</v>
      </c>
      <c r="C48" s="55" t="str">
        <f t="shared" si="12"/>
        <v>03110 - Mořský rybolov</v>
      </c>
      <c r="D48" s="55" t="s">
        <v>158</v>
      </c>
      <c r="E48" s="1" t="s">
        <v>45</v>
      </c>
      <c r="F48" s="67" t="s">
        <v>156</v>
      </c>
      <c r="G48" s="68" t="s">
        <v>157</v>
      </c>
      <c r="H48" s="55" t="str">
        <f t="shared" si="19"/>
        <v>03110 - Mořský rybolov</v>
      </c>
      <c r="I48" s="55" t="s">
        <v>158</v>
      </c>
      <c r="J48" t="str">
        <f t="shared" si="2"/>
        <v>Shoda</v>
      </c>
      <c r="K48">
        <v>46</v>
      </c>
      <c r="L48" s="1">
        <f>IF(LEFT(Převodník!$A$12,5)=LEFT('Přehled převodů'!D48,5),1,0)</f>
        <v>0</v>
      </c>
      <c r="M48" s="31"/>
      <c r="N48">
        <f t="shared" si="18"/>
        <v>0</v>
      </c>
      <c r="O48" s="45" t="e">
        <f t="shared" si="4"/>
        <v>#N/A</v>
      </c>
      <c r="P48">
        <f t="shared" si="13"/>
        <v>0</v>
      </c>
      <c r="Q48" s="41">
        <f t="shared" si="14"/>
        <v>0</v>
      </c>
      <c r="R48" s="41">
        <f t="shared" si="7"/>
        <v>0</v>
      </c>
      <c r="S48" s="41">
        <f t="shared" si="15"/>
        <v>0</v>
      </c>
      <c r="T48">
        <f t="shared" si="9"/>
        <v>0</v>
      </c>
      <c r="U48" s="40">
        <f t="shared" si="16"/>
        <v>0</v>
      </c>
      <c r="V48" s="38">
        <f t="shared" si="17"/>
        <v>0</v>
      </c>
      <c r="W48" t="str">
        <f>VLOOKUP(A48,'Komplet č.2008 (ÚR 4 A 5)'!$V$4:$W$778,1,0)</f>
        <v>03110</v>
      </c>
      <c r="X48" t="str">
        <f>VLOOKUP(A48,'Komplet č.2008 (ÚR 4 A 5)'!$Y$4:$Y$778,1,0)</f>
        <v>03110</v>
      </c>
      <c r="FJ48" t="str">
        <f>VLOOKUP(F48,'Komplet č 2025 (ÚR 4 A 5)'!$F$3:$N$753,9,0)</f>
        <v>03.11</v>
      </c>
      <c r="FK48">
        <f>VLOOKUP(F48,'Komplet č 2025 (ÚR 4 A 5)'!$F$3:$N$753,8,0)</f>
        <v>4</v>
      </c>
    </row>
    <row r="49" spans="1:167" x14ac:dyDescent="0.25">
      <c r="A49" s="67" t="s">
        <v>156</v>
      </c>
      <c r="B49" s="68" t="s">
        <v>157</v>
      </c>
      <c r="C49" s="55" t="str">
        <f t="shared" si="12"/>
        <v>03110 - Mořský rybolov</v>
      </c>
      <c r="D49" s="55" t="s">
        <v>158</v>
      </c>
      <c r="E49" s="1" t="s">
        <v>45</v>
      </c>
      <c r="F49" s="67" t="s">
        <v>159</v>
      </c>
      <c r="G49" s="68" t="s">
        <v>160</v>
      </c>
      <c r="H49" s="55" t="str">
        <f t="shared" si="19"/>
        <v>03300 - Podpůrné činnosti pro rybolov a akvakulturu</v>
      </c>
      <c r="I49" s="55" t="s">
        <v>161</v>
      </c>
      <c r="J49" t="str">
        <f t="shared" si="2"/>
        <v>Shoda</v>
      </c>
      <c r="K49">
        <v>47</v>
      </c>
      <c r="L49" s="1">
        <f>IF(LEFT(Převodník!$A$12,5)=LEFT('Přehled převodů'!D49,5),1,0)</f>
        <v>0</v>
      </c>
      <c r="M49" s="31"/>
      <c r="N49">
        <f t="shared" si="18"/>
        <v>0</v>
      </c>
      <c r="O49" s="45" t="e">
        <f t="shared" si="4"/>
        <v>#N/A</v>
      </c>
      <c r="P49">
        <f t="shared" si="13"/>
        <v>0</v>
      </c>
      <c r="Q49" s="41">
        <f t="shared" si="14"/>
        <v>0</v>
      </c>
      <c r="R49" s="41">
        <f t="shared" si="7"/>
        <v>0</v>
      </c>
      <c r="S49" s="41">
        <f t="shared" si="15"/>
        <v>0</v>
      </c>
      <c r="T49">
        <f t="shared" si="9"/>
        <v>0</v>
      </c>
      <c r="U49" s="40">
        <f t="shared" si="16"/>
        <v>0</v>
      </c>
      <c r="V49" s="38">
        <f t="shared" si="17"/>
        <v>0</v>
      </c>
      <c r="W49" t="str">
        <f>VLOOKUP(A49,'Komplet č.2008 (ÚR 4 A 5)'!$V$4:$W$778,1,0)</f>
        <v>03110</v>
      </c>
      <c r="X49" t="str">
        <f>VLOOKUP(A49,'Komplet č.2008 (ÚR 4 A 5)'!$Y$4:$Y$778,1,0)</f>
        <v>03110</v>
      </c>
      <c r="FJ49" t="str">
        <f>VLOOKUP(F49,'Komplet č 2025 (ÚR 4 A 5)'!$F$3:$N$753,9,0)</f>
        <v>03.30</v>
      </c>
      <c r="FK49">
        <f>VLOOKUP(F49,'Komplet č 2025 (ÚR 4 A 5)'!$F$3:$N$753,8,0)</f>
        <v>4</v>
      </c>
    </row>
    <row r="50" spans="1:167" x14ac:dyDescent="0.25">
      <c r="A50" s="67" t="s">
        <v>162</v>
      </c>
      <c r="B50" s="68" t="s">
        <v>163</v>
      </c>
      <c r="C50" s="55" t="str">
        <f t="shared" si="12"/>
        <v>03120 - Sladkovodní rybolov</v>
      </c>
      <c r="D50" s="55" t="s">
        <v>164</v>
      </c>
      <c r="E50" s="1" t="s">
        <v>45</v>
      </c>
      <c r="F50" s="67" t="s">
        <v>162</v>
      </c>
      <c r="G50" s="68" t="s">
        <v>163</v>
      </c>
      <c r="H50" s="55" t="str">
        <f t="shared" si="19"/>
        <v>03120 - Sladkovodní rybolov</v>
      </c>
      <c r="I50" s="55" t="s">
        <v>164</v>
      </c>
      <c r="J50" t="str">
        <f t="shared" si="2"/>
        <v>Shoda</v>
      </c>
      <c r="K50">
        <v>48</v>
      </c>
      <c r="L50" s="1">
        <f>IF(LEFT(Převodník!$A$12,5)=LEFT('Přehled převodů'!D50,5),1,0)</f>
        <v>0</v>
      </c>
      <c r="M50" s="31"/>
      <c r="N50">
        <f t="shared" si="18"/>
        <v>0</v>
      </c>
      <c r="O50" s="45" t="e">
        <f t="shared" si="4"/>
        <v>#N/A</v>
      </c>
      <c r="P50">
        <f t="shared" si="13"/>
        <v>0</v>
      </c>
      <c r="Q50" s="41">
        <f t="shared" si="14"/>
        <v>0</v>
      </c>
      <c r="R50" s="41">
        <f t="shared" si="7"/>
        <v>0</v>
      </c>
      <c r="S50" s="41">
        <f t="shared" si="15"/>
        <v>0</v>
      </c>
      <c r="T50">
        <f t="shared" si="9"/>
        <v>0</v>
      </c>
      <c r="U50" s="40">
        <f t="shared" si="16"/>
        <v>0</v>
      </c>
      <c r="V50" s="38">
        <f t="shared" si="17"/>
        <v>0</v>
      </c>
      <c r="W50" t="str">
        <f>VLOOKUP(A50,'Komplet č.2008 (ÚR 4 A 5)'!$V$4:$W$778,1,0)</f>
        <v>03120</v>
      </c>
      <c r="X50" t="str">
        <f>VLOOKUP(A50,'Komplet č.2008 (ÚR 4 A 5)'!$Y$4:$Y$778,1,0)</f>
        <v>03120</v>
      </c>
      <c r="FJ50" t="str">
        <f>VLOOKUP(F50,'Komplet č 2025 (ÚR 4 A 5)'!$F$3:$N$753,9,0)</f>
        <v>03.12</v>
      </c>
      <c r="FK50">
        <f>VLOOKUP(F50,'Komplet č 2025 (ÚR 4 A 5)'!$F$3:$N$753,8,0)</f>
        <v>4</v>
      </c>
    </row>
    <row r="51" spans="1:167" x14ac:dyDescent="0.25">
      <c r="A51" s="67" t="s">
        <v>162</v>
      </c>
      <c r="B51" s="68" t="s">
        <v>163</v>
      </c>
      <c r="C51" s="55" t="str">
        <f t="shared" si="12"/>
        <v>03120 - Sladkovodní rybolov</v>
      </c>
      <c r="D51" s="55" t="s">
        <v>164</v>
      </c>
      <c r="E51" s="1" t="s">
        <v>45</v>
      </c>
      <c r="F51" s="67" t="s">
        <v>159</v>
      </c>
      <c r="G51" s="68" t="s">
        <v>160</v>
      </c>
      <c r="H51" s="55" t="str">
        <f t="shared" si="19"/>
        <v>03300 - Podpůrné činnosti pro rybolov a akvakulturu</v>
      </c>
      <c r="I51" s="55" t="s">
        <v>161</v>
      </c>
      <c r="J51" t="str">
        <f t="shared" si="2"/>
        <v>Shoda</v>
      </c>
      <c r="K51">
        <v>49</v>
      </c>
      <c r="L51" s="1">
        <f>IF(LEFT(Převodník!$A$12,5)=LEFT('Přehled převodů'!D51,5),1,0)</f>
        <v>0</v>
      </c>
      <c r="M51" s="31"/>
      <c r="N51">
        <f t="shared" si="18"/>
        <v>0</v>
      </c>
      <c r="O51" s="45" t="e">
        <f t="shared" si="4"/>
        <v>#N/A</v>
      </c>
      <c r="P51">
        <f t="shared" si="13"/>
        <v>0</v>
      </c>
      <c r="Q51" s="41">
        <f t="shared" si="14"/>
        <v>0</v>
      </c>
      <c r="R51" s="41">
        <f t="shared" si="7"/>
        <v>0</v>
      </c>
      <c r="S51" s="41">
        <f t="shared" si="15"/>
        <v>0</v>
      </c>
      <c r="T51">
        <f t="shared" si="9"/>
        <v>0</v>
      </c>
      <c r="U51" s="40">
        <f t="shared" si="16"/>
        <v>0</v>
      </c>
      <c r="V51" s="38">
        <f t="shared" si="17"/>
        <v>0</v>
      </c>
      <c r="W51" t="str">
        <f>VLOOKUP(A51,'Komplet č.2008 (ÚR 4 A 5)'!$V$4:$W$778,1,0)</f>
        <v>03120</v>
      </c>
      <c r="X51" t="str">
        <f>VLOOKUP(A51,'Komplet č.2008 (ÚR 4 A 5)'!$Y$4:$Y$778,1,0)</f>
        <v>03120</v>
      </c>
      <c r="FJ51" t="str">
        <f>VLOOKUP(F51,'Komplet č 2025 (ÚR 4 A 5)'!$F$3:$N$753,9,0)</f>
        <v>03.30</v>
      </c>
      <c r="FK51">
        <f>VLOOKUP(F51,'Komplet č 2025 (ÚR 4 A 5)'!$F$3:$N$753,8,0)</f>
        <v>4</v>
      </c>
    </row>
    <row r="52" spans="1:167" x14ac:dyDescent="0.25">
      <c r="A52" s="67" t="s">
        <v>165</v>
      </c>
      <c r="B52" s="68" t="s">
        <v>166</v>
      </c>
      <c r="C52" s="55" t="str">
        <f t="shared" si="12"/>
        <v>03210 - Mořská akvakultura</v>
      </c>
      <c r="D52" s="55" t="s">
        <v>167</v>
      </c>
      <c r="E52" s="1" t="s">
        <v>45</v>
      </c>
      <c r="F52" s="67" t="s">
        <v>165</v>
      </c>
      <c r="G52" s="68" t="s">
        <v>166</v>
      </c>
      <c r="H52" s="55" t="str">
        <f t="shared" si="19"/>
        <v>03210 - Mořská akvakultura</v>
      </c>
      <c r="I52" s="55" t="s">
        <v>167</v>
      </c>
      <c r="J52" t="str">
        <f t="shared" si="2"/>
        <v>Shoda</v>
      </c>
      <c r="K52">
        <v>50</v>
      </c>
      <c r="L52" s="1">
        <f>IF(LEFT(Převodník!$A$12,5)=LEFT('Přehled převodů'!D52,5),1,0)</f>
        <v>0</v>
      </c>
      <c r="M52" s="31"/>
      <c r="N52">
        <f t="shared" si="18"/>
        <v>0</v>
      </c>
      <c r="O52" s="45" t="e">
        <f t="shared" si="4"/>
        <v>#N/A</v>
      </c>
      <c r="P52">
        <f t="shared" si="13"/>
        <v>0</v>
      </c>
      <c r="Q52" s="41">
        <f t="shared" si="14"/>
        <v>0</v>
      </c>
      <c r="R52" s="41">
        <f t="shared" si="7"/>
        <v>0</v>
      </c>
      <c r="S52" s="41">
        <f t="shared" si="15"/>
        <v>0</v>
      </c>
      <c r="T52">
        <f t="shared" si="9"/>
        <v>0</v>
      </c>
      <c r="U52" s="40">
        <f t="shared" si="16"/>
        <v>0</v>
      </c>
      <c r="V52" s="38">
        <f t="shared" si="17"/>
        <v>0</v>
      </c>
      <c r="W52" t="str">
        <f>VLOOKUP(A52,'Komplet č.2008 (ÚR 4 A 5)'!$V$4:$W$778,1,0)</f>
        <v>03210</v>
      </c>
      <c r="X52" t="str">
        <f>VLOOKUP(A52,'Komplet č.2008 (ÚR 4 A 5)'!$Y$4:$Y$778,1,0)</f>
        <v>03210</v>
      </c>
      <c r="FJ52" t="str">
        <f>VLOOKUP(F52,'Komplet č 2025 (ÚR 4 A 5)'!$F$3:$N$753,9,0)</f>
        <v>03.21</v>
      </c>
      <c r="FK52">
        <f>VLOOKUP(F52,'Komplet č 2025 (ÚR 4 A 5)'!$F$3:$N$753,8,0)</f>
        <v>4</v>
      </c>
    </row>
    <row r="53" spans="1:167" x14ac:dyDescent="0.25">
      <c r="A53" s="67" t="s">
        <v>165</v>
      </c>
      <c r="B53" s="68" t="s">
        <v>166</v>
      </c>
      <c r="C53" s="55" t="str">
        <f t="shared" si="12"/>
        <v>03210 - Mořská akvakultura</v>
      </c>
      <c r="D53" s="55" t="s">
        <v>167</v>
      </c>
      <c r="E53" s="1" t="s">
        <v>45</v>
      </c>
      <c r="F53" s="67" t="s">
        <v>159</v>
      </c>
      <c r="G53" s="68" t="s">
        <v>160</v>
      </c>
      <c r="H53" s="55" t="str">
        <f t="shared" si="19"/>
        <v>03300 - Podpůrné činnosti pro rybolov a akvakulturu</v>
      </c>
      <c r="I53" s="55" t="s">
        <v>161</v>
      </c>
      <c r="J53" t="str">
        <f t="shared" si="2"/>
        <v>Shoda</v>
      </c>
      <c r="K53">
        <v>51</v>
      </c>
      <c r="L53" s="1">
        <f>IF(LEFT(Převodník!$A$12,5)=LEFT('Přehled převodů'!D53,5),1,0)</f>
        <v>0</v>
      </c>
      <c r="M53" s="31"/>
      <c r="N53">
        <f t="shared" si="18"/>
        <v>0</v>
      </c>
      <c r="O53" s="45" t="e">
        <f t="shared" si="4"/>
        <v>#N/A</v>
      </c>
      <c r="P53">
        <f t="shared" si="13"/>
        <v>0</v>
      </c>
      <c r="Q53" s="41">
        <f t="shared" si="14"/>
        <v>0</v>
      </c>
      <c r="R53" s="41">
        <f t="shared" si="7"/>
        <v>0</v>
      </c>
      <c r="S53" s="41">
        <f t="shared" si="15"/>
        <v>0</v>
      </c>
      <c r="T53">
        <f t="shared" si="9"/>
        <v>0</v>
      </c>
      <c r="U53" s="40">
        <f t="shared" si="16"/>
        <v>0</v>
      </c>
      <c r="V53" s="38">
        <f t="shared" si="17"/>
        <v>0</v>
      </c>
      <c r="W53" t="str">
        <f>VLOOKUP(A53,'Komplet č.2008 (ÚR 4 A 5)'!$V$4:$W$778,1,0)</f>
        <v>03210</v>
      </c>
      <c r="X53" t="str">
        <f>VLOOKUP(A53,'Komplet č.2008 (ÚR 4 A 5)'!$Y$4:$Y$778,1,0)</f>
        <v>03210</v>
      </c>
      <c r="FJ53" t="str">
        <f>VLOOKUP(F53,'Komplet č 2025 (ÚR 4 A 5)'!$F$3:$N$753,9,0)</f>
        <v>03.30</v>
      </c>
      <c r="FK53">
        <f>VLOOKUP(F53,'Komplet č 2025 (ÚR 4 A 5)'!$F$3:$N$753,8,0)</f>
        <v>4</v>
      </c>
    </row>
    <row r="54" spans="1:167" x14ac:dyDescent="0.25">
      <c r="A54" s="67" t="s">
        <v>168</v>
      </c>
      <c r="B54" s="68" t="s">
        <v>169</v>
      </c>
      <c r="C54" s="55" t="str">
        <f t="shared" si="12"/>
        <v>03220 - Sladkovodní akvakultura</v>
      </c>
      <c r="D54" s="55" t="s">
        <v>170</v>
      </c>
      <c r="E54" s="1" t="s">
        <v>171</v>
      </c>
      <c r="F54" s="67" t="s">
        <v>106</v>
      </c>
      <c r="G54" s="68" t="s">
        <v>104</v>
      </c>
      <c r="H54" s="55" t="str">
        <f t="shared" si="19"/>
        <v>01480 - Chov ostatních zvířat</v>
      </c>
      <c r="I54" s="55" t="s">
        <v>107</v>
      </c>
      <c r="J54" t="str">
        <f t="shared" si="2"/>
        <v>Shoda</v>
      </c>
      <c r="K54">
        <v>52</v>
      </c>
      <c r="L54" s="1">
        <f>IF(LEFT(Převodník!$A$12,5)=LEFT('Přehled převodů'!D54,5),1,0)</f>
        <v>0</v>
      </c>
      <c r="M54" s="31"/>
      <c r="N54">
        <f t="shared" si="18"/>
        <v>0</v>
      </c>
      <c r="O54" s="45" t="e">
        <f t="shared" si="4"/>
        <v>#N/A</v>
      </c>
      <c r="P54">
        <f t="shared" si="13"/>
        <v>0</v>
      </c>
      <c r="Q54" s="41">
        <f t="shared" si="14"/>
        <v>0</v>
      </c>
      <c r="R54" s="41">
        <f t="shared" si="7"/>
        <v>0</v>
      </c>
      <c r="S54" s="41">
        <f t="shared" si="15"/>
        <v>0</v>
      </c>
      <c r="T54">
        <f t="shared" si="9"/>
        <v>0</v>
      </c>
      <c r="U54" s="40">
        <f t="shared" si="16"/>
        <v>0</v>
      </c>
      <c r="V54" s="38">
        <f t="shared" si="17"/>
        <v>0</v>
      </c>
      <c r="W54" t="str">
        <f>VLOOKUP(A54,'Komplet č.2008 (ÚR 4 A 5)'!$V$4:$W$778,1,0)</f>
        <v>03220</v>
      </c>
      <c r="X54" t="str">
        <f>VLOOKUP(A54,'Komplet č.2008 (ÚR 4 A 5)'!$Y$4:$Y$778,1,0)</f>
        <v>03220</v>
      </c>
      <c r="FJ54" t="str">
        <f>VLOOKUP(F54,'Komplet č 2025 (ÚR 4 A 5)'!$F$3:$N$753,9,0)</f>
        <v>01.48</v>
      </c>
      <c r="FK54">
        <f>VLOOKUP(F54,'Komplet č 2025 (ÚR 4 A 5)'!$F$3:$N$753,8,0)</f>
        <v>4</v>
      </c>
    </row>
    <row r="55" spans="1:167" x14ac:dyDescent="0.25">
      <c r="A55" s="67" t="s">
        <v>168</v>
      </c>
      <c r="B55" s="68" t="s">
        <v>169</v>
      </c>
      <c r="C55" s="55" t="str">
        <f t="shared" si="12"/>
        <v>03220 - Sladkovodní akvakultura</v>
      </c>
      <c r="D55" s="55" t="s">
        <v>170</v>
      </c>
      <c r="E55" s="1" t="s">
        <v>171</v>
      </c>
      <c r="F55" s="67" t="s">
        <v>168</v>
      </c>
      <c r="G55" s="68" t="s">
        <v>169</v>
      </c>
      <c r="H55" s="55" t="str">
        <f t="shared" si="19"/>
        <v>03220 - Sladkovodní akvakultura</v>
      </c>
      <c r="I55" s="55" t="s">
        <v>170</v>
      </c>
      <c r="J55" t="str">
        <f t="shared" si="2"/>
        <v>Shoda</v>
      </c>
      <c r="K55">
        <v>53</v>
      </c>
      <c r="L55" s="1">
        <f>IF(LEFT(Převodník!$A$12,5)=LEFT('Přehled převodů'!D55,5),1,0)</f>
        <v>0</v>
      </c>
      <c r="M55" s="31"/>
      <c r="N55">
        <f t="shared" si="18"/>
        <v>0</v>
      </c>
      <c r="O55" s="45" t="e">
        <f t="shared" si="4"/>
        <v>#N/A</v>
      </c>
      <c r="P55">
        <f t="shared" si="13"/>
        <v>0</v>
      </c>
      <c r="Q55" s="41">
        <f t="shared" si="14"/>
        <v>0</v>
      </c>
      <c r="R55" s="41">
        <f t="shared" si="7"/>
        <v>0</v>
      </c>
      <c r="S55" s="41">
        <f t="shared" si="15"/>
        <v>0</v>
      </c>
      <c r="T55">
        <f t="shared" si="9"/>
        <v>0</v>
      </c>
      <c r="U55" s="40">
        <f t="shared" si="16"/>
        <v>0</v>
      </c>
      <c r="V55" s="38">
        <f t="shared" si="17"/>
        <v>0</v>
      </c>
      <c r="W55" t="str">
        <f>VLOOKUP(A55,'Komplet č.2008 (ÚR 4 A 5)'!$V$4:$W$778,1,0)</f>
        <v>03220</v>
      </c>
      <c r="X55" t="str">
        <f>VLOOKUP(A55,'Komplet č.2008 (ÚR 4 A 5)'!$Y$4:$Y$778,1,0)</f>
        <v>03220</v>
      </c>
      <c r="FJ55" t="str">
        <f>VLOOKUP(F55,'Komplet č 2025 (ÚR 4 A 5)'!$F$3:$N$753,9,0)</f>
        <v>03.22</v>
      </c>
      <c r="FK55">
        <f>VLOOKUP(F55,'Komplet č 2025 (ÚR 4 A 5)'!$F$3:$N$753,8,0)</f>
        <v>4</v>
      </c>
    </row>
    <row r="56" spans="1:167" x14ac:dyDescent="0.25">
      <c r="A56" s="67" t="s">
        <v>168</v>
      </c>
      <c r="B56" s="68" t="s">
        <v>169</v>
      </c>
      <c r="C56" s="55" t="str">
        <f t="shared" si="12"/>
        <v>03220 - Sladkovodní akvakultura</v>
      </c>
      <c r="D56" s="55" t="s">
        <v>170</v>
      </c>
      <c r="E56" s="1" t="s">
        <v>171</v>
      </c>
      <c r="F56" s="67" t="s">
        <v>159</v>
      </c>
      <c r="G56" s="68" t="s">
        <v>160</v>
      </c>
      <c r="H56" s="55" t="str">
        <f t="shared" si="19"/>
        <v>03300 - Podpůrné činnosti pro rybolov a akvakulturu</v>
      </c>
      <c r="I56" s="55" t="s">
        <v>161</v>
      </c>
      <c r="J56" t="str">
        <f t="shared" si="2"/>
        <v>Shoda</v>
      </c>
      <c r="K56">
        <v>54</v>
      </c>
      <c r="L56" s="1">
        <f>IF(LEFT(Převodník!$A$12,5)=LEFT('Přehled převodů'!D56,5),1,0)</f>
        <v>0</v>
      </c>
      <c r="M56" s="31"/>
      <c r="N56">
        <f t="shared" si="18"/>
        <v>0</v>
      </c>
      <c r="O56" s="45" t="e">
        <f t="shared" si="4"/>
        <v>#N/A</v>
      </c>
      <c r="P56">
        <f t="shared" si="13"/>
        <v>0</v>
      </c>
      <c r="Q56" s="41">
        <f t="shared" si="14"/>
        <v>0</v>
      </c>
      <c r="R56" s="41">
        <f t="shared" si="7"/>
        <v>0</v>
      </c>
      <c r="S56" s="41">
        <f t="shared" si="15"/>
        <v>0</v>
      </c>
      <c r="T56">
        <f t="shared" si="9"/>
        <v>0</v>
      </c>
      <c r="U56" s="40">
        <f t="shared" si="16"/>
        <v>0</v>
      </c>
      <c r="V56" s="38">
        <f t="shared" si="17"/>
        <v>0</v>
      </c>
      <c r="W56" t="str">
        <f>VLOOKUP(A56,'Komplet č.2008 (ÚR 4 A 5)'!$V$4:$W$778,1,0)</f>
        <v>03220</v>
      </c>
      <c r="X56" t="str">
        <f>VLOOKUP(A56,'Komplet č.2008 (ÚR 4 A 5)'!$Y$4:$Y$778,1,0)</f>
        <v>03220</v>
      </c>
      <c r="FJ56" t="str">
        <f>VLOOKUP(F56,'Komplet č 2025 (ÚR 4 A 5)'!$F$3:$N$753,9,0)</f>
        <v>03.30</v>
      </c>
      <c r="FK56">
        <f>VLOOKUP(F56,'Komplet č 2025 (ÚR 4 A 5)'!$F$3:$N$753,8,0)</f>
        <v>4</v>
      </c>
    </row>
    <row r="57" spans="1:167" x14ac:dyDescent="0.25">
      <c r="A57" s="67" t="s">
        <v>172</v>
      </c>
      <c r="B57" s="68" t="s">
        <v>173</v>
      </c>
      <c r="C57" s="55" t="str">
        <f t="shared" si="12"/>
        <v>05100 - Těžba a úprava černého uhlí</v>
      </c>
      <c r="D57" s="55" t="s">
        <v>174</v>
      </c>
      <c r="E57" s="1" t="s">
        <v>29</v>
      </c>
      <c r="F57" s="67" t="s">
        <v>172</v>
      </c>
      <c r="G57" s="68" t="s">
        <v>175</v>
      </c>
      <c r="H57" s="55" t="str">
        <f t="shared" si="19"/>
        <v>05100 - Těžba černého uhlí</v>
      </c>
      <c r="I57" s="55" t="s">
        <v>176</v>
      </c>
      <c r="J57" t="str">
        <f t="shared" si="2"/>
        <v>Shoda</v>
      </c>
      <c r="K57">
        <v>55</v>
      </c>
      <c r="L57" s="1">
        <f>IF(LEFT(Převodník!$A$12,5)=LEFT('Přehled převodů'!D57,5),1,0)</f>
        <v>0</v>
      </c>
      <c r="M57" s="31"/>
      <c r="N57">
        <f t="shared" si="18"/>
        <v>0</v>
      </c>
      <c r="O57" s="45" t="e">
        <f t="shared" si="4"/>
        <v>#N/A</v>
      </c>
      <c r="P57">
        <f t="shared" si="13"/>
        <v>0</v>
      </c>
      <c r="Q57" s="41">
        <f t="shared" si="14"/>
        <v>0</v>
      </c>
      <c r="R57" s="41">
        <f t="shared" si="7"/>
        <v>0</v>
      </c>
      <c r="S57" s="41">
        <f t="shared" si="15"/>
        <v>0</v>
      </c>
      <c r="T57">
        <f t="shared" si="9"/>
        <v>0</v>
      </c>
      <c r="U57" s="40">
        <f t="shared" si="16"/>
        <v>0</v>
      </c>
      <c r="V57" s="38">
        <f t="shared" si="17"/>
        <v>0</v>
      </c>
      <c r="W57" t="str">
        <f>VLOOKUP(A57,'Komplet č.2008 (ÚR 4 A 5)'!$V$4:$W$778,1,0)</f>
        <v>05100</v>
      </c>
      <c r="X57" t="str">
        <f>VLOOKUP(A57,'Komplet č.2008 (ÚR 4 A 5)'!$Y$4:$Y$778,1,0)</f>
        <v>05100</v>
      </c>
      <c r="FJ57" t="str">
        <f>VLOOKUP(F57,'Komplet č 2025 (ÚR 4 A 5)'!$F$3:$N$753,9,0)</f>
        <v>05.10</v>
      </c>
      <c r="FK57">
        <f>VLOOKUP(F57,'Komplet č 2025 (ÚR 4 A 5)'!$F$3:$N$753,8,0)</f>
        <v>4</v>
      </c>
    </row>
    <row r="58" spans="1:167" x14ac:dyDescent="0.25">
      <c r="A58" s="67" t="s">
        <v>177</v>
      </c>
      <c r="B58" s="68" t="s">
        <v>175</v>
      </c>
      <c r="C58" s="55" t="str">
        <f t="shared" si="12"/>
        <v>05101 - Těžba černého uhlí</v>
      </c>
      <c r="D58" s="55" t="s">
        <v>178</v>
      </c>
      <c r="E58" s="1" t="s">
        <v>29</v>
      </c>
      <c r="F58" s="67" t="s">
        <v>177</v>
      </c>
      <c r="G58" s="68" t="s">
        <v>179</v>
      </c>
      <c r="H58" s="55" t="str">
        <f t="shared" si="19"/>
        <v>05101 - Těžba černého uhlí, kromě úpravy</v>
      </c>
      <c r="I58" s="55" t="s">
        <v>180</v>
      </c>
      <c r="J58" t="str">
        <f t="shared" si="2"/>
        <v>Shoda</v>
      </c>
      <c r="K58">
        <v>56</v>
      </c>
      <c r="L58" s="1">
        <f>IF(LEFT(Převodník!$A$12,5)=LEFT('Přehled převodů'!D58,5),1,0)</f>
        <v>0</v>
      </c>
      <c r="M58" s="31"/>
      <c r="N58">
        <f t="shared" si="18"/>
        <v>0</v>
      </c>
      <c r="O58" s="45" t="e">
        <f t="shared" si="4"/>
        <v>#N/A</v>
      </c>
      <c r="P58">
        <f t="shared" si="13"/>
        <v>0</v>
      </c>
      <c r="Q58" s="41">
        <f t="shared" si="14"/>
        <v>0</v>
      </c>
      <c r="R58" s="41">
        <f t="shared" si="7"/>
        <v>0</v>
      </c>
      <c r="S58" s="41">
        <f t="shared" si="15"/>
        <v>0</v>
      </c>
      <c r="T58">
        <f t="shared" si="9"/>
        <v>0</v>
      </c>
      <c r="U58" s="40">
        <f t="shared" si="16"/>
        <v>0</v>
      </c>
      <c r="V58" s="38">
        <f t="shared" si="17"/>
        <v>0</v>
      </c>
      <c r="W58" t="str">
        <f>VLOOKUP(A58,'Komplet č.2008 (ÚR 4 A 5)'!$V$4:$W$778,1,0)</f>
        <v>05101</v>
      </c>
      <c r="X58" t="str">
        <f>VLOOKUP(A58,'Komplet č.2008 (ÚR 4 A 5)'!$Y$4:$Y$778,1,0)</f>
        <v>05101</v>
      </c>
      <c r="FJ58" t="str">
        <f>VLOOKUP(F58,'Komplet č 2025 (ÚR 4 A 5)'!$F$3:$N$753,9,0)</f>
        <v>05.10.1</v>
      </c>
      <c r="FK58">
        <f>VLOOKUP(F58,'Komplet č 2025 (ÚR 4 A 5)'!$F$3:$N$753,8,0)</f>
        <v>5</v>
      </c>
    </row>
    <row r="59" spans="1:167" x14ac:dyDescent="0.25">
      <c r="A59" s="67" t="s">
        <v>181</v>
      </c>
      <c r="B59" s="68" t="s">
        <v>182</v>
      </c>
      <c r="C59" s="55" t="str">
        <f t="shared" si="12"/>
        <v>05102 - Úprava černého uhlí</v>
      </c>
      <c r="D59" s="55" t="s">
        <v>183</v>
      </c>
      <c r="E59" s="1" t="s">
        <v>29</v>
      </c>
      <c r="F59" s="67" t="s">
        <v>181</v>
      </c>
      <c r="G59" s="68" t="s">
        <v>182</v>
      </c>
      <c r="H59" s="55" t="str">
        <f t="shared" si="19"/>
        <v>05102 - Úprava černého uhlí</v>
      </c>
      <c r="I59" s="55" t="s">
        <v>183</v>
      </c>
      <c r="J59" t="str">
        <f t="shared" si="2"/>
        <v>Shoda</v>
      </c>
      <c r="K59">
        <v>57</v>
      </c>
      <c r="L59" s="1">
        <f>IF(LEFT(Převodník!$A$12,5)=LEFT('Přehled převodů'!D59,5),1,0)</f>
        <v>0</v>
      </c>
      <c r="M59" s="31"/>
      <c r="N59">
        <f t="shared" si="18"/>
        <v>0</v>
      </c>
      <c r="O59" s="45" t="e">
        <f t="shared" si="4"/>
        <v>#N/A</v>
      </c>
      <c r="P59">
        <f t="shared" si="13"/>
        <v>0</v>
      </c>
      <c r="Q59" s="41">
        <f t="shared" si="14"/>
        <v>0</v>
      </c>
      <c r="R59" s="41">
        <f t="shared" si="7"/>
        <v>0</v>
      </c>
      <c r="S59" s="41">
        <f t="shared" si="15"/>
        <v>0</v>
      </c>
      <c r="T59">
        <f t="shared" si="9"/>
        <v>0</v>
      </c>
      <c r="U59" s="40">
        <f t="shared" si="16"/>
        <v>0</v>
      </c>
      <c r="V59" s="38">
        <f t="shared" si="17"/>
        <v>0</v>
      </c>
      <c r="W59" t="str">
        <f>VLOOKUP(A59,'Komplet č.2008 (ÚR 4 A 5)'!$V$4:$W$778,1,0)</f>
        <v>05102</v>
      </c>
      <c r="X59" t="str">
        <f>VLOOKUP(A59,'Komplet č.2008 (ÚR 4 A 5)'!$Y$4:$Y$778,1,0)</f>
        <v>05102</v>
      </c>
      <c r="FJ59" t="str">
        <f>VLOOKUP(F59,'Komplet č 2025 (ÚR 4 A 5)'!$F$3:$N$753,9,0)</f>
        <v>05.10.2</v>
      </c>
      <c r="FK59">
        <f>VLOOKUP(F59,'Komplet č 2025 (ÚR 4 A 5)'!$F$3:$N$753,8,0)</f>
        <v>5</v>
      </c>
    </row>
    <row r="60" spans="1:167" x14ac:dyDescent="0.25">
      <c r="A60" s="67" t="s">
        <v>184</v>
      </c>
      <c r="B60" s="68" t="s">
        <v>185</v>
      </c>
      <c r="C60" s="55" t="str">
        <f t="shared" si="12"/>
        <v>05200 - Těžba a úprava hnědého uhlí</v>
      </c>
      <c r="D60" s="55" t="s">
        <v>186</v>
      </c>
      <c r="E60" s="1" t="s">
        <v>29</v>
      </c>
      <c r="F60" s="67" t="s">
        <v>184</v>
      </c>
      <c r="G60" s="68" t="s">
        <v>187</v>
      </c>
      <c r="H60" s="55" t="str">
        <f t="shared" si="19"/>
        <v>05200 - Těžba hnědého uhlí</v>
      </c>
      <c r="I60" s="55" t="s">
        <v>188</v>
      </c>
      <c r="J60" t="str">
        <f t="shared" si="2"/>
        <v>Shoda</v>
      </c>
      <c r="K60">
        <v>58</v>
      </c>
      <c r="L60" s="1">
        <f>IF(LEFT(Převodník!$A$12,5)=LEFT('Přehled převodů'!D60,5),1,0)</f>
        <v>0</v>
      </c>
      <c r="M60" s="31"/>
      <c r="N60">
        <f t="shared" si="18"/>
        <v>0</v>
      </c>
      <c r="O60" s="45" t="e">
        <f t="shared" si="4"/>
        <v>#N/A</v>
      </c>
      <c r="P60">
        <f t="shared" si="13"/>
        <v>0</v>
      </c>
      <c r="Q60" s="41">
        <f t="shared" si="14"/>
        <v>0</v>
      </c>
      <c r="R60" s="41">
        <f t="shared" si="7"/>
        <v>0</v>
      </c>
      <c r="S60" s="41">
        <f t="shared" si="15"/>
        <v>0</v>
      </c>
      <c r="T60">
        <f t="shared" si="9"/>
        <v>0</v>
      </c>
      <c r="U60" s="40">
        <f t="shared" si="16"/>
        <v>0</v>
      </c>
      <c r="V60" s="38">
        <f t="shared" si="17"/>
        <v>0</v>
      </c>
      <c r="W60" t="str">
        <f>VLOOKUP(A60,'Komplet č.2008 (ÚR 4 A 5)'!$V$4:$W$778,1,0)</f>
        <v>05200</v>
      </c>
      <c r="X60" t="str">
        <f>VLOOKUP(A60,'Komplet č.2008 (ÚR 4 A 5)'!$Y$4:$Y$778,1,0)</f>
        <v>05200</v>
      </c>
      <c r="FJ60" t="str">
        <f>VLOOKUP(F60,'Komplet č 2025 (ÚR 4 A 5)'!$F$3:$N$753,9,0)</f>
        <v>05.20</v>
      </c>
      <c r="FK60">
        <f>VLOOKUP(F60,'Komplet č 2025 (ÚR 4 A 5)'!$F$3:$N$753,8,0)</f>
        <v>4</v>
      </c>
    </row>
    <row r="61" spans="1:167" x14ac:dyDescent="0.25">
      <c r="A61" s="67" t="s">
        <v>189</v>
      </c>
      <c r="B61" s="68" t="s">
        <v>190</v>
      </c>
      <c r="C61" s="55" t="str">
        <f t="shared" si="12"/>
        <v>05201 - Těžba hnědého uhlí, kromě lignitu</v>
      </c>
      <c r="D61" s="55" t="s">
        <v>191</v>
      </c>
      <c r="E61" s="1" t="s">
        <v>29</v>
      </c>
      <c r="F61" s="67" t="s">
        <v>189</v>
      </c>
      <c r="G61" s="68" t="s">
        <v>192</v>
      </c>
      <c r="H61" s="55" t="str">
        <f t="shared" si="19"/>
        <v>05201 - Těžba hnědého uhlí jiného než lignitu, kromě úpravy</v>
      </c>
      <c r="I61" s="55" t="s">
        <v>193</v>
      </c>
      <c r="J61" t="str">
        <f t="shared" si="2"/>
        <v>Shoda</v>
      </c>
      <c r="K61">
        <v>59</v>
      </c>
      <c r="L61" s="1">
        <f>IF(LEFT(Převodník!$A$12,5)=LEFT('Přehled převodů'!D61,5),1,0)</f>
        <v>0</v>
      </c>
      <c r="M61" s="31"/>
      <c r="N61">
        <f t="shared" si="18"/>
        <v>0</v>
      </c>
      <c r="O61" s="45" t="e">
        <f t="shared" si="4"/>
        <v>#N/A</v>
      </c>
      <c r="P61">
        <f t="shared" si="13"/>
        <v>0</v>
      </c>
      <c r="Q61" s="41">
        <f t="shared" si="14"/>
        <v>0</v>
      </c>
      <c r="R61" s="41">
        <f t="shared" si="7"/>
        <v>0</v>
      </c>
      <c r="S61" s="41">
        <f t="shared" si="15"/>
        <v>0</v>
      </c>
      <c r="T61">
        <f t="shared" si="9"/>
        <v>0</v>
      </c>
      <c r="U61" s="40">
        <f t="shared" si="16"/>
        <v>0</v>
      </c>
      <c r="V61" s="38">
        <f t="shared" si="17"/>
        <v>0</v>
      </c>
      <c r="W61" t="str">
        <f>VLOOKUP(A61,'Komplet č.2008 (ÚR 4 A 5)'!$V$4:$W$778,1,0)</f>
        <v>05201</v>
      </c>
      <c r="X61" t="str">
        <f>VLOOKUP(A61,'Komplet č.2008 (ÚR 4 A 5)'!$Y$4:$Y$778,1,0)</f>
        <v>05201</v>
      </c>
      <c r="FJ61" t="str">
        <f>VLOOKUP(F61,'Komplet č 2025 (ÚR 4 A 5)'!$F$3:$N$753,9,0)</f>
        <v>05.20.1</v>
      </c>
      <c r="FK61">
        <f>VLOOKUP(F61,'Komplet č 2025 (ÚR 4 A 5)'!$F$3:$N$753,8,0)</f>
        <v>5</v>
      </c>
    </row>
    <row r="62" spans="1:167" x14ac:dyDescent="0.25">
      <c r="A62" s="67" t="s">
        <v>194</v>
      </c>
      <c r="B62" s="68" t="s">
        <v>195</v>
      </c>
      <c r="C62" s="55" t="str">
        <f t="shared" si="12"/>
        <v>05202 - Úprava hnědého uhlí, kromě lignitu</v>
      </c>
      <c r="D62" s="55" t="s">
        <v>196</v>
      </c>
      <c r="E62" s="1" t="s">
        <v>29</v>
      </c>
      <c r="F62" s="67" t="s">
        <v>194</v>
      </c>
      <c r="G62" s="68" t="s">
        <v>197</v>
      </c>
      <c r="H62" s="55" t="str">
        <f t="shared" si="19"/>
        <v>05202 - Úprava hnědého uhlí jiného než lignitu</v>
      </c>
      <c r="I62" s="55" t="s">
        <v>198</v>
      </c>
      <c r="J62" t="str">
        <f t="shared" si="2"/>
        <v>Shoda</v>
      </c>
      <c r="K62">
        <v>60</v>
      </c>
      <c r="L62" s="1">
        <f>IF(LEFT(Převodník!$A$12,5)=LEFT('Přehled převodů'!D62,5),1,0)</f>
        <v>0</v>
      </c>
      <c r="M62" s="31"/>
      <c r="N62">
        <f t="shared" si="18"/>
        <v>0</v>
      </c>
      <c r="O62" s="45" t="e">
        <f t="shared" si="4"/>
        <v>#N/A</v>
      </c>
      <c r="P62">
        <f t="shared" si="13"/>
        <v>0</v>
      </c>
      <c r="Q62" s="41">
        <f t="shared" si="14"/>
        <v>0</v>
      </c>
      <c r="R62" s="41">
        <f t="shared" si="7"/>
        <v>0</v>
      </c>
      <c r="S62" s="41">
        <f t="shared" si="15"/>
        <v>0</v>
      </c>
      <c r="T62">
        <f t="shared" si="9"/>
        <v>0</v>
      </c>
      <c r="U62" s="40">
        <f t="shared" si="16"/>
        <v>0</v>
      </c>
      <c r="V62" s="38">
        <f t="shared" si="17"/>
        <v>0</v>
      </c>
      <c r="W62" t="e">
        <f>VLOOKUP(A62,'Komplet č.2008 (ÚR 4 A 5)'!$V$4:$W$778,1,0)</f>
        <v>#N/A</v>
      </c>
      <c r="X62" t="e">
        <f>VLOOKUP(A62,'Komplet č.2008 (ÚR 4 A 5)'!$Y$4:$Y$778,1,0)</f>
        <v>#N/A</v>
      </c>
      <c r="FJ62" t="str">
        <f>VLOOKUP(F62,'Komplet č 2025 (ÚR 4 A 5)'!$F$3:$N$753,9,0)</f>
        <v>05.20.2</v>
      </c>
      <c r="FK62">
        <f>VLOOKUP(F62,'Komplet č 2025 (ÚR 4 A 5)'!$F$3:$N$753,8,0)</f>
        <v>5</v>
      </c>
    </row>
    <row r="63" spans="1:167" x14ac:dyDescent="0.25">
      <c r="A63" s="67" t="s">
        <v>199</v>
      </c>
      <c r="B63" s="68" t="s">
        <v>200</v>
      </c>
      <c r="C63" s="55" t="str">
        <f t="shared" si="12"/>
        <v>05203 - Těžba lignitu</v>
      </c>
      <c r="D63" s="55" t="s">
        <v>201</v>
      </c>
      <c r="E63" s="1" t="s">
        <v>29</v>
      </c>
      <c r="F63" s="67" t="s">
        <v>199</v>
      </c>
      <c r="G63" s="68" t="s">
        <v>202</v>
      </c>
      <c r="H63" s="55" t="str">
        <f t="shared" si="19"/>
        <v>05203 - Těžba lignitu, kromě úpravy</v>
      </c>
      <c r="I63" s="55" t="s">
        <v>203</v>
      </c>
      <c r="J63" t="str">
        <f t="shared" si="2"/>
        <v>Shoda</v>
      </c>
      <c r="K63">
        <v>61</v>
      </c>
      <c r="L63" s="1">
        <f>IF(LEFT(Převodník!$A$12,5)=LEFT('Přehled převodů'!D63,5),1,0)</f>
        <v>0</v>
      </c>
      <c r="M63" s="31"/>
      <c r="N63">
        <f t="shared" si="18"/>
        <v>0</v>
      </c>
      <c r="O63" s="45" t="e">
        <f t="shared" si="4"/>
        <v>#N/A</v>
      </c>
      <c r="P63">
        <f t="shared" si="13"/>
        <v>0</v>
      </c>
      <c r="Q63" s="41">
        <f t="shared" si="14"/>
        <v>0</v>
      </c>
      <c r="R63" s="41">
        <f t="shared" si="7"/>
        <v>0</v>
      </c>
      <c r="S63" s="41">
        <f t="shared" si="15"/>
        <v>0</v>
      </c>
      <c r="T63">
        <f t="shared" si="9"/>
        <v>0</v>
      </c>
      <c r="U63" s="40">
        <f t="shared" si="16"/>
        <v>0</v>
      </c>
      <c r="V63" s="38">
        <f t="shared" si="17"/>
        <v>0</v>
      </c>
      <c r="W63" t="e">
        <f>VLOOKUP(A63,'Komplet č.2008 (ÚR 4 A 5)'!$V$4:$W$778,1,0)</f>
        <v>#N/A</v>
      </c>
      <c r="X63" t="e">
        <f>VLOOKUP(A63,'Komplet č.2008 (ÚR 4 A 5)'!$Y$4:$Y$778,1,0)</f>
        <v>#N/A</v>
      </c>
      <c r="FJ63" t="str">
        <f>VLOOKUP(F63,'Komplet č 2025 (ÚR 4 A 5)'!$F$3:$N$753,9,0)</f>
        <v>05.20.3</v>
      </c>
      <c r="FK63">
        <f>VLOOKUP(F63,'Komplet č 2025 (ÚR 4 A 5)'!$F$3:$N$753,8,0)</f>
        <v>5</v>
      </c>
    </row>
    <row r="64" spans="1:167" x14ac:dyDescent="0.25">
      <c r="A64" s="67" t="s">
        <v>204</v>
      </c>
      <c r="B64" s="68" t="s">
        <v>205</v>
      </c>
      <c r="C64" s="55" t="str">
        <f t="shared" si="12"/>
        <v>05204 - Úprava lignitu</v>
      </c>
      <c r="D64" s="55" t="s">
        <v>206</v>
      </c>
      <c r="E64" s="1" t="s">
        <v>29</v>
      </c>
      <c r="F64" s="67" t="s">
        <v>204</v>
      </c>
      <c r="G64" s="68" t="s">
        <v>205</v>
      </c>
      <c r="H64" s="55" t="str">
        <f t="shared" si="19"/>
        <v>05204 - Úprava lignitu</v>
      </c>
      <c r="I64" s="55" t="s">
        <v>206</v>
      </c>
      <c r="J64" t="str">
        <f t="shared" si="2"/>
        <v>Shoda</v>
      </c>
      <c r="K64">
        <v>62</v>
      </c>
      <c r="L64" s="1">
        <f>IF(LEFT(Převodník!$A$12,5)=LEFT('Přehled převodů'!D64,5),1,0)</f>
        <v>0</v>
      </c>
      <c r="M64" s="31"/>
      <c r="N64">
        <f t="shared" si="18"/>
        <v>0</v>
      </c>
      <c r="O64" s="45" t="e">
        <f t="shared" si="4"/>
        <v>#N/A</v>
      </c>
      <c r="P64">
        <f t="shared" si="13"/>
        <v>0</v>
      </c>
      <c r="Q64" s="41">
        <f t="shared" si="14"/>
        <v>0</v>
      </c>
      <c r="R64" s="41">
        <f t="shared" si="7"/>
        <v>0</v>
      </c>
      <c r="S64" s="41">
        <f t="shared" si="15"/>
        <v>0</v>
      </c>
      <c r="T64">
        <f t="shared" si="9"/>
        <v>0</v>
      </c>
      <c r="U64" s="40">
        <f t="shared" si="16"/>
        <v>0</v>
      </c>
      <c r="V64" s="38">
        <f t="shared" si="17"/>
        <v>0</v>
      </c>
      <c r="W64" t="e">
        <f>VLOOKUP(A64,'Komplet č.2008 (ÚR 4 A 5)'!$V$4:$W$778,1,0)</f>
        <v>#N/A</v>
      </c>
      <c r="X64" t="e">
        <f>VLOOKUP(A64,'Komplet č.2008 (ÚR 4 A 5)'!$Y$4:$Y$778,1,0)</f>
        <v>#N/A</v>
      </c>
      <c r="FJ64" t="str">
        <f>VLOOKUP(F64,'Komplet č 2025 (ÚR 4 A 5)'!$F$3:$N$753,9,0)</f>
        <v>05.20.4</v>
      </c>
      <c r="FK64">
        <f>VLOOKUP(F64,'Komplet č 2025 (ÚR 4 A 5)'!$F$3:$N$753,8,0)</f>
        <v>5</v>
      </c>
    </row>
    <row r="65" spans="1:167" x14ac:dyDescent="0.25">
      <c r="A65" s="67" t="s">
        <v>207</v>
      </c>
      <c r="B65" s="68" t="s">
        <v>208</v>
      </c>
      <c r="C65" s="55" t="str">
        <f t="shared" si="12"/>
        <v>06100 - Těžba ropy</v>
      </c>
      <c r="D65" s="55" t="s">
        <v>209</v>
      </c>
      <c r="E65" s="1" t="s">
        <v>29</v>
      </c>
      <c r="F65" s="67" t="s">
        <v>207</v>
      </c>
      <c r="G65" s="68" t="s">
        <v>208</v>
      </c>
      <c r="H65" s="55" t="str">
        <f t="shared" si="19"/>
        <v>06100 - Těžba ropy</v>
      </c>
      <c r="I65" s="55" t="s">
        <v>209</v>
      </c>
      <c r="J65" t="str">
        <f t="shared" si="2"/>
        <v>Shoda</v>
      </c>
      <c r="K65">
        <v>63</v>
      </c>
      <c r="L65" s="1">
        <f>IF(LEFT(Převodník!$A$12,5)=LEFT('Přehled převodů'!D65,5),1,0)</f>
        <v>0</v>
      </c>
      <c r="M65" s="31"/>
      <c r="N65">
        <f t="shared" si="18"/>
        <v>0</v>
      </c>
      <c r="O65" s="45" t="e">
        <f t="shared" si="4"/>
        <v>#N/A</v>
      </c>
      <c r="P65">
        <f t="shared" si="13"/>
        <v>0</v>
      </c>
      <c r="Q65" s="41">
        <f t="shared" si="14"/>
        <v>0</v>
      </c>
      <c r="R65" s="41">
        <f t="shared" si="7"/>
        <v>0</v>
      </c>
      <c r="S65" s="41">
        <f t="shared" si="15"/>
        <v>0</v>
      </c>
      <c r="T65">
        <f t="shared" si="9"/>
        <v>0</v>
      </c>
      <c r="U65" s="40">
        <f t="shared" si="16"/>
        <v>0</v>
      </c>
      <c r="V65" s="38">
        <f t="shared" si="17"/>
        <v>0</v>
      </c>
      <c r="W65" t="str">
        <f>VLOOKUP(A65,'Komplet č.2008 (ÚR 4 A 5)'!$V$4:$W$778,1,0)</f>
        <v>06100</v>
      </c>
      <c r="X65" t="str">
        <f>VLOOKUP(A65,'Komplet č.2008 (ÚR 4 A 5)'!$Y$4:$Y$778,1,0)</f>
        <v>06100</v>
      </c>
      <c r="FJ65" t="str">
        <f>VLOOKUP(F65,'Komplet č 2025 (ÚR 4 A 5)'!$F$3:$N$753,9,0)</f>
        <v>06.10</v>
      </c>
      <c r="FK65">
        <f>VLOOKUP(F65,'Komplet č 2025 (ÚR 4 A 5)'!$F$3:$N$753,8,0)</f>
        <v>4</v>
      </c>
    </row>
    <row r="66" spans="1:167" x14ac:dyDescent="0.25">
      <c r="A66" s="67" t="s">
        <v>210</v>
      </c>
      <c r="B66" s="68" t="s">
        <v>211</v>
      </c>
      <c r="C66" s="55" t="str">
        <f t="shared" si="12"/>
        <v>06200 - Těžba zemního plynu</v>
      </c>
      <c r="D66" s="55" t="s">
        <v>212</v>
      </c>
      <c r="E66" s="1" t="s">
        <v>29</v>
      </c>
      <c r="F66" s="67" t="s">
        <v>210</v>
      </c>
      <c r="G66" s="68" t="s">
        <v>211</v>
      </c>
      <c r="H66" s="55" t="str">
        <f t="shared" si="19"/>
        <v>06200 - Těžba zemního plynu</v>
      </c>
      <c r="I66" s="55" t="s">
        <v>212</v>
      </c>
      <c r="J66" t="str">
        <f t="shared" si="2"/>
        <v>Shoda</v>
      </c>
      <c r="K66">
        <v>64</v>
      </c>
      <c r="L66" s="1">
        <f>IF(LEFT(Převodník!$A$12,5)=LEFT('Přehled převodů'!D66,5),1,0)</f>
        <v>0</v>
      </c>
      <c r="M66" s="31"/>
      <c r="N66">
        <f t="shared" si="18"/>
        <v>0</v>
      </c>
      <c r="O66" s="45" t="e">
        <f t="shared" si="4"/>
        <v>#N/A</v>
      </c>
      <c r="P66">
        <f t="shared" si="13"/>
        <v>0</v>
      </c>
      <c r="Q66" s="41">
        <f t="shared" si="14"/>
        <v>0</v>
      </c>
      <c r="R66" s="41">
        <f t="shared" si="7"/>
        <v>0</v>
      </c>
      <c r="S66" s="41">
        <f t="shared" si="15"/>
        <v>0</v>
      </c>
      <c r="T66">
        <f t="shared" si="9"/>
        <v>0</v>
      </c>
      <c r="U66" s="40">
        <f t="shared" si="16"/>
        <v>0</v>
      </c>
      <c r="V66" s="38">
        <f t="shared" si="17"/>
        <v>0</v>
      </c>
      <c r="W66" t="str">
        <f>VLOOKUP(A66,'Komplet č.2008 (ÚR 4 A 5)'!$V$4:$W$778,1,0)</f>
        <v>06200</v>
      </c>
      <c r="X66" t="str">
        <f>VLOOKUP(A66,'Komplet č.2008 (ÚR 4 A 5)'!$Y$4:$Y$778,1,0)</f>
        <v>06200</v>
      </c>
      <c r="FJ66" t="str">
        <f>VLOOKUP(F66,'Komplet č 2025 (ÚR 4 A 5)'!$F$3:$N$753,9,0)</f>
        <v>06.20</v>
      </c>
      <c r="FK66">
        <f>VLOOKUP(F66,'Komplet č 2025 (ÚR 4 A 5)'!$F$3:$N$753,8,0)</f>
        <v>4</v>
      </c>
    </row>
    <row r="67" spans="1:167" x14ac:dyDescent="0.25">
      <c r="A67" s="67" t="s">
        <v>213</v>
      </c>
      <c r="B67" s="68" t="s">
        <v>214</v>
      </c>
      <c r="C67" s="55" t="str">
        <f t="shared" si="12"/>
        <v>07100 - Těžba a úprava železných rud</v>
      </c>
      <c r="D67" s="55" t="s">
        <v>215</v>
      </c>
      <c r="E67" s="1" t="s">
        <v>29</v>
      </c>
      <c r="F67" s="67" t="s">
        <v>213</v>
      </c>
      <c r="G67" s="68" t="s">
        <v>216</v>
      </c>
      <c r="H67" s="55" t="str">
        <f t="shared" ref="H67:H98" si="20">F67&amp;" - "&amp;G67</f>
        <v>07100 - Těžba železných rud</v>
      </c>
      <c r="I67" s="55" t="s">
        <v>217</v>
      </c>
      <c r="J67" t="str">
        <f t="shared" ref="J67:J107" si="21">IF(H67=I67,"Shoda","Neshoda")</f>
        <v>Shoda</v>
      </c>
      <c r="K67">
        <v>65</v>
      </c>
      <c r="L67" s="1">
        <f>IF(LEFT(Převodník!$A$12,5)=LEFT('Přehled převodů'!D67,5),1,0)</f>
        <v>0</v>
      </c>
      <c r="M67" s="31"/>
      <c r="N67">
        <f t="shared" si="18"/>
        <v>0</v>
      </c>
      <c r="O67" s="45" t="e">
        <f t="shared" ref="O67:O130" si="22">INDEX(K:K,MATCH(1,L:L,0))</f>
        <v>#N/A</v>
      </c>
      <c r="P67">
        <f t="shared" si="13"/>
        <v>0</v>
      </c>
      <c r="Q67" s="41">
        <f t="shared" si="14"/>
        <v>0</v>
      </c>
      <c r="R67" s="41">
        <f t="shared" ref="R67:R130" si="23">IF(BO1394=0,N67,Q67)</f>
        <v>0</v>
      </c>
      <c r="S67" s="41">
        <f t="shared" si="15"/>
        <v>0</v>
      </c>
      <c r="T67">
        <f t="shared" ref="T67:T130" si="24">IF(L67=0,0,E67)</f>
        <v>0</v>
      </c>
      <c r="U67" s="40">
        <f t="shared" si="16"/>
        <v>0</v>
      </c>
      <c r="V67" s="38">
        <f t="shared" si="17"/>
        <v>0</v>
      </c>
      <c r="W67" t="str">
        <f>VLOOKUP(A67,'Komplet č.2008 (ÚR 4 A 5)'!$V$4:$W$778,1,0)</f>
        <v>07100</v>
      </c>
      <c r="X67" t="str">
        <f>VLOOKUP(A67,'Komplet č.2008 (ÚR 4 A 5)'!$Y$4:$Y$778,1,0)</f>
        <v>07100</v>
      </c>
      <c r="FJ67" t="str">
        <f>VLOOKUP(F67,'Komplet č 2025 (ÚR 4 A 5)'!$F$3:$N$753,9,0)</f>
        <v>07.10</v>
      </c>
      <c r="FK67">
        <f>VLOOKUP(F67,'Komplet č 2025 (ÚR 4 A 5)'!$F$3:$N$753,8,0)</f>
        <v>4</v>
      </c>
    </row>
    <row r="68" spans="1:167" x14ac:dyDescent="0.25">
      <c r="A68" s="67" t="s">
        <v>218</v>
      </c>
      <c r="B68" s="68" t="s">
        <v>216</v>
      </c>
      <c r="C68" s="55" t="str">
        <f t="shared" si="12"/>
        <v>07101 - Těžba železných rud</v>
      </c>
      <c r="D68" s="55" t="s">
        <v>219</v>
      </c>
      <c r="E68" s="1" t="s">
        <v>29</v>
      </c>
      <c r="F68" s="67" t="s">
        <v>218</v>
      </c>
      <c r="G68" s="68" t="s">
        <v>220</v>
      </c>
      <c r="H68" s="55" t="str">
        <f t="shared" si="20"/>
        <v>07101 - Těžba železných rud, kromě úpravy</v>
      </c>
      <c r="I68" s="55" t="s">
        <v>221</v>
      </c>
      <c r="J68" t="str">
        <f t="shared" si="21"/>
        <v>Shoda</v>
      </c>
      <c r="K68">
        <v>66</v>
      </c>
      <c r="L68" s="1">
        <f>IF(LEFT(Převodník!$A$12,5)=LEFT('Přehled převodů'!D68,5),1,0)</f>
        <v>0</v>
      </c>
      <c r="M68" s="31"/>
      <c r="N68">
        <f t="shared" si="18"/>
        <v>0</v>
      </c>
      <c r="O68" s="45" t="e">
        <f t="shared" si="22"/>
        <v>#N/A</v>
      </c>
      <c r="P68">
        <f t="shared" si="13"/>
        <v>0</v>
      </c>
      <c r="Q68" s="41">
        <f t="shared" si="14"/>
        <v>0</v>
      </c>
      <c r="R68" s="41">
        <f t="shared" si="23"/>
        <v>0</v>
      </c>
      <c r="S68" s="41">
        <f t="shared" si="15"/>
        <v>0</v>
      </c>
      <c r="T68">
        <f t="shared" si="24"/>
        <v>0</v>
      </c>
      <c r="U68" s="40">
        <f t="shared" si="16"/>
        <v>0</v>
      </c>
      <c r="V68" s="38">
        <f t="shared" si="17"/>
        <v>0</v>
      </c>
      <c r="W68" t="e">
        <f>VLOOKUP(A68,'Komplet č.2008 (ÚR 4 A 5)'!$V$4:$W$778,1,0)</f>
        <v>#N/A</v>
      </c>
      <c r="X68" t="e">
        <f>VLOOKUP(A68,'Komplet č.2008 (ÚR 4 A 5)'!$Y$4:$Y$778,1,0)</f>
        <v>#N/A</v>
      </c>
      <c r="FJ68" t="str">
        <f>VLOOKUP(F68,'Komplet č 2025 (ÚR 4 A 5)'!$F$3:$N$753,9,0)</f>
        <v>07.10.1</v>
      </c>
      <c r="FK68">
        <f>VLOOKUP(F68,'Komplet č 2025 (ÚR 4 A 5)'!$F$3:$N$753,8,0)</f>
        <v>5</v>
      </c>
    </row>
    <row r="69" spans="1:167" x14ac:dyDescent="0.25">
      <c r="A69" s="67" t="s">
        <v>222</v>
      </c>
      <c r="B69" s="68" t="s">
        <v>223</v>
      </c>
      <c r="C69" s="55" t="str">
        <f t="shared" ref="C69:C132" si="25">A69&amp;" - "&amp;B69</f>
        <v>07102 - Úprava železných rud</v>
      </c>
      <c r="D69" s="55" t="s">
        <v>224</v>
      </c>
      <c r="E69" s="1" t="s">
        <v>29</v>
      </c>
      <c r="F69" s="67" t="s">
        <v>222</v>
      </c>
      <c r="G69" s="68" t="s">
        <v>223</v>
      </c>
      <c r="H69" s="55" t="str">
        <f t="shared" si="20"/>
        <v>07102 - Úprava železných rud</v>
      </c>
      <c r="I69" s="55" t="s">
        <v>224</v>
      </c>
      <c r="J69" t="str">
        <f t="shared" si="21"/>
        <v>Shoda</v>
      </c>
      <c r="K69">
        <v>67</v>
      </c>
      <c r="L69" s="1">
        <f>IF(LEFT(Převodník!$A$12,5)=LEFT('Přehled převodů'!D69,5),1,0)</f>
        <v>0</v>
      </c>
      <c r="M69" s="31"/>
      <c r="N69">
        <f t="shared" si="18"/>
        <v>0</v>
      </c>
      <c r="O69" s="45" t="e">
        <f t="shared" si="22"/>
        <v>#N/A</v>
      </c>
      <c r="P69">
        <f t="shared" si="13"/>
        <v>0</v>
      </c>
      <c r="Q69" s="41">
        <f t="shared" si="14"/>
        <v>0</v>
      </c>
      <c r="R69" s="41">
        <f t="shared" si="23"/>
        <v>0</v>
      </c>
      <c r="S69" s="41">
        <f t="shared" si="15"/>
        <v>0</v>
      </c>
      <c r="T69">
        <f t="shared" si="24"/>
        <v>0</v>
      </c>
      <c r="U69" s="40">
        <f t="shared" si="16"/>
        <v>0</v>
      </c>
      <c r="V69" s="38">
        <f t="shared" si="17"/>
        <v>0</v>
      </c>
      <c r="W69" t="e">
        <f>VLOOKUP(A69,'Komplet č.2008 (ÚR 4 A 5)'!$V$4:$W$778,1,0)</f>
        <v>#N/A</v>
      </c>
      <c r="X69" t="e">
        <f>VLOOKUP(A69,'Komplet č.2008 (ÚR 4 A 5)'!$Y$4:$Y$778,1,0)</f>
        <v>#N/A</v>
      </c>
      <c r="FJ69" t="str">
        <f>VLOOKUP(F69,'Komplet č 2025 (ÚR 4 A 5)'!$F$3:$N$753,9,0)</f>
        <v>07.10.2</v>
      </c>
      <c r="FK69">
        <f>VLOOKUP(F69,'Komplet č 2025 (ÚR 4 A 5)'!$F$3:$N$753,8,0)</f>
        <v>5</v>
      </c>
    </row>
    <row r="70" spans="1:167" x14ac:dyDescent="0.25">
      <c r="A70" s="67" t="s">
        <v>225</v>
      </c>
      <c r="B70" s="68" t="s">
        <v>226</v>
      </c>
      <c r="C70" s="55" t="str">
        <f t="shared" si="25"/>
        <v>07210 - Těžba a úprava uranových a thoriových rud</v>
      </c>
      <c r="D70" s="55" t="s">
        <v>227</v>
      </c>
      <c r="E70" s="1" t="s">
        <v>29</v>
      </c>
      <c r="F70" s="67" t="s">
        <v>225</v>
      </c>
      <c r="G70" s="68" t="s">
        <v>228</v>
      </c>
      <c r="H70" s="55" t="str">
        <f t="shared" si="20"/>
        <v>07210 - Těžba uranových a thoriových rud</v>
      </c>
      <c r="I70" s="55" t="s">
        <v>229</v>
      </c>
      <c r="J70" t="str">
        <f t="shared" si="21"/>
        <v>Shoda</v>
      </c>
      <c r="K70">
        <v>68</v>
      </c>
      <c r="L70" s="1">
        <f>IF(LEFT(Převodník!$A$12,5)=LEFT('Přehled převodů'!D70,5),1,0)</f>
        <v>0</v>
      </c>
      <c r="M70" s="31"/>
      <c r="N70">
        <f t="shared" si="18"/>
        <v>0</v>
      </c>
      <c r="O70" s="45" t="e">
        <f t="shared" si="22"/>
        <v>#N/A</v>
      </c>
      <c r="P70">
        <f t="shared" si="13"/>
        <v>0</v>
      </c>
      <c r="Q70" s="41">
        <f t="shared" si="14"/>
        <v>0</v>
      </c>
      <c r="R70" s="41">
        <f t="shared" si="23"/>
        <v>0</v>
      </c>
      <c r="S70" s="41">
        <f t="shared" si="15"/>
        <v>0</v>
      </c>
      <c r="T70">
        <f t="shared" si="24"/>
        <v>0</v>
      </c>
      <c r="U70" s="40">
        <f t="shared" si="16"/>
        <v>0</v>
      </c>
      <c r="V70" s="38">
        <f t="shared" si="17"/>
        <v>0</v>
      </c>
      <c r="W70" t="str">
        <f>VLOOKUP(A70,'Komplet č.2008 (ÚR 4 A 5)'!$V$4:$W$778,1,0)</f>
        <v>07210</v>
      </c>
      <c r="X70" t="str">
        <f>VLOOKUP(A70,'Komplet č.2008 (ÚR 4 A 5)'!$Y$4:$Y$778,1,0)</f>
        <v>07210</v>
      </c>
      <c r="FJ70" t="str">
        <f>VLOOKUP(F70,'Komplet č 2025 (ÚR 4 A 5)'!$F$3:$N$753,9,0)</f>
        <v>07.21</v>
      </c>
      <c r="FK70">
        <f>VLOOKUP(F70,'Komplet č 2025 (ÚR 4 A 5)'!$F$3:$N$753,8,0)</f>
        <v>4</v>
      </c>
    </row>
    <row r="71" spans="1:167" x14ac:dyDescent="0.25">
      <c r="A71" s="67" t="s">
        <v>230</v>
      </c>
      <c r="B71" s="68" t="s">
        <v>228</v>
      </c>
      <c r="C71" s="55" t="str">
        <f t="shared" si="25"/>
        <v>07211 - Těžba uranových a thoriových rud</v>
      </c>
      <c r="D71" s="55" t="s">
        <v>231</v>
      </c>
      <c r="E71" s="1" t="s">
        <v>29</v>
      </c>
      <c r="F71" s="67" t="s">
        <v>230</v>
      </c>
      <c r="G71" s="68" t="s">
        <v>232</v>
      </c>
      <c r="H71" s="55" t="str">
        <f t="shared" si="20"/>
        <v>07211 - Těžba uranových a thoriových rud, kromě úpravy</v>
      </c>
      <c r="I71" s="55" t="s">
        <v>233</v>
      </c>
      <c r="J71" t="str">
        <f t="shared" si="21"/>
        <v>Shoda</v>
      </c>
      <c r="K71">
        <v>69</v>
      </c>
      <c r="L71" s="1">
        <f>IF(LEFT(Převodník!$A$12,5)=LEFT('Přehled převodů'!D71,5),1,0)</f>
        <v>0</v>
      </c>
      <c r="M71" s="31"/>
      <c r="N71">
        <f t="shared" si="18"/>
        <v>0</v>
      </c>
      <c r="O71" s="45" t="e">
        <f t="shared" si="22"/>
        <v>#N/A</v>
      </c>
      <c r="P71">
        <f t="shared" si="13"/>
        <v>0</v>
      </c>
      <c r="Q71" s="41">
        <f t="shared" si="14"/>
        <v>0</v>
      </c>
      <c r="R71" s="41">
        <f t="shared" si="23"/>
        <v>0</v>
      </c>
      <c r="S71" s="41">
        <f t="shared" si="15"/>
        <v>0</v>
      </c>
      <c r="T71">
        <f t="shared" si="24"/>
        <v>0</v>
      </c>
      <c r="U71" s="40">
        <f t="shared" si="16"/>
        <v>0</v>
      </c>
      <c r="V71" s="38">
        <f t="shared" si="17"/>
        <v>0</v>
      </c>
      <c r="W71" t="e">
        <f>VLOOKUP(A71,'Komplet č.2008 (ÚR 4 A 5)'!$V$4:$W$778,1,0)</f>
        <v>#N/A</v>
      </c>
      <c r="X71" t="e">
        <f>VLOOKUP(A71,'Komplet č.2008 (ÚR 4 A 5)'!$Y$4:$Y$778,1,0)</f>
        <v>#N/A</v>
      </c>
      <c r="FJ71" t="str">
        <f>VLOOKUP(F71,'Komplet č 2025 (ÚR 4 A 5)'!$F$3:$N$753,9,0)</f>
        <v>07.21.1</v>
      </c>
      <c r="FK71">
        <f>VLOOKUP(F71,'Komplet č 2025 (ÚR 4 A 5)'!$F$3:$N$753,8,0)</f>
        <v>5</v>
      </c>
    </row>
    <row r="72" spans="1:167" x14ac:dyDescent="0.25">
      <c r="A72" s="67" t="s">
        <v>234</v>
      </c>
      <c r="B72" s="68" t="s">
        <v>235</v>
      </c>
      <c r="C72" s="55" t="str">
        <f t="shared" si="25"/>
        <v>07212 - Úprava uranových a thoriových rud</v>
      </c>
      <c r="D72" s="55" t="s">
        <v>236</v>
      </c>
      <c r="E72" s="1" t="s">
        <v>29</v>
      </c>
      <c r="F72" s="67" t="s">
        <v>234</v>
      </c>
      <c r="G72" s="68" t="s">
        <v>235</v>
      </c>
      <c r="H72" s="55" t="str">
        <f t="shared" si="20"/>
        <v>07212 - Úprava uranových a thoriových rud</v>
      </c>
      <c r="I72" s="55" t="s">
        <v>236</v>
      </c>
      <c r="J72" t="str">
        <f t="shared" si="21"/>
        <v>Shoda</v>
      </c>
      <c r="K72">
        <v>70</v>
      </c>
      <c r="L72" s="1">
        <f>IF(LEFT(Převodník!$A$12,5)=LEFT('Přehled převodů'!D72,5),1,0)</f>
        <v>0</v>
      </c>
      <c r="M72" s="31"/>
      <c r="N72">
        <f t="shared" si="18"/>
        <v>0</v>
      </c>
      <c r="O72" s="45" t="e">
        <f t="shared" si="22"/>
        <v>#N/A</v>
      </c>
      <c r="P72">
        <f t="shared" si="13"/>
        <v>0</v>
      </c>
      <c r="Q72" s="41">
        <f t="shared" si="14"/>
        <v>0</v>
      </c>
      <c r="R72" s="41">
        <f t="shared" si="23"/>
        <v>0</v>
      </c>
      <c r="S72" s="41">
        <f t="shared" si="15"/>
        <v>0</v>
      </c>
      <c r="T72">
        <f t="shared" si="24"/>
        <v>0</v>
      </c>
      <c r="U72" s="40">
        <f t="shared" si="16"/>
        <v>0</v>
      </c>
      <c r="V72" s="38">
        <f t="shared" si="17"/>
        <v>0</v>
      </c>
      <c r="W72" t="e">
        <f>VLOOKUP(A72,'Komplet č.2008 (ÚR 4 A 5)'!$V$4:$W$778,1,0)</f>
        <v>#N/A</v>
      </c>
      <c r="X72" t="e">
        <f>VLOOKUP(A72,'Komplet č.2008 (ÚR 4 A 5)'!$Y$4:$Y$778,1,0)</f>
        <v>#N/A</v>
      </c>
      <c r="FJ72" t="str">
        <f>VLOOKUP(F72,'Komplet č 2025 (ÚR 4 A 5)'!$F$3:$N$753,9,0)</f>
        <v>07.21.2</v>
      </c>
      <c r="FK72">
        <f>VLOOKUP(F72,'Komplet č 2025 (ÚR 4 A 5)'!$F$3:$N$753,8,0)</f>
        <v>5</v>
      </c>
    </row>
    <row r="73" spans="1:167" x14ac:dyDescent="0.25">
      <c r="A73" s="67" t="s">
        <v>237</v>
      </c>
      <c r="B73" s="68" t="s">
        <v>238</v>
      </c>
      <c r="C73" s="55" t="str">
        <f t="shared" si="25"/>
        <v>07290 - Těžba a úprava ostatních neželezných rud</v>
      </c>
      <c r="D73" s="55" t="s">
        <v>239</v>
      </c>
      <c r="E73" s="1" t="s">
        <v>29</v>
      </c>
      <c r="F73" s="67" t="s">
        <v>237</v>
      </c>
      <c r="G73" s="68" t="s">
        <v>240</v>
      </c>
      <c r="H73" s="55" t="str">
        <f t="shared" si="20"/>
        <v>07290 - Těžba ostatních neželezných rud</v>
      </c>
      <c r="I73" s="55" t="s">
        <v>241</v>
      </c>
      <c r="J73" t="str">
        <f t="shared" si="21"/>
        <v>Shoda</v>
      </c>
      <c r="K73">
        <v>71</v>
      </c>
      <c r="L73" s="1">
        <f>IF(LEFT(Převodník!$A$12,5)=LEFT('Přehled převodů'!D73,5),1,0)</f>
        <v>0</v>
      </c>
      <c r="M73" s="31"/>
      <c r="N73">
        <f t="shared" si="18"/>
        <v>0</v>
      </c>
      <c r="O73" s="45" t="e">
        <f t="shared" si="22"/>
        <v>#N/A</v>
      </c>
      <c r="P73">
        <f t="shared" si="13"/>
        <v>0</v>
      </c>
      <c r="Q73" s="41">
        <f t="shared" si="14"/>
        <v>0</v>
      </c>
      <c r="R73" s="41">
        <f t="shared" si="23"/>
        <v>0</v>
      </c>
      <c r="S73" s="41">
        <f t="shared" si="15"/>
        <v>0</v>
      </c>
      <c r="T73">
        <f t="shared" si="24"/>
        <v>0</v>
      </c>
      <c r="U73" s="40">
        <f t="shared" si="16"/>
        <v>0</v>
      </c>
      <c r="V73" s="38">
        <f t="shared" si="17"/>
        <v>0</v>
      </c>
      <c r="W73" t="str">
        <f>VLOOKUP(A73,'Komplet č.2008 (ÚR 4 A 5)'!$V$4:$W$778,1,0)</f>
        <v>07290</v>
      </c>
      <c r="X73" t="str">
        <f>VLOOKUP(A73,'Komplet č.2008 (ÚR 4 A 5)'!$Y$4:$Y$778,1,0)</f>
        <v>07290</v>
      </c>
      <c r="FJ73" t="str">
        <f>VLOOKUP(F73,'Komplet č 2025 (ÚR 4 A 5)'!$F$3:$N$753,9,0)</f>
        <v>07.29</v>
      </c>
      <c r="FK73">
        <f>VLOOKUP(F73,'Komplet č 2025 (ÚR 4 A 5)'!$F$3:$N$753,8,0)</f>
        <v>4</v>
      </c>
    </row>
    <row r="74" spans="1:167" x14ac:dyDescent="0.25">
      <c r="A74" s="67" t="s">
        <v>242</v>
      </c>
      <c r="B74" s="68" t="s">
        <v>240</v>
      </c>
      <c r="C74" s="55" t="str">
        <f t="shared" si="25"/>
        <v>07291 - Těžba ostatních neželezných rud</v>
      </c>
      <c r="D74" s="55" t="s">
        <v>243</v>
      </c>
      <c r="E74" s="1" t="s">
        <v>29</v>
      </c>
      <c r="F74" s="67" t="s">
        <v>242</v>
      </c>
      <c r="G74" s="68" t="s">
        <v>244</v>
      </c>
      <c r="H74" s="55" t="str">
        <f t="shared" si="20"/>
        <v>07291 - Těžba ostatních neželezných rud, kromě úpravy</v>
      </c>
      <c r="I74" s="55" t="s">
        <v>245</v>
      </c>
      <c r="J74" t="str">
        <f t="shared" si="21"/>
        <v>Shoda</v>
      </c>
      <c r="K74">
        <v>72</v>
      </c>
      <c r="L74" s="1">
        <f>IF(LEFT(Převodník!$A$12,5)=LEFT('Přehled převodů'!D74,5),1,0)</f>
        <v>0</v>
      </c>
      <c r="M74" s="31"/>
      <c r="N74">
        <f t="shared" si="18"/>
        <v>0</v>
      </c>
      <c r="O74" s="45" t="e">
        <f t="shared" si="22"/>
        <v>#N/A</v>
      </c>
      <c r="P74">
        <f t="shared" ref="P74:P137" si="26">IF(AND(N74&lt;N75,N73=0),N74,0)</f>
        <v>0</v>
      </c>
      <c r="Q74" s="41">
        <f t="shared" ref="Q74:Q137" si="27">IF(AND(P74&gt;1,P73=0,L74=1),P74,0)</f>
        <v>0</v>
      </c>
      <c r="R74" s="41">
        <f t="shared" si="23"/>
        <v>0</v>
      </c>
      <c r="S74" s="41">
        <f t="shared" ref="S74:S137" si="28">(IF(AND(N74=P74,Q74=P74,Q74,R74=N74),N74,0))</f>
        <v>0</v>
      </c>
      <c r="T74">
        <f t="shared" si="24"/>
        <v>0</v>
      </c>
      <c r="U74" s="40">
        <f t="shared" ref="U74:U137" si="29">IF(AND(T73=0,T75&gt;=0),T74,0)</f>
        <v>0</v>
      </c>
      <c r="V74" s="38">
        <f t="shared" ref="V74:V137" si="30">IF(U74+T74=T74,T74,0)</f>
        <v>0</v>
      </c>
      <c r="W74" t="e">
        <f>VLOOKUP(A74,'Komplet č.2008 (ÚR 4 A 5)'!$V$4:$W$778,1,0)</f>
        <v>#N/A</v>
      </c>
      <c r="X74" t="e">
        <f>VLOOKUP(A74,'Komplet č.2008 (ÚR 4 A 5)'!$Y$4:$Y$778,1,0)</f>
        <v>#N/A</v>
      </c>
      <c r="FJ74" t="str">
        <f>VLOOKUP(F74,'Komplet č 2025 (ÚR 4 A 5)'!$F$3:$N$753,9,0)</f>
        <v>07.29.1</v>
      </c>
      <c r="FK74">
        <f>VLOOKUP(F74,'Komplet č 2025 (ÚR 4 A 5)'!$F$3:$N$753,8,0)</f>
        <v>5</v>
      </c>
    </row>
    <row r="75" spans="1:167" x14ac:dyDescent="0.25">
      <c r="A75" s="67" t="s">
        <v>246</v>
      </c>
      <c r="B75" s="68" t="s">
        <v>247</v>
      </c>
      <c r="C75" s="55" t="str">
        <f t="shared" si="25"/>
        <v>07292 - Úprava ostatních neželezných rud</v>
      </c>
      <c r="D75" s="55" t="s">
        <v>248</v>
      </c>
      <c r="E75" s="1" t="s">
        <v>29</v>
      </c>
      <c r="F75" s="67" t="s">
        <v>246</v>
      </c>
      <c r="G75" s="68" t="s">
        <v>247</v>
      </c>
      <c r="H75" s="55" t="str">
        <f t="shared" si="20"/>
        <v>07292 - Úprava ostatních neželezných rud</v>
      </c>
      <c r="I75" s="55" t="s">
        <v>248</v>
      </c>
      <c r="J75" t="str">
        <f t="shared" si="21"/>
        <v>Shoda</v>
      </c>
      <c r="K75">
        <v>73</v>
      </c>
      <c r="L75" s="1">
        <f>IF(LEFT(Převodník!$A$12,5)=LEFT('Přehled převodů'!D75,5),1,0)</f>
        <v>0</v>
      </c>
      <c r="M75" s="31"/>
      <c r="N75">
        <f t="shared" si="18"/>
        <v>0</v>
      </c>
      <c r="O75" s="45" t="e">
        <f t="shared" si="22"/>
        <v>#N/A</v>
      </c>
      <c r="P75">
        <f t="shared" si="26"/>
        <v>0</v>
      </c>
      <c r="Q75" s="41">
        <f t="shared" si="27"/>
        <v>0</v>
      </c>
      <c r="R75" s="41">
        <f t="shared" si="23"/>
        <v>0</v>
      </c>
      <c r="S75" s="41">
        <f t="shared" si="28"/>
        <v>0</v>
      </c>
      <c r="T75">
        <f t="shared" si="24"/>
        <v>0</v>
      </c>
      <c r="U75" s="40">
        <f t="shared" si="29"/>
        <v>0</v>
      </c>
      <c r="V75" s="38">
        <f t="shared" si="30"/>
        <v>0</v>
      </c>
      <c r="W75" t="e">
        <f>VLOOKUP(A75,'Komplet č.2008 (ÚR 4 A 5)'!$V$4:$W$778,1,0)</f>
        <v>#N/A</v>
      </c>
      <c r="X75" t="e">
        <f>VLOOKUP(A75,'Komplet č.2008 (ÚR 4 A 5)'!$Y$4:$Y$778,1,0)</f>
        <v>#N/A</v>
      </c>
      <c r="FJ75" t="str">
        <f>VLOOKUP(F75,'Komplet č 2025 (ÚR 4 A 5)'!$F$3:$N$753,9,0)</f>
        <v>07.29.2</v>
      </c>
      <c r="FK75">
        <f>VLOOKUP(F75,'Komplet č 2025 (ÚR 4 A 5)'!$F$3:$N$753,8,0)</f>
        <v>5</v>
      </c>
    </row>
    <row r="76" spans="1:167" x14ac:dyDescent="0.25">
      <c r="A76" s="67" t="s">
        <v>249</v>
      </c>
      <c r="B76" s="68" t="s">
        <v>250</v>
      </c>
      <c r="C76" s="55" t="str">
        <f t="shared" si="25"/>
        <v>08110 - Dobývání kamene pro výtvarné nebo stavební účely, vápence, sádrovce, křídy a břidlice</v>
      </c>
      <c r="D76" s="55" t="s">
        <v>251</v>
      </c>
      <c r="E76" s="1" t="s">
        <v>29</v>
      </c>
      <c r="F76" s="67" t="s">
        <v>249</v>
      </c>
      <c r="G76" s="68" t="s">
        <v>252</v>
      </c>
      <c r="H76" s="55" t="str">
        <f t="shared" si="20"/>
        <v>08110 - Dobývání kamene, vápence, sádrovce, břidlice a jiného kamene, také pro výtvarné účely</v>
      </c>
      <c r="I76" s="55" t="s">
        <v>253</v>
      </c>
      <c r="J76" t="str">
        <f t="shared" si="21"/>
        <v>Shoda</v>
      </c>
      <c r="K76">
        <v>74</v>
      </c>
      <c r="L76" s="1">
        <f>IF(LEFT(Převodník!$A$12,5)=LEFT('Přehled převodů'!D76,5),1,0)</f>
        <v>0</v>
      </c>
      <c r="M76" s="31"/>
      <c r="N76">
        <f t="shared" si="18"/>
        <v>0</v>
      </c>
      <c r="O76" s="45" t="e">
        <f t="shared" si="22"/>
        <v>#N/A</v>
      </c>
      <c r="P76">
        <f t="shared" si="26"/>
        <v>0</v>
      </c>
      <c r="Q76" s="41">
        <f t="shared" si="27"/>
        <v>0</v>
      </c>
      <c r="R76" s="41">
        <f t="shared" si="23"/>
        <v>0</v>
      </c>
      <c r="S76" s="41">
        <f t="shared" si="28"/>
        <v>0</v>
      </c>
      <c r="T76">
        <f t="shared" si="24"/>
        <v>0</v>
      </c>
      <c r="U76" s="40">
        <f t="shared" si="29"/>
        <v>0</v>
      </c>
      <c r="V76" s="38">
        <f t="shared" si="30"/>
        <v>0</v>
      </c>
      <c r="W76" t="str">
        <f>VLOOKUP(A76,'Komplet č.2008 (ÚR 4 A 5)'!$V$4:$W$778,1,0)</f>
        <v>08110</v>
      </c>
      <c r="X76" t="str">
        <f>VLOOKUP(A76,'Komplet č.2008 (ÚR 4 A 5)'!$Y$4:$Y$778,1,0)</f>
        <v>08110</v>
      </c>
      <c r="FJ76" t="str">
        <f>VLOOKUP(F76,'Komplet č 2025 (ÚR 4 A 5)'!$F$3:$N$753,9,0)</f>
        <v>08.11</v>
      </c>
      <c r="FK76">
        <f>VLOOKUP(F76,'Komplet č 2025 (ÚR 4 A 5)'!$F$3:$N$753,8,0)</f>
        <v>4</v>
      </c>
    </row>
    <row r="77" spans="1:167" x14ac:dyDescent="0.25">
      <c r="A77" s="67" t="s">
        <v>254</v>
      </c>
      <c r="B77" s="68" t="s">
        <v>255</v>
      </c>
      <c r="C77" s="55" t="str">
        <f t="shared" si="25"/>
        <v>08120 - Provoz pískoven a štěrkopískoven; těžba jílů a kaolinu</v>
      </c>
      <c r="D77" s="55" t="s">
        <v>256</v>
      </c>
      <c r="E77" s="1" t="s">
        <v>29</v>
      </c>
      <c r="F77" s="67" t="s">
        <v>254</v>
      </c>
      <c r="G77" s="68" t="s">
        <v>257</v>
      </c>
      <c r="H77" s="55" t="str">
        <f t="shared" si="20"/>
        <v>08120 - Provoz pískoven a štěrkopískoven a těžba jílů a kaolinu</v>
      </c>
      <c r="I77" s="55" t="s">
        <v>258</v>
      </c>
      <c r="J77" t="str">
        <f t="shared" si="21"/>
        <v>Shoda</v>
      </c>
      <c r="K77">
        <v>75</v>
      </c>
      <c r="L77" s="1">
        <f>IF(LEFT(Převodník!$A$12,5)=LEFT('Přehled převodů'!D77,5),1,0)</f>
        <v>0</v>
      </c>
      <c r="M77" s="31"/>
      <c r="N77">
        <f t="shared" si="18"/>
        <v>0</v>
      </c>
      <c r="O77" s="45" t="e">
        <f t="shared" si="22"/>
        <v>#N/A</v>
      </c>
      <c r="P77">
        <f t="shared" si="26"/>
        <v>0</v>
      </c>
      <c r="Q77" s="41">
        <f t="shared" si="27"/>
        <v>0</v>
      </c>
      <c r="R77" s="41">
        <f t="shared" si="23"/>
        <v>0</v>
      </c>
      <c r="S77" s="41">
        <f t="shared" si="28"/>
        <v>0</v>
      </c>
      <c r="T77">
        <f t="shared" si="24"/>
        <v>0</v>
      </c>
      <c r="U77" s="40">
        <f t="shared" si="29"/>
        <v>0</v>
      </c>
      <c r="V77" s="38">
        <f t="shared" si="30"/>
        <v>0</v>
      </c>
      <c r="W77" t="str">
        <f>VLOOKUP(A77,'Komplet č.2008 (ÚR 4 A 5)'!$V$4:$W$778,1,0)</f>
        <v>08120</v>
      </c>
      <c r="X77" t="str">
        <f>VLOOKUP(A77,'Komplet č.2008 (ÚR 4 A 5)'!$Y$4:$Y$778,1,0)</f>
        <v>08120</v>
      </c>
      <c r="FJ77" t="str">
        <f>VLOOKUP(F77,'Komplet č 2025 (ÚR 4 A 5)'!$F$3:$N$753,9,0)</f>
        <v>08.12</v>
      </c>
      <c r="FK77">
        <f>VLOOKUP(F77,'Komplet č 2025 (ÚR 4 A 5)'!$F$3:$N$753,8,0)</f>
        <v>4</v>
      </c>
    </row>
    <row r="78" spans="1:167" x14ac:dyDescent="0.25">
      <c r="A78" s="67" t="s">
        <v>259</v>
      </c>
      <c r="B78" s="68" t="s">
        <v>260</v>
      </c>
      <c r="C78" s="55" t="str">
        <f t="shared" si="25"/>
        <v>08910 - Těžba chemických minerálů a minerálů pro výrobu hnojiv</v>
      </c>
      <c r="D78" s="55" t="s">
        <v>261</v>
      </c>
      <c r="E78" s="1" t="s">
        <v>29</v>
      </c>
      <c r="F78" s="67" t="s">
        <v>259</v>
      </c>
      <c r="G78" s="68" t="s">
        <v>260</v>
      </c>
      <c r="H78" s="55" t="str">
        <f t="shared" si="20"/>
        <v>08910 - Těžba chemických minerálů a minerálů pro výrobu hnojiv</v>
      </c>
      <c r="I78" s="55" t="s">
        <v>261</v>
      </c>
      <c r="J78" t="str">
        <f t="shared" si="21"/>
        <v>Shoda</v>
      </c>
      <c r="K78">
        <v>76</v>
      </c>
      <c r="L78" s="1">
        <f>IF(LEFT(Převodník!$A$12,5)=LEFT('Přehled převodů'!D78,5),1,0)</f>
        <v>0</v>
      </c>
      <c r="M78" s="31"/>
      <c r="N78">
        <f t="shared" si="18"/>
        <v>0</v>
      </c>
      <c r="O78" s="45" t="e">
        <f t="shared" si="22"/>
        <v>#N/A</v>
      </c>
      <c r="P78">
        <f t="shared" si="26"/>
        <v>0</v>
      </c>
      <c r="Q78" s="41">
        <f t="shared" si="27"/>
        <v>0</v>
      </c>
      <c r="R78" s="41">
        <f t="shared" si="23"/>
        <v>0</v>
      </c>
      <c r="S78" s="41">
        <f t="shared" si="28"/>
        <v>0</v>
      </c>
      <c r="T78">
        <f t="shared" si="24"/>
        <v>0</v>
      </c>
      <c r="U78" s="40">
        <f t="shared" si="29"/>
        <v>0</v>
      </c>
      <c r="V78" s="38">
        <f t="shared" si="30"/>
        <v>0</v>
      </c>
      <c r="W78" t="str">
        <f>VLOOKUP(A78,'Komplet č.2008 (ÚR 4 A 5)'!$V$4:$W$778,1,0)</f>
        <v>08910</v>
      </c>
      <c r="X78" t="str">
        <f>VLOOKUP(A78,'Komplet č.2008 (ÚR 4 A 5)'!$Y$4:$Y$778,1,0)</f>
        <v>08910</v>
      </c>
      <c r="FJ78" t="str">
        <f>VLOOKUP(F78,'Komplet č 2025 (ÚR 4 A 5)'!$F$3:$N$753,9,0)</f>
        <v>08.91</v>
      </c>
      <c r="FK78">
        <f>VLOOKUP(F78,'Komplet č 2025 (ÚR 4 A 5)'!$F$3:$N$753,8,0)</f>
        <v>4</v>
      </c>
    </row>
    <row r="79" spans="1:167" x14ac:dyDescent="0.25">
      <c r="A79" s="67" t="s">
        <v>262</v>
      </c>
      <c r="B79" s="68" t="s">
        <v>263</v>
      </c>
      <c r="C79" s="55" t="str">
        <f t="shared" si="25"/>
        <v>08920 - Těžba rašeliny</v>
      </c>
      <c r="D79" s="55" t="s">
        <v>264</v>
      </c>
      <c r="E79" s="1" t="s">
        <v>29</v>
      </c>
      <c r="F79" s="67" t="s">
        <v>262</v>
      </c>
      <c r="G79" s="68" t="s">
        <v>263</v>
      </c>
      <c r="H79" s="55" t="str">
        <f t="shared" si="20"/>
        <v>08920 - Těžba rašeliny</v>
      </c>
      <c r="I79" s="55" t="s">
        <v>264</v>
      </c>
      <c r="J79" t="str">
        <f t="shared" si="21"/>
        <v>Shoda</v>
      </c>
      <c r="K79">
        <v>77</v>
      </c>
      <c r="L79" s="1">
        <f>IF(LEFT(Převodník!$A$12,5)=LEFT('Přehled převodů'!D79,5),1,0)</f>
        <v>0</v>
      </c>
      <c r="M79" s="31"/>
      <c r="N79">
        <f t="shared" si="18"/>
        <v>0</v>
      </c>
      <c r="O79" s="45" t="e">
        <f t="shared" si="22"/>
        <v>#N/A</v>
      </c>
      <c r="P79">
        <f t="shared" si="26"/>
        <v>0</v>
      </c>
      <c r="Q79" s="41">
        <f t="shared" si="27"/>
        <v>0</v>
      </c>
      <c r="R79" s="41">
        <f t="shared" si="23"/>
        <v>0</v>
      </c>
      <c r="S79" s="41">
        <f t="shared" si="28"/>
        <v>0</v>
      </c>
      <c r="T79">
        <f t="shared" si="24"/>
        <v>0</v>
      </c>
      <c r="U79" s="40">
        <f t="shared" si="29"/>
        <v>0</v>
      </c>
      <c r="V79" s="38">
        <f t="shared" si="30"/>
        <v>0</v>
      </c>
      <c r="W79" t="str">
        <f>VLOOKUP(A79,'Komplet č.2008 (ÚR 4 A 5)'!$V$4:$W$778,1,0)</f>
        <v>08920</v>
      </c>
      <c r="X79" t="str">
        <f>VLOOKUP(A79,'Komplet č.2008 (ÚR 4 A 5)'!$Y$4:$Y$778,1,0)</f>
        <v>08920</v>
      </c>
      <c r="FJ79" t="str">
        <f>VLOOKUP(F79,'Komplet č 2025 (ÚR 4 A 5)'!$F$3:$N$753,9,0)</f>
        <v>08.92</v>
      </c>
      <c r="FK79">
        <f>VLOOKUP(F79,'Komplet č 2025 (ÚR 4 A 5)'!$F$3:$N$753,8,0)</f>
        <v>4</v>
      </c>
    </row>
    <row r="80" spans="1:167" x14ac:dyDescent="0.25">
      <c r="A80" s="67" t="s">
        <v>265</v>
      </c>
      <c r="B80" s="68" t="s">
        <v>266</v>
      </c>
      <c r="C80" s="55" t="str">
        <f t="shared" si="25"/>
        <v>08930 - Těžba soli</v>
      </c>
      <c r="D80" s="55" t="s">
        <v>267</v>
      </c>
      <c r="E80" s="1" t="s">
        <v>29</v>
      </c>
      <c r="F80" s="67" t="s">
        <v>265</v>
      </c>
      <c r="G80" s="68" t="s">
        <v>266</v>
      </c>
      <c r="H80" s="55" t="str">
        <f t="shared" si="20"/>
        <v>08930 - Těžba soli</v>
      </c>
      <c r="I80" s="55" t="s">
        <v>267</v>
      </c>
      <c r="J80" t="str">
        <f t="shared" si="21"/>
        <v>Shoda</v>
      </c>
      <c r="K80">
        <v>78</v>
      </c>
      <c r="L80" s="1">
        <f>IF(LEFT(Převodník!$A$12,5)=LEFT('Přehled převodů'!D80,5),1,0)</f>
        <v>0</v>
      </c>
      <c r="M80" s="31"/>
      <c r="N80">
        <f t="shared" si="18"/>
        <v>0</v>
      </c>
      <c r="O80" s="45" t="e">
        <f t="shared" si="22"/>
        <v>#N/A</v>
      </c>
      <c r="P80">
        <f t="shared" si="26"/>
        <v>0</v>
      </c>
      <c r="Q80" s="41">
        <f t="shared" si="27"/>
        <v>0</v>
      </c>
      <c r="R80" s="41">
        <f t="shared" si="23"/>
        <v>0</v>
      </c>
      <c r="S80" s="41">
        <f t="shared" si="28"/>
        <v>0</v>
      </c>
      <c r="T80">
        <f t="shared" si="24"/>
        <v>0</v>
      </c>
      <c r="U80" s="40">
        <f t="shared" si="29"/>
        <v>0</v>
      </c>
      <c r="V80" s="38">
        <f t="shared" si="30"/>
        <v>0</v>
      </c>
      <c r="W80" t="str">
        <f>VLOOKUP(A80,'Komplet č.2008 (ÚR 4 A 5)'!$V$4:$W$778,1,0)</f>
        <v>08930</v>
      </c>
      <c r="X80" t="str">
        <f>VLOOKUP(A80,'Komplet č.2008 (ÚR 4 A 5)'!$Y$4:$Y$778,1,0)</f>
        <v>08930</v>
      </c>
      <c r="FJ80" t="str">
        <f>VLOOKUP(F80,'Komplet č 2025 (ÚR 4 A 5)'!$F$3:$N$753,9,0)</f>
        <v>08.93</v>
      </c>
      <c r="FK80">
        <f>VLOOKUP(F80,'Komplet č 2025 (ÚR 4 A 5)'!$F$3:$N$753,8,0)</f>
        <v>4</v>
      </c>
    </row>
    <row r="81" spans="1:167" x14ac:dyDescent="0.25">
      <c r="A81" s="67" t="s">
        <v>268</v>
      </c>
      <c r="B81" s="68" t="s">
        <v>269</v>
      </c>
      <c r="C81" s="55" t="str">
        <f t="shared" si="25"/>
        <v>08990 - Ostatní těžba a dobývání j. n.</v>
      </c>
      <c r="D81" s="55" t="s">
        <v>270</v>
      </c>
      <c r="E81" s="1" t="s">
        <v>29</v>
      </c>
      <c r="F81" s="67" t="s">
        <v>268</v>
      </c>
      <c r="G81" s="68" t="s">
        <v>271</v>
      </c>
      <c r="H81" s="55" t="str">
        <f t="shared" si="20"/>
        <v>08990 - Těžba a dobývání ostatních nerostných surovin j. n.</v>
      </c>
      <c r="I81" s="55" t="s">
        <v>272</v>
      </c>
      <c r="J81" t="str">
        <f t="shared" si="21"/>
        <v>Shoda</v>
      </c>
      <c r="K81">
        <v>79</v>
      </c>
      <c r="L81" s="1">
        <f>IF(LEFT(Převodník!$A$12,5)=LEFT('Přehled převodů'!D81,5),1,0)</f>
        <v>0</v>
      </c>
      <c r="M81" s="31"/>
      <c r="N81">
        <f t="shared" si="18"/>
        <v>0</v>
      </c>
      <c r="O81" s="45" t="e">
        <f t="shared" si="22"/>
        <v>#N/A</v>
      </c>
      <c r="P81">
        <f t="shared" si="26"/>
        <v>0</v>
      </c>
      <c r="Q81" s="41">
        <f t="shared" si="27"/>
        <v>0</v>
      </c>
      <c r="R81" s="41">
        <f t="shared" si="23"/>
        <v>0</v>
      </c>
      <c r="S81" s="41">
        <f t="shared" si="28"/>
        <v>0</v>
      </c>
      <c r="T81">
        <f t="shared" si="24"/>
        <v>0</v>
      </c>
      <c r="U81" s="40">
        <f t="shared" si="29"/>
        <v>0</v>
      </c>
      <c r="V81" s="38">
        <f t="shared" si="30"/>
        <v>0</v>
      </c>
      <c r="W81" t="str">
        <f>VLOOKUP(A81,'Komplet č.2008 (ÚR 4 A 5)'!$V$4:$W$778,1,0)</f>
        <v>08990</v>
      </c>
      <c r="X81" t="str">
        <f>VLOOKUP(A81,'Komplet č.2008 (ÚR 4 A 5)'!$Y$4:$Y$778,1,0)</f>
        <v>08990</v>
      </c>
      <c r="FJ81" t="str">
        <f>VLOOKUP(F81,'Komplet č 2025 (ÚR 4 A 5)'!$F$3:$N$753,9,0)</f>
        <v>08.99</v>
      </c>
      <c r="FK81">
        <f>VLOOKUP(F81,'Komplet č 2025 (ÚR 4 A 5)'!$F$3:$N$753,8,0)</f>
        <v>4</v>
      </c>
    </row>
    <row r="82" spans="1:167" x14ac:dyDescent="0.25">
      <c r="A82" s="67" t="s">
        <v>273</v>
      </c>
      <c r="B82" s="68" t="s">
        <v>274</v>
      </c>
      <c r="C82" s="55" t="str">
        <f t="shared" si="25"/>
        <v>09100 - Podpůrné činnosti při těžbě ropy a zemního plynu</v>
      </c>
      <c r="D82" s="55" t="s">
        <v>275</v>
      </c>
      <c r="E82" s="1" t="s">
        <v>29</v>
      </c>
      <c r="F82" s="67" t="s">
        <v>273</v>
      </c>
      <c r="G82" s="68" t="s">
        <v>276</v>
      </c>
      <c r="H82" s="55" t="str">
        <f t="shared" si="20"/>
        <v>09100 - Podpůrné činnosti pro těžbu ropy a zemního plynu</v>
      </c>
      <c r="I82" s="55" t="s">
        <v>277</v>
      </c>
      <c r="J82" t="str">
        <f t="shared" si="21"/>
        <v>Shoda</v>
      </c>
      <c r="K82">
        <v>80</v>
      </c>
      <c r="L82" s="1">
        <f>IF(LEFT(Převodník!$A$12,5)=LEFT('Přehled převodů'!D82,5),1,0)</f>
        <v>0</v>
      </c>
      <c r="M82" s="31"/>
      <c r="N82">
        <f t="shared" si="18"/>
        <v>0</v>
      </c>
      <c r="O82" s="45" t="e">
        <f t="shared" si="22"/>
        <v>#N/A</v>
      </c>
      <c r="P82">
        <f t="shared" si="26"/>
        <v>0</v>
      </c>
      <c r="Q82" s="41">
        <f t="shared" si="27"/>
        <v>0</v>
      </c>
      <c r="R82" s="41">
        <f t="shared" si="23"/>
        <v>0</v>
      </c>
      <c r="S82" s="41">
        <f t="shared" si="28"/>
        <v>0</v>
      </c>
      <c r="T82">
        <f t="shared" si="24"/>
        <v>0</v>
      </c>
      <c r="U82" s="40">
        <f t="shared" si="29"/>
        <v>0</v>
      </c>
      <c r="V82" s="38">
        <f t="shared" si="30"/>
        <v>0</v>
      </c>
      <c r="W82" t="str">
        <f>VLOOKUP(A82,'Komplet č.2008 (ÚR 4 A 5)'!$V$4:$W$778,1,0)</f>
        <v>09100</v>
      </c>
      <c r="X82" t="str">
        <f>VLOOKUP(A82,'Komplet č.2008 (ÚR 4 A 5)'!$Y$4:$Y$778,1,0)</f>
        <v>09100</v>
      </c>
      <c r="FJ82" t="str">
        <f>VLOOKUP(F82,'Komplet č 2025 (ÚR 4 A 5)'!$F$3:$N$753,9,0)</f>
        <v>09.10</v>
      </c>
      <c r="FK82">
        <f>VLOOKUP(F82,'Komplet č 2025 (ÚR 4 A 5)'!$F$3:$N$753,8,0)</f>
        <v>4</v>
      </c>
    </row>
    <row r="83" spans="1:167" x14ac:dyDescent="0.25">
      <c r="A83" s="67" t="s">
        <v>278</v>
      </c>
      <c r="B83" s="68" t="s">
        <v>279</v>
      </c>
      <c r="C83" s="55" t="str">
        <f t="shared" si="25"/>
        <v>09900 - Podpůrné činnosti při ostatní těžbě a dobývání</v>
      </c>
      <c r="D83" s="55" t="s">
        <v>280</v>
      </c>
      <c r="E83" s="1" t="s">
        <v>29</v>
      </c>
      <c r="F83" s="67" t="s">
        <v>278</v>
      </c>
      <c r="G83" s="68" t="s">
        <v>281</v>
      </c>
      <c r="H83" s="55" t="str">
        <f t="shared" si="20"/>
        <v>09900 - Podpůrné činnosti pro těžbu a dobývání ostatních nerostných surovin</v>
      </c>
      <c r="I83" s="55" t="s">
        <v>282</v>
      </c>
      <c r="J83" t="str">
        <f t="shared" si="21"/>
        <v>Shoda</v>
      </c>
      <c r="K83">
        <v>81</v>
      </c>
      <c r="L83" s="1">
        <f>IF(LEFT(Převodník!$A$12,5)=LEFT('Přehled převodů'!D83,5),1,0)</f>
        <v>0</v>
      </c>
      <c r="M83" s="31"/>
      <c r="N83">
        <f t="shared" si="18"/>
        <v>0</v>
      </c>
      <c r="O83" s="45" t="e">
        <f t="shared" si="22"/>
        <v>#N/A</v>
      </c>
      <c r="P83">
        <f t="shared" si="26"/>
        <v>0</v>
      </c>
      <c r="Q83" s="41">
        <f t="shared" si="27"/>
        <v>0</v>
      </c>
      <c r="R83" s="41">
        <f t="shared" si="23"/>
        <v>0</v>
      </c>
      <c r="S83" s="41">
        <f t="shared" si="28"/>
        <v>0</v>
      </c>
      <c r="T83">
        <f t="shared" si="24"/>
        <v>0</v>
      </c>
      <c r="U83" s="40">
        <f t="shared" si="29"/>
        <v>0</v>
      </c>
      <c r="V83" s="38">
        <f t="shared" si="30"/>
        <v>0</v>
      </c>
      <c r="W83" t="str">
        <f>VLOOKUP(A83,'Komplet č.2008 (ÚR 4 A 5)'!$V$4:$W$778,1,0)</f>
        <v>09900</v>
      </c>
      <c r="X83" t="str">
        <f>VLOOKUP(A83,'Komplet č.2008 (ÚR 4 A 5)'!$Y$4:$Y$778,1,0)</f>
        <v>09900</v>
      </c>
      <c r="FJ83" t="str">
        <f>VLOOKUP(F83,'Komplet č 2025 (ÚR 4 A 5)'!$F$3:$N$753,9,0)</f>
        <v>09.90</v>
      </c>
      <c r="FK83">
        <f>VLOOKUP(F83,'Komplet č 2025 (ÚR 4 A 5)'!$F$3:$N$753,8,0)</f>
        <v>4</v>
      </c>
    </row>
    <row r="84" spans="1:167" x14ac:dyDescent="0.25">
      <c r="A84" s="67" t="s">
        <v>283</v>
      </c>
      <c r="B84" s="68" t="s">
        <v>284</v>
      </c>
      <c r="C84" s="55" t="str">
        <f t="shared" si="25"/>
        <v>10110 - Zpracování a konzervování masa, kromě drůbežího</v>
      </c>
      <c r="D84" s="55" t="s">
        <v>285</v>
      </c>
      <c r="E84" s="1" t="s">
        <v>29</v>
      </c>
      <c r="F84" s="67" t="s">
        <v>283</v>
      </c>
      <c r="G84" s="68" t="s">
        <v>286</v>
      </c>
      <c r="H84" s="55" t="str">
        <f t="shared" si="20"/>
        <v>10110 - Zpracování a konzervování masa, kromě drůbežího masa</v>
      </c>
      <c r="I84" s="55" t="s">
        <v>287</v>
      </c>
      <c r="J84" t="str">
        <f t="shared" si="21"/>
        <v>Shoda</v>
      </c>
      <c r="K84">
        <v>82</v>
      </c>
      <c r="L84" s="1">
        <f>IF(LEFT(Převodník!$A$12,5)=LEFT('Přehled převodů'!D84,5),1,0)</f>
        <v>0</v>
      </c>
      <c r="M84" s="31"/>
      <c r="N84">
        <f t="shared" si="18"/>
        <v>0</v>
      </c>
      <c r="O84" s="45" t="e">
        <f t="shared" si="22"/>
        <v>#N/A</v>
      </c>
      <c r="P84">
        <f t="shared" si="26"/>
        <v>0</v>
      </c>
      <c r="Q84" s="41">
        <f t="shared" si="27"/>
        <v>0</v>
      </c>
      <c r="R84" s="41">
        <f t="shared" si="23"/>
        <v>0</v>
      </c>
      <c r="S84" s="41">
        <f t="shared" si="28"/>
        <v>0</v>
      </c>
      <c r="T84">
        <f t="shared" si="24"/>
        <v>0</v>
      </c>
      <c r="U84" s="40">
        <f t="shared" si="29"/>
        <v>0</v>
      </c>
      <c r="V84" s="38">
        <f t="shared" si="30"/>
        <v>0</v>
      </c>
      <c r="W84" t="str">
        <f>VLOOKUP(A84,'Komplet č.2008 (ÚR 4 A 5)'!$V$4:$W$778,1,0)</f>
        <v>10110</v>
      </c>
      <c r="X84" t="str">
        <f>VLOOKUP(A84,'Komplet č.2008 (ÚR 4 A 5)'!$Y$4:$Y$778,1,0)</f>
        <v>10110</v>
      </c>
      <c r="FJ84" t="str">
        <f>VLOOKUP(F84,'Komplet č 2025 (ÚR 4 A 5)'!$F$3:$N$753,9,0)</f>
        <v>10.11</v>
      </c>
      <c r="FK84">
        <f>VLOOKUP(F84,'Komplet č 2025 (ÚR 4 A 5)'!$F$3:$N$753,8,0)</f>
        <v>4</v>
      </c>
    </row>
    <row r="85" spans="1:167" x14ac:dyDescent="0.25">
      <c r="A85" s="67" t="s">
        <v>288</v>
      </c>
      <c r="B85" s="68" t="s">
        <v>289</v>
      </c>
      <c r="C85" s="55" t="str">
        <f t="shared" si="25"/>
        <v>10120 - Zpracování a konzervování drůbežího masa</v>
      </c>
      <c r="D85" s="55" t="s">
        <v>290</v>
      </c>
      <c r="E85" s="1" t="s">
        <v>29</v>
      </c>
      <c r="F85" s="67" t="s">
        <v>288</v>
      </c>
      <c r="G85" s="68" t="s">
        <v>289</v>
      </c>
      <c r="H85" s="55" t="str">
        <f t="shared" si="20"/>
        <v>10120 - Zpracování a konzervování drůbežího masa</v>
      </c>
      <c r="I85" s="55" t="s">
        <v>290</v>
      </c>
      <c r="J85" t="str">
        <f t="shared" si="21"/>
        <v>Shoda</v>
      </c>
      <c r="K85">
        <v>83</v>
      </c>
      <c r="L85" s="1">
        <f>IF(LEFT(Převodník!$A$12,5)=LEFT('Přehled převodů'!D85,5),1,0)</f>
        <v>0</v>
      </c>
      <c r="M85" s="31"/>
      <c r="N85">
        <f t="shared" si="18"/>
        <v>0</v>
      </c>
      <c r="O85" s="45" t="e">
        <f t="shared" si="22"/>
        <v>#N/A</v>
      </c>
      <c r="P85">
        <f t="shared" si="26"/>
        <v>0</v>
      </c>
      <c r="Q85" s="41">
        <f t="shared" si="27"/>
        <v>0</v>
      </c>
      <c r="R85" s="41">
        <f t="shared" si="23"/>
        <v>0</v>
      </c>
      <c r="S85" s="41">
        <f t="shared" si="28"/>
        <v>0</v>
      </c>
      <c r="T85">
        <f t="shared" si="24"/>
        <v>0</v>
      </c>
      <c r="U85" s="40">
        <f t="shared" si="29"/>
        <v>0</v>
      </c>
      <c r="V85" s="38">
        <f t="shared" si="30"/>
        <v>0</v>
      </c>
      <c r="W85" t="str">
        <f>VLOOKUP(A85,'Komplet č.2008 (ÚR 4 A 5)'!$V$4:$W$778,1,0)</f>
        <v>10120</v>
      </c>
      <c r="X85" t="str">
        <f>VLOOKUP(A85,'Komplet č.2008 (ÚR 4 A 5)'!$Y$4:$Y$778,1,0)</f>
        <v>10120</v>
      </c>
      <c r="FJ85" t="str">
        <f>VLOOKUP(F85,'Komplet č 2025 (ÚR 4 A 5)'!$F$3:$N$753,9,0)</f>
        <v>10.12</v>
      </c>
      <c r="FK85">
        <f>VLOOKUP(F85,'Komplet č 2025 (ÚR 4 A 5)'!$F$3:$N$753,8,0)</f>
        <v>4</v>
      </c>
    </row>
    <row r="86" spans="1:167" x14ac:dyDescent="0.25">
      <c r="A86" s="67" t="s">
        <v>291</v>
      </c>
      <c r="B86" s="68" t="s">
        <v>292</v>
      </c>
      <c r="C86" s="55" t="str">
        <f t="shared" si="25"/>
        <v>10130 - Výroba masných výrobků a výrobků z drůbežího masa</v>
      </c>
      <c r="D86" s="55" t="s">
        <v>293</v>
      </c>
      <c r="E86" s="1" t="s">
        <v>29</v>
      </c>
      <c r="F86" s="67" t="s">
        <v>291</v>
      </c>
      <c r="G86" s="68" t="s">
        <v>292</v>
      </c>
      <c r="H86" s="55" t="str">
        <f t="shared" si="20"/>
        <v>10130 - Výroba masných výrobků a výrobků z drůbežího masa</v>
      </c>
      <c r="I86" s="55" t="s">
        <v>293</v>
      </c>
      <c r="J86" t="str">
        <f t="shared" si="21"/>
        <v>Shoda</v>
      </c>
      <c r="K86">
        <v>84</v>
      </c>
      <c r="L86" s="1">
        <f>IF(LEFT(Převodník!$A$12,5)=LEFT('Přehled převodů'!D86,5),1,0)</f>
        <v>0</v>
      </c>
      <c r="M86" s="31"/>
      <c r="N86">
        <f t="shared" ref="N86:N149" si="31">IF(L86=0,0,K86)</f>
        <v>0</v>
      </c>
      <c r="O86" s="45" t="e">
        <f t="shared" si="22"/>
        <v>#N/A</v>
      </c>
      <c r="P86">
        <f t="shared" si="26"/>
        <v>0</v>
      </c>
      <c r="Q86" s="41">
        <f t="shared" si="27"/>
        <v>0</v>
      </c>
      <c r="R86" s="41">
        <f t="shared" si="23"/>
        <v>0</v>
      </c>
      <c r="S86" s="41">
        <f t="shared" si="28"/>
        <v>0</v>
      </c>
      <c r="T86">
        <f t="shared" si="24"/>
        <v>0</v>
      </c>
      <c r="U86" s="40">
        <f t="shared" si="29"/>
        <v>0</v>
      </c>
      <c r="V86" s="38">
        <f t="shared" si="30"/>
        <v>0</v>
      </c>
      <c r="W86" t="str">
        <f>VLOOKUP(A86,'Komplet č.2008 (ÚR 4 A 5)'!$V$4:$W$778,1,0)</f>
        <v>10130</v>
      </c>
      <c r="X86" t="str">
        <f>VLOOKUP(A86,'Komplet č.2008 (ÚR 4 A 5)'!$Y$4:$Y$778,1,0)</f>
        <v>10130</v>
      </c>
      <c r="FJ86" t="str">
        <f>VLOOKUP(F86,'Komplet č 2025 (ÚR 4 A 5)'!$F$3:$N$753,9,0)</f>
        <v>10.13</v>
      </c>
      <c r="FK86">
        <f>VLOOKUP(F86,'Komplet č 2025 (ÚR 4 A 5)'!$F$3:$N$753,8,0)</f>
        <v>4</v>
      </c>
    </row>
    <row r="87" spans="1:167" x14ac:dyDescent="0.25">
      <c r="A87" s="67" t="s">
        <v>294</v>
      </c>
      <c r="B87" s="68" t="s">
        <v>295</v>
      </c>
      <c r="C87" s="55" t="str">
        <f t="shared" si="25"/>
        <v>10200 - Zpracování a konzervování ryb, korýšů a měkkýšů</v>
      </c>
      <c r="D87" s="55" t="s">
        <v>296</v>
      </c>
      <c r="E87" s="1" t="s">
        <v>29</v>
      </c>
      <c r="F87" s="67" t="s">
        <v>294</v>
      </c>
      <c r="G87" s="68" t="s">
        <v>295</v>
      </c>
      <c r="H87" s="55" t="str">
        <f t="shared" si="20"/>
        <v>10200 - Zpracování a konzervování ryb, korýšů a měkkýšů</v>
      </c>
      <c r="I87" s="55" t="s">
        <v>296</v>
      </c>
      <c r="J87" t="str">
        <f t="shared" si="21"/>
        <v>Shoda</v>
      </c>
      <c r="K87">
        <v>85</v>
      </c>
      <c r="L87" s="1">
        <f>IF(LEFT(Převodník!$A$12,5)=LEFT('Přehled převodů'!D87,5),1,0)</f>
        <v>0</v>
      </c>
      <c r="M87" s="31"/>
      <c r="N87">
        <f t="shared" si="31"/>
        <v>0</v>
      </c>
      <c r="O87" s="45" t="e">
        <f t="shared" si="22"/>
        <v>#N/A</v>
      </c>
      <c r="P87">
        <f t="shared" si="26"/>
        <v>0</v>
      </c>
      <c r="Q87" s="41">
        <f t="shared" si="27"/>
        <v>0</v>
      </c>
      <c r="R87" s="41">
        <f t="shared" si="23"/>
        <v>0</v>
      </c>
      <c r="S87" s="41">
        <f t="shared" si="28"/>
        <v>0</v>
      </c>
      <c r="T87">
        <f t="shared" si="24"/>
        <v>0</v>
      </c>
      <c r="U87" s="40">
        <f t="shared" si="29"/>
        <v>0</v>
      </c>
      <c r="V87" s="38">
        <f t="shared" si="30"/>
        <v>0</v>
      </c>
      <c r="W87" t="str">
        <f>VLOOKUP(A87,'Komplet č.2008 (ÚR 4 A 5)'!$V$4:$W$778,1,0)</f>
        <v>10200</v>
      </c>
      <c r="X87" t="str">
        <f>VLOOKUP(A87,'Komplet č.2008 (ÚR 4 A 5)'!$Y$4:$Y$778,1,0)</f>
        <v>10200</v>
      </c>
      <c r="FJ87" t="str">
        <f>VLOOKUP(F87,'Komplet č 2025 (ÚR 4 A 5)'!$F$3:$N$753,9,0)</f>
        <v>10.20</v>
      </c>
      <c r="FK87">
        <f>VLOOKUP(F87,'Komplet č 2025 (ÚR 4 A 5)'!$F$3:$N$753,8,0)</f>
        <v>4</v>
      </c>
    </row>
    <row r="88" spans="1:167" x14ac:dyDescent="0.25">
      <c r="A88" s="67" t="s">
        <v>297</v>
      </c>
      <c r="B88" s="68" t="s">
        <v>298</v>
      </c>
      <c r="C88" s="55" t="str">
        <f t="shared" si="25"/>
        <v>10310 - Zpracování a konzervování brambor</v>
      </c>
      <c r="D88" s="55" t="s">
        <v>299</v>
      </c>
      <c r="E88" s="1" t="s">
        <v>29</v>
      </c>
      <c r="F88" s="67" t="s">
        <v>297</v>
      </c>
      <c r="G88" s="68" t="s">
        <v>298</v>
      </c>
      <c r="H88" s="55" t="str">
        <f t="shared" si="20"/>
        <v>10310 - Zpracování a konzervování brambor</v>
      </c>
      <c r="I88" s="55" t="s">
        <v>299</v>
      </c>
      <c r="J88" t="str">
        <f t="shared" si="21"/>
        <v>Shoda</v>
      </c>
      <c r="K88">
        <v>86</v>
      </c>
      <c r="L88" s="1">
        <f>IF(LEFT(Převodník!$A$12,5)=LEFT('Přehled převodů'!D88,5),1,0)</f>
        <v>0</v>
      </c>
      <c r="M88" s="31"/>
      <c r="N88">
        <f t="shared" si="31"/>
        <v>0</v>
      </c>
      <c r="O88" s="45" t="e">
        <f t="shared" si="22"/>
        <v>#N/A</v>
      </c>
      <c r="P88">
        <f t="shared" si="26"/>
        <v>0</v>
      </c>
      <c r="Q88" s="41">
        <f t="shared" si="27"/>
        <v>0</v>
      </c>
      <c r="R88" s="41">
        <f t="shared" si="23"/>
        <v>0</v>
      </c>
      <c r="S88" s="41">
        <f t="shared" si="28"/>
        <v>0</v>
      </c>
      <c r="T88">
        <f t="shared" si="24"/>
        <v>0</v>
      </c>
      <c r="U88" s="40">
        <f t="shared" si="29"/>
        <v>0</v>
      </c>
      <c r="V88" s="38">
        <f t="shared" si="30"/>
        <v>0</v>
      </c>
      <c r="W88" t="str">
        <f>VLOOKUP(A88,'Komplet č.2008 (ÚR 4 A 5)'!$V$4:$W$778,1,0)</f>
        <v>10310</v>
      </c>
      <c r="X88" t="str">
        <f>VLOOKUP(A88,'Komplet č.2008 (ÚR 4 A 5)'!$Y$4:$Y$778,1,0)</f>
        <v>10310</v>
      </c>
      <c r="FJ88" t="str">
        <f>VLOOKUP(F88,'Komplet č 2025 (ÚR 4 A 5)'!$F$3:$N$753,9,0)</f>
        <v>10.31</v>
      </c>
      <c r="FK88">
        <f>VLOOKUP(F88,'Komplet č 2025 (ÚR 4 A 5)'!$F$3:$N$753,8,0)</f>
        <v>4</v>
      </c>
    </row>
    <row r="89" spans="1:167" x14ac:dyDescent="0.25">
      <c r="A89" s="67" t="s">
        <v>300</v>
      </c>
      <c r="B89" s="68" t="s">
        <v>301</v>
      </c>
      <c r="C89" s="55" t="str">
        <f t="shared" si="25"/>
        <v>10320 - Výroba ovocných a zeleninových šťáv</v>
      </c>
      <c r="D89" s="55" t="s">
        <v>302</v>
      </c>
      <c r="E89" s="1" t="s">
        <v>29</v>
      </c>
      <c r="F89" s="67" t="s">
        <v>300</v>
      </c>
      <c r="G89" s="68" t="s">
        <v>301</v>
      </c>
      <c r="H89" s="55" t="str">
        <f t="shared" si="20"/>
        <v>10320 - Výroba ovocných a zeleninových šťáv</v>
      </c>
      <c r="I89" s="55" t="s">
        <v>302</v>
      </c>
      <c r="J89" t="str">
        <f t="shared" si="21"/>
        <v>Shoda</v>
      </c>
      <c r="K89">
        <v>87</v>
      </c>
      <c r="L89" s="1">
        <f>IF(LEFT(Převodník!$A$12,5)=LEFT('Přehled převodů'!D89,5),1,0)</f>
        <v>0</v>
      </c>
      <c r="M89" s="31"/>
      <c r="N89">
        <f t="shared" si="31"/>
        <v>0</v>
      </c>
      <c r="O89" s="45" t="e">
        <f t="shared" si="22"/>
        <v>#N/A</v>
      </c>
      <c r="P89">
        <f t="shared" si="26"/>
        <v>0</v>
      </c>
      <c r="Q89" s="41">
        <f t="shared" si="27"/>
        <v>0</v>
      </c>
      <c r="R89" s="41">
        <f t="shared" si="23"/>
        <v>0</v>
      </c>
      <c r="S89" s="41">
        <f t="shared" si="28"/>
        <v>0</v>
      </c>
      <c r="T89">
        <f t="shared" si="24"/>
        <v>0</v>
      </c>
      <c r="U89" s="40">
        <f t="shared" si="29"/>
        <v>0</v>
      </c>
      <c r="V89" s="38">
        <f t="shared" si="30"/>
        <v>0</v>
      </c>
      <c r="W89" t="str">
        <f>VLOOKUP(A89,'Komplet č.2008 (ÚR 4 A 5)'!$V$4:$W$778,1,0)</f>
        <v>10320</v>
      </c>
      <c r="X89" t="str">
        <f>VLOOKUP(A89,'Komplet č.2008 (ÚR 4 A 5)'!$Y$4:$Y$778,1,0)</f>
        <v>10320</v>
      </c>
      <c r="FJ89" t="str">
        <f>VLOOKUP(F89,'Komplet č 2025 (ÚR 4 A 5)'!$F$3:$N$753,9,0)</f>
        <v>10.32</v>
      </c>
      <c r="FK89">
        <f>VLOOKUP(F89,'Komplet č 2025 (ÚR 4 A 5)'!$F$3:$N$753,8,0)</f>
        <v>4</v>
      </c>
    </row>
    <row r="90" spans="1:167" x14ac:dyDescent="0.25">
      <c r="A90" s="67" t="s">
        <v>303</v>
      </c>
      <c r="B90" s="68" t="s">
        <v>304</v>
      </c>
      <c r="C90" s="55" t="str">
        <f t="shared" si="25"/>
        <v>10390 - Ostatní zpracování a konzervování ovoce a zeleniny</v>
      </c>
      <c r="D90" s="55" t="s">
        <v>305</v>
      </c>
      <c r="E90" s="1" t="s">
        <v>29</v>
      </c>
      <c r="F90" s="67" t="s">
        <v>303</v>
      </c>
      <c r="G90" s="68" t="s">
        <v>304</v>
      </c>
      <c r="H90" s="55" t="str">
        <f t="shared" si="20"/>
        <v>10390 - Ostatní zpracování a konzervování ovoce a zeleniny</v>
      </c>
      <c r="I90" s="55" t="s">
        <v>305</v>
      </c>
      <c r="J90" t="str">
        <f t="shared" si="21"/>
        <v>Shoda</v>
      </c>
      <c r="K90">
        <v>88</v>
      </c>
      <c r="L90" s="1">
        <f>IF(LEFT(Převodník!$A$12,5)=LEFT('Přehled převodů'!D90,5),1,0)</f>
        <v>0</v>
      </c>
      <c r="M90" s="31"/>
      <c r="N90">
        <f t="shared" si="31"/>
        <v>0</v>
      </c>
      <c r="O90" s="45" t="e">
        <f t="shared" si="22"/>
        <v>#N/A</v>
      </c>
      <c r="P90">
        <f t="shared" si="26"/>
        <v>0</v>
      </c>
      <c r="Q90" s="41">
        <f t="shared" si="27"/>
        <v>0</v>
      </c>
      <c r="R90" s="41">
        <f t="shared" si="23"/>
        <v>0</v>
      </c>
      <c r="S90" s="41">
        <f t="shared" si="28"/>
        <v>0</v>
      </c>
      <c r="T90">
        <f t="shared" si="24"/>
        <v>0</v>
      </c>
      <c r="U90" s="40">
        <f t="shared" si="29"/>
        <v>0</v>
      </c>
      <c r="V90" s="38">
        <f t="shared" si="30"/>
        <v>0</v>
      </c>
      <c r="W90" t="str">
        <f>VLOOKUP(A90,'Komplet č.2008 (ÚR 4 A 5)'!$V$4:$W$778,1,0)</f>
        <v>10390</v>
      </c>
      <c r="X90" t="str">
        <f>VLOOKUP(A90,'Komplet č.2008 (ÚR 4 A 5)'!$Y$4:$Y$778,1,0)</f>
        <v>10390</v>
      </c>
      <c r="FJ90" t="str">
        <f>VLOOKUP(F90,'Komplet č 2025 (ÚR 4 A 5)'!$F$3:$N$753,9,0)</f>
        <v>10.39</v>
      </c>
      <c r="FK90">
        <f>VLOOKUP(F90,'Komplet č 2025 (ÚR 4 A 5)'!$F$3:$N$753,8,0)</f>
        <v>4</v>
      </c>
    </row>
    <row r="91" spans="1:167" x14ac:dyDescent="0.25">
      <c r="A91" s="67" t="s">
        <v>306</v>
      </c>
      <c r="B91" s="68" t="s">
        <v>307</v>
      </c>
      <c r="C91" s="55" t="str">
        <f t="shared" si="25"/>
        <v>10410 - Výroba olejů a tuků</v>
      </c>
      <c r="D91" s="55" t="s">
        <v>308</v>
      </c>
      <c r="E91" s="1" t="s">
        <v>29</v>
      </c>
      <c r="F91" s="67" t="s">
        <v>306</v>
      </c>
      <c r="G91" s="68" t="s">
        <v>307</v>
      </c>
      <c r="H91" s="55" t="str">
        <f t="shared" si="20"/>
        <v>10410 - Výroba olejů a tuků</v>
      </c>
      <c r="I91" s="55" t="s">
        <v>308</v>
      </c>
      <c r="J91" t="str">
        <f t="shared" si="21"/>
        <v>Shoda</v>
      </c>
      <c r="K91">
        <v>89</v>
      </c>
      <c r="L91" s="1">
        <f>IF(LEFT(Převodník!$A$12,5)=LEFT('Přehled převodů'!D91,5),1,0)</f>
        <v>0</v>
      </c>
      <c r="M91" s="31"/>
      <c r="N91">
        <f t="shared" si="31"/>
        <v>0</v>
      </c>
      <c r="O91" s="45" t="e">
        <f t="shared" si="22"/>
        <v>#N/A</v>
      </c>
      <c r="P91">
        <f t="shared" si="26"/>
        <v>0</v>
      </c>
      <c r="Q91" s="41">
        <f t="shared" si="27"/>
        <v>0</v>
      </c>
      <c r="R91" s="41">
        <f t="shared" si="23"/>
        <v>0</v>
      </c>
      <c r="S91" s="41">
        <f t="shared" si="28"/>
        <v>0</v>
      </c>
      <c r="T91">
        <f t="shared" si="24"/>
        <v>0</v>
      </c>
      <c r="U91" s="40">
        <f t="shared" si="29"/>
        <v>0</v>
      </c>
      <c r="V91" s="38">
        <f t="shared" si="30"/>
        <v>0</v>
      </c>
      <c r="W91" t="str">
        <f>VLOOKUP(A91,'Komplet č.2008 (ÚR 4 A 5)'!$V$4:$W$778,1,0)</f>
        <v>10410</v>
      </c>
      <c r="X91" t="str">
        <f>VLOOKUP(A91,'Komplet č.2008 (ÚR 4 A 5)'!$Y$4:$Y$778,1,0)</f>
        <v>10410</v>
      </c>
      <c r="FJ91" t="str">
        <f>VLOOKUP(F91,'Komplet č 2025 (ÚR 4 A 5)'!$F$3:$N$753,9,0)</f>
        <v>10.41</v>
      </c>
      <c r="FK91">
        <f>VLOOKUP(F91,'Komplet č 2025 (ÚR 4 A 5)'!$F$3:$N$753,8,0)</f>
        <v>4</v>
      </c>
    </row>
    <row r="92" spans="1:167" x14ac:dyDescent="0.25">
      <c r="A92" s="67" t="s">
        <v>309</v>
      </c>
      <c r="B92" s="68" t="s">
        <v>310</v>
      </c>
      <c r="C92" s="55" t="str">
        <f t="shared" si="25"/>
        <v>10420 - Výroba margarínu a podobných jedlých tuků</v>
      </c>
      <c r="D92" s="55" t="s">
        <v>311</v>
      </c>
      <c r="E92" s="1" t="s">
        <v>29</v>
      </c>
      <c r="F92" s="67" t="s">
        <v>309</v>
      </c>
      <c r="G92" s="68" t="s">
        <v>310</v>
      </c>
      <c r="H92" s="55" t="str">
        <f t="shared" si="20"/>
        <v>10420 - Výroba margarínu a podobných jedlých tuků</v>
      </c>
      <c r="I92" s="55" t="s">
        <v>311</v>
      </c>
      <c r="J92" t="str">
        <f t="shared" si="21"/>
        <v>Shoda</v>
      </c>
      <c r="K92">
        <v>90</v>
      </c>
      <c r="L92" s="1">
        <f>IF(LEFT(Převodník!$A$12,5)=LEFT('Přehled převodů'!D92,5),1,0)</f>
        <v>0</v>
      </c>
      <c r="M92" s="31"/>
      <c r="N92">
        <f t="shared" si="31"/>
        <v>0</v>
      </c>
      <c r="O92" s="45" t="e">
        <f t="shared" si="22"/>
        <v>#N/A</v>
      </c>
      <c r="P92">
        <f t="shared" si="26"/>
        <v>0</v>
      </c>
      <c r="Q92" s="41">
        <f t="shared" si="27"/>
        <v>0</v>
      </c>
      <c r="R92" s="41">
        <f t="shared" si="23"/>
        <v>0</v>
      </c>
      <c r="S92" s="41">
        <f t="shared" si="28"/>
        <v>0</v>
      </c>
      <c r="T92">
        <f t="shared" si="24"/>
        <v>0</v>
      </c>
      <c r="U92" s="40">
        <f t="shared" si="29"/>
        <v>0</v>
      </c>
      <c r="V92" s="38">
        <f t="shared" si="30"/>
        <v>0</v>
      </c>
      <c r="W92" t="str">
        <f>VLOOKUP(A92,'Komplet č.2008 (ÚR 4 A 5)'!$V$4:$W$778,1,0)</f>
        <v>10420</v>
      </c>
      <c r="X92" t="str">
        <f>VLOOKUP(A92,'Komplet č.2008 (ÚR 4 A 5)'!$Y$4:$Y$778,1,0)</f>
        <v>10420</v>
      </c>
      <c r="FJ92" t="str">
        <f>VLOOKUP(F92,'Komplet č 2025 (ÚR 4 A 5)'!$F$3:$N$753,9,0)</f>
        <v>10.42</v>
      </c>
      <c r="FK92">
        <f>VLOOKUP(F92,'Komplet č 2025 (ÚR 4 A 5)'!$F$3:$N$753,8,0)</f>
        <v>4</v>
      </c>
    </row>
    <row r="93" spans="1:167" x14ac:dyDescent="0.25">
      <c r="A93" s="67" t="s">
        <v>312</v>
      </c>
      <c r="B93" s="68" t="s">
        <v>313</v>
      </c>
      <c r="C93" s="55" t="str">
        <f t="shared" si="25"/>
        <v>10510 - Zpracování mléka, výroba mléčných výrobků a sýrů</v>
      </c>
      <c r="D93" s="55" t="s">
        <v>314</v>
      </c>
      <c r="E93" s="1" t="s">
        <v>29</v>
      </c>
      <c r="F93" s="67" t="s">
        <v>312</v>
      </c>
      <c r="G93" s="68" t="s">
        <v>315</v>
      </c>
      <c r="H93" s="55" t="str">
        <f t="shared" si="20"/>
        <v>10510 - Výroba mléčných výrobků</v>
      </c>
      <c r="I93" s="55" t="s">
        <v>316</v>
      </c>
      <c r="J93" t="str">
        <f t="shared" si="21"/>
        <v>Shoda</v>
      </c>
      <c r="K93">
        <v>91</v>
      </c>
      <c r="L93" s="1">
        <f>IF(LEFT(Převodník!$A$12,5)=LEFT('Přehled převodů'!D93,5),1,0)</f>
        <v>0</v>
      </c>
      <c r="M93" s="31"/>
      <c r="N93">
        <f t="shared" si="31"/>
        <v>0</v>
      </c>
      <c r="O93" s="45" t="e">
        <f t="shared" si="22"/>
        <v>#N/A</v>
      </c>
      <c r="P93">
        <f t="shared" si="26"/>
        <v>0</v>
      </c>
      <c r="Q93" s="41">
        <f t="shared" si="27"/>
        <v>0</v>
      </c>
      <c r="R93" s="41">
        <f t="shared" si="23"/>
        <v>0</v>
      </c>
      <c r="S93" s="41">
        <f t="shared" si="28"/>
        <v>0</v>
      </c>
      <c r="T93">
        <f t="shared" si="24"/>
        <v>0</v>
      </c>
      <c r="U93" s="40">
        <f t="shared" si="29"/>
        <v>0</v>
      </c>
      <c r="V93" s="38">
        <f t="shared" si="30"/>
        <v>0</v>
      </c>
      <c r="W93" t="str">
        <f>VLOOKUP(A93,'Komplet č.2008 (ÚR 4 A 5)'!$V$4:$W$778,1,0)</f>
        <v>10510</v>
      </c>
      <c r="X93" t="str">
        <f>VLOOKUP(A93,'Komplet č.2008 (ÚR 4 A 5)'!$Y$4:$Y$778,1,0)</f>
        <v>10510</v>
      </c>
      <c r="FJ93" t="str">
        <f>VLOOKUP(F93,'Komplet č 2025 (ÚR 4 A 5)'!$F$3:$N$753,9,0)</f>
        <v>10.51</v>
      </c>
      <c r="FK93">
        <f>VLOOKUP(F93,'Komplet č 2025 (ÚR 4 A 5)'!$F$3:$N$753,8,0)</f>
        <v>4</v>
      </c>
    </row>
    <row r="94" spans="1:167" x14ac:dyDescent="0.25">
      <c r="A94" s="67" t="s">
        <v>317</v>
      </c>
      <c r="B94" s="68" t="s">
        <v>318</v>
      </c>
      <c r="C94" s="55" t="str">
        <f t="shared" si="25"/>
        <v>10520 - Výroba zmrzliny</v>
      </c>
      <c r="D94" s="55" t="s">
        <v>319</v>
      </c>
      <c r="E94" s="1" t="s">
        <v>29</v>
      </c>
      <c r="F94" s="67" t="s">
        <v>317</v>
      </c>
      <c r="G94" s="68" t="s">
        <v>320</v>
      </c>
      <c r="H94" s="55" t="str">
        <f t="shared" si="20"/>
        <v>10520 - Výroba zmrzliny a ledu k lidské spotřebě</v>
      </c>
      <c r="I94" s="55" t="s">
        <v>321</v>
      </c>
      <c r="J94" t="str">
        <f t="shared" si="21"/>
        <v>Shoda</v>
      </c>
      <c r="K94">
        <v>92</v>
      </c>
      <c r="L94" s="1">
        <f>IF(LEFT(Převodník!$A$12,5)=LEFT('Přehled převodů'!D94,5),1,0)</f>
        <v>0</v>
      </c>
      <c r="M94" s="31"/>
      <c r="N94">
        <f t="shared" si="31"/>
        <v>0</v>
      </c>
      <c r="O94" s="45" t="e">
        <f t="shared" si="22"/>
        <v>#N/A</v>
      </c>
      <c r="P94">
        <f t="shared" si="26"/>
        <v>0</v>
      </c>
      <c r="Q94" s="41">
        <f t="shared" si="27"/>
        <v>0</v>
      </c>
      <c r="R94" s="41">
        <f t="shared" si="23"/>
        <v>0</v>
      </c>
      <c r="S94" s="41">
        <f t="shared" si="28"/>
        <v>0</v>
      </c>
      <c r="T94">
        <f t="shared" si="24"/>
        <v>0</v>
      </c>
      <c r="U94" s="40">
        <f t="shared" si="29"/>
        <v>0</v>
      </c>
      <c r="V94" s="38">
        <f t="shared" si="30"/>
        <v>0</v>
      </c>
      <c r="W94" t="str">
        <f>VLOOKUP(A94,'Komplet č.2008 (ÚR 4 A 5)'!$V$4:$W$778,1,0)</f>
        <v>10520</v>
      </c>
      <c r="X94" t="str">
        <f>VLOOKUP(A94,'Komplet č.2008 (ÚR 4 A 5)'!$Y$4:$Y$778,1,0)</f>
        <v>10520</v>
      </c>
      <c r="FJ94" t="str">
        <f>VLOOKUP(F94,'Komplet č 2025 (ÚR 4 A 5)'!$F$3:$N$753,9,0)</f>
        <v>10.52</v>
      </c>
      <c r="FK94">
        <f>VLOOKUP(F94,'Komplet č 2025 (ÚR 4 A 5)'!$F$3:$N$753,8,0)</f>
        <v>4</v>
      </c>
    </row>
    <row r="95" spans="1:167" x14ac:dyDescent="0.25">
      <c r="A95" s="67" t="s">
        <v>322</v>
      </c>
      <c r="B95" s="68" t="s">
        <v>323</v>
      </c>
      <c r="C95" s="55" t="str">
        <f t="shared" si="25"/>
        <v>10610 - Výroba mlýnských výrobků</v>
      </c>
      <c r="D95" s="55" t="s">
        <v>324</v>
      </c>
      <c r="E95" s="1" t="s">
        <v>29</v>
      </c>
      <c r="F95" s="67" t="s">
        <v>322</v>
      </c>
      <c r="G95" s="68" t="s">
        <v>323</v>
      </c>
      <c r="H95" s="55" t="str">
        <f t="shared" si="20"/>
        <v>10610 - Výroba mlýnských výrobků</v>
      </c>
      <c r="I95" s="55" t="s">
        <v>324</v>
      </c>
      <c r="J95" t="str">
        <f t="shared" si="21"/>
        <v>Shoda</v>
      </c>
      <c r="K95">
        <v>93</v>
      </c>
      <c r="L95" s="1">
        <f>IF(LEFT(Převodník!$A$12,5)=LEFT('Přehled převodů'!D95,5),1,0)</f>
        <v>0</v>
      </c>
      <c r="M95" s="31"/>
      <c r="N95">
        <f t="shared" si="31"/>
        <v>0</v>
      </c>
      <c r="O95" s="45" t="e">
        <f t="shared" si="22"/>
        <v>#N/A</v>
      </c>
      <c r="P95">
        <f t="shared" si="26"/>
        <v>0</v>
      </c>
      <c r="Q95" s="41">
        <f t="shared" si="27"/>
        <v>0</v>
      </c>
      <c r="R95" s="41">
        <f t="shared" si="23"/>
        <v>0</v>
      </c>
      <c r="S95" s="41">
        <f t="shared" si="28"/>
        <v>0</v>
      </c>
      <c r="T95">
        <f t="shared" si="24"/>
        <v>0</v>
      </c>
      <c r="U95" s="40">
        <f t="shared" si="29"/>
        <v>0</v>
      </c>
      <c r="V95" s="38">
        <f t="shared" si="30"/>
        <v>0</v>
      </c>
      <c r="W95" t="str">
        <f>VLOOKUP(A95,'Komplet č.2008 (ÚR 4 A 5)'!$V$4:$W$778,1,0)</f>
        <v>10610</v>
      </c>
      <c r="X95" t="str">
        <f>VLOOKUP(A95,'Komplet č.2008 (ÚR 4 A 5)'!$Y$4:$Y$778,1,0)</f>
        <v>10610</v>
      </c>
      <c r="FJ95" t="str">
        <f>VLOOKUP(F95,'Komplet č 2025 (ÚR 4 A 5)'!$F$3:$N$753,9,0)</f>
        <v>10.61</v>
      </c>
      <c r="FK95">
        <f>VLOOKUP(F95,'Komplet č 2025 (ÚR 4 A 5)'!$F$3:$N$753,8,0)</f>
        <v>4</v>
      </c>
    </row>
    <row r="96" spans="1:167" x14ac:dyDescent="0.25">
      <c r="A96" s="67" t="s">
        <v>325</v>
      </c>
      <c r="B96" s="68" t="s">
        <v>326</v>
      </c>
      <c r="C96" s="55" t="str">
        <f t="shared" si="25"/>
        <v>10620 - Výroba škrobárenských výrobků</v>
      </c>
      <c r="D96" s="55" t="s">
        <v>327</v>
      </c>
      <c r="E96" s="1" t="s">
        <v>29</v>
      </c>
      <c r="F96" s="67" t="s">
        <v>325</v>
      </c>
      <c r="G96" s="68" t="s">
        <v>326</v>
      </c>
      <c r="H96" s="55" t="str">
        <f t="shared" si="20"/>
        <v>10620 - Výroba škrobárenských výrobků</v>
      </c>
      <c r="I96" s="55" t="s">
        <v>327</v>
      </c>
      <c r="J96" t="str">
        <f t="shared" si="21"/>
        <v>Shoda</v>
      </c>
      <c r="K96">
        <v>94</v>
      </c>
      <c r="L96" s="1">
        <f>IF(LEFT(Převodník!$A$12,5)=LEFT('Přehled převodů'!D96,5),1,0)</f>
        <v>0</v>
      </c>
      <c r="M96" s="31"/>
      <c r="N96">
        <f t="shared" si="31"/>
        <v>0</v>
      </c>
      <c r="O96" s="45" t="e">
        <f t="shared" si="22"/>
        <v>#N/A</v>
      </c>
      <c r="P96">
        <f t="shared" si="26"/>
        <v>0</v>
      </c>
      <c r="Q96" s="41">
        <f t="shared" si="27"/>
        <v>0</v>
      </c>
      <c r="R96" s="41">
        <f t="shared" si="23"/>
        <v>0</v>
      </c>
      <c r="S96" s="41">
        <f t="shared" si="28"/>
        <v>0</v>
      </c>
      <c r="T96">
        <f t="shared" si="24"/>
        <v>0</v>
      </c>
      <c r="U96" s="40">
        <f t="shared" si="29"/>
        <v>0</v>
      </c>
      <c r="V96" s="38">
        <f t="shared" si="30"/>
        <v>0</v>
      </c>
      <c r="W96" t="str">
        <f>VLOOKUP(A96,'Komplet č.2008 (ÚR 4 A 5)'!$V$4:$W$778,1,0)</f>
        <v>10620</v>
      </c>
      <c r="X96" t="str">
        <f>VLOOKUP(A96,'Komplet č.2008 (ÚR 4 A 5)'!$Y$4:$Y$778,1,0)</f>
        <v>10620</v>
      </c>
      <c r="FJ96" t="str">
        <f>VLOOKUP(F96,'Komplet č 2025 (ÚR 4 A 5)'!$F$3:$N$753,9,0)</f>
        <v>10.62</v>
      </c>
      <c r="FK96">
        <f>VLOOKUP(F96,'Komplet č 2025 (ÚR 4 A 5)'!$F$3:$N$753,8,0)</f>
        <v>4</v>
      </c>
    </row>
    <row r="97" spans="1:167" x14ac:dyDescent="0.25">
      <c r="A97" s="67" t="s">
        <v>328</v>
      </c>
      <c r="B97" s="68" t="s">
        <v>329</v>
      </c>
      <c r="C97" s="55" t="str">
        <f t="shared" si="25"/>
        <v>10710 - Výroba pekařských a cukrářských výrobků, kromě trvanlivých</v>
      </c>
      <c r="D97" s="55" t="s">
        <v>330</v>
      </c>
      <c r="E97" s="1" t="s">
        <v>29</v>
      </c>
      <c r="F97" s="67" t="s">
        <v>328</v>
      </c>
      <c r="G97" s="68" t="s">
        <v>329</v>
      </c>
      <c r="H97" s="55" t="str">
        <f t="shared" si="20"/>
        <v>10710 - Výroba pekařských a cukrářských výrobků, kromě trvanlivých</v>
      </c>
      <c r="I97" s="55" t="s">
        <v>330</v>
      </c>
      <c r="J97" t="str">
        <f t="shared" si="21"/>
        <v>Shoda</v>
      </c>
      <c r="K97">
        <v>95</v>
      </c>
      <c r="L97" s="1">
        <f>IF(LEFT(Převodník!$A$12,5)=LEFT('Přehled převodů'!D97,5),1,0)</f>
        <v>0</v>
      </c>
      <c r="M97" s="31"/>
      <c r="N97">
        <f t="shared" si="31"/>
        <v>0</v>
      </c>
      <c r="O97" s="45" t="e">
        <f t="shared" si="22"/>
        <v>#N/A</v>
      </c>
      <c r="P97">
        <f t="shared" si="26"/>
        <v>0</v>
      </c>
      <c r="Q97" s="41">
        <f t="shared" si="27"/>
        <v>0</v>
      </c>
      <c r="R97" s="41">
        <f t="shared" si="23"/>
        <v>0</v>
      </c>
      <c r="S97" s="41">
        <f t="shared" si="28"/>
        <v>0</v>
      </c>
      <c r="T97">
        <f t="shared" si="24"/>
        <v>0</v>
      </c>
      <c r="U97" s="40">
        <f t="shared" si="29"/>
        <v>0</v>
      </c>
      <c r="V97" s="38">
        <f t="shared" si="30"/>
        <v>0</v>
      </c>
      <c r="W97" t="str">
        <f>VLOOKUP(A97,'Komplet č.2008 (ÚR 4 A 5)'!$V$4:$W$778,1,0)</f>
        <v>10710</v>
      </c>
      <c r="X97" t="str">
        <f>VLOOKUP(A97,'Komplet č.2008 (ÚR 4 A 5)'!$Y$4:$Y$778,1,0)</f>
        <v>10710</v>
      </c>
      <c r="FJ97" t="str">
        <f>VLOOKUP(F97,'Komplet č 2025 (ÚR 4 A 5)'!$F$3:$N$753,9,0)</f>
        <v>10.71</v>
      </c>
      <c r="FK97">
        <f>VLOOKUP(F97,'Komplet č 2025 (ÚR 4 A 5)'!$F$3:$N$753,8,0)</f>
        <v>4</v>
      </c>
    </row>
    <row r="98" spans="1:167" x14ac:dyDescent="0.25">
      <c r="A98" s="67" t="s">
        <v>331</v>
      </c>
      <c r="B98" s="68" t="s">
        <v>332</v>
      </c>
      <c r="C98" s="55" t="str">
        <f t="shared" si="25"/>
        <v>10720 - Výroba sucharů a sušenek; výroba trvanlivých cukrářských výrobků</v>
      </c>
      <c r="D98" s="55" t="s">
        <v>333</v>
      </c>
      <c r="E98" s="1" t="s">
        <v>29</v>
      </c>
      <c r="F98" s="67" t="s">
        <v>331</v>
      </c>
      <c r="G98" s="68" t="s">
        <v>334</v>
      </c>
      <c r="H98" s="55" t="str">
        <f t="shared" si="20"/>
        <v>10720 - Výroba sucharů, sušenek a trvanlivých pekařských a cukrářských výrobků</v>
      </c>
      <c r="I98" s="55" t="s">
        <v>335</v>
      </c>
      <c r="J98" t="str">
        <f t="shared" si="21"/>
        <v>Shoda</v>
      </c>
      <c r="K98">
        <v>96</v>
      </c>
      <c r="L98" s="1">
        <f>IF(LEFT(Převodník!$A$12,5)=LEFT('Přehled převodů'!D98,5),1,0)</f>
        <v>0</v>
      </c>
      <c r="M98" s="31"/>
      <c r="N98">
        <f t="shared" si="31"/>
        <v>0</v>
      </c>
      <c r="O98" s="45" t="e">
        <f t="shared" si="22"/>
        <v>#N/A</v>
      </c>
      <c r="P98">
        <f t="shared" si="26"/>
        <v>0</v>
      </c>
      <c r="Q98" s="41">
        <f t="shared" si="27"/>
        <v>0</v>
      </c>
      <c r="R98" s="41">
        <f t="shared" si="23"/>
        <v>0</v>
      </c>
      <c r="S98" s="41">
        <f t="shared" si="28"/>
        <v>0</v>
      </c>
      <c r="T98">
        <f t="shared" si="24"/>
        <v>0</v>
      </c>
      <c r="U98" s="40">
        <f t="shared" si="29"/>
        <v>0</v>
      </c>
      <c r="V98" s="38">
        <f t="shared" si="30"/>
        <v>0</v>
      </c>
      <c r="W98" t="str">
        <f>VLOOKUP(A98,'Komplet č.2008 (ÚR 4 A 5)'!$V$4:$W$778,1,0)</f>
        <v>10720</v>
      </c>
      <c r="X98" t="str">
        <f>VLOOKUP(A98,'Komplet č.2008 (ÚR 4 A 5)'!$Y$4:$Y$778,1,0)</f>
        <v>10720</v>
      </c>
      <c r="FJ98" t="str">
        <f>VLOOKUP(F98,'Komplet č 2025 (ÚR 4 A 5)'!$F$3:$N$753,9,0)</f>
        <v>10.72</v>
      </c>
      <c r="FK98">
        <f>VLOOKUP(F98,'Komplet č 2025 (ÚR 4 A 5)'!$F$3:$N$753,8,0)</f>
        <v>4</v>
      </c>
    </row>
    <row r="99" spans="1:167" x14ac:dyDescent="0.25">
      <c r="A99" s="67" t="s">
        <v>336</v>
      </c>
      <c r="B99" s="68" t="s">
        <v>337</v>
      </c>
      <c r="C99" s="55" t="str">
        <f t="shared" si="25"/>
        <v>10730 - Výroba makaronů, nudlí, kuskusu a podobných moučných výrobků</v>
      </c>
      <c r="D99" s="55" t="s">
        <v>338</v>
      </c>
      <c r="E99" s="1" t="s">
        <v>29</v>
      </c>
      <c r="F99" s="67" t="s">
        <v>336</v>
      </c>
      <c r="G99" s="68" t="s">
        <v>339</v>
      </c>
      <c r="H99" s="55" t="str">
        <f t="shared" ref="H99:H130" si="32">F99&amp;" - "&amp;G99</f>
        <v>10730 - Výroba moučných výrobků</v>
      </c>
      <c r="I99" s="55" t="s">
        <v>340</v>
      </c>
      <c r="J99" t="str">
        <f t="shared" si="21"/>
        <v>Shoda</v>
      </c>
      <c r="K99">
        <v>97</v>
      </c>
      <c r="L99" s="1">
        <f>IF(LEFT(Převodník!$A$12,5)=LEFT('Přehled převodů'!D99,5),1,0)</f>
        <v>0</v>
      </c>
      <c r="M99" s="31"/>
      <c r="N99">
        <f t="shared" si="31"/>
        <v>0</v>
      </c>
      <c r="O99" s="45" t="e">
        <f t="shared" si="22"/>
        <v>#N/A</v>
      </c>
      <c r="P99">
        <f t="shared" si="26"/>
        <v>0</v>
      </c>
      <c r="Q99" s="41">
        <f t="shared" si="27"/>
        <v>0</v>
      </c>
      <c r="R99" s="41">
        <f t="shared" si="23"/>
        <v>0</v>
      </c>
      <c r="S99" s="41">
        <f t="shared" si="28"/>
        <v>0</v>
      </c>
      <c r="T99">
        <f t="shared" si="24"/>
        <v>0</v>
      </c>
      <c r="U99" s="40">
        <f t="shared" si="29"/>
        <v>0</v>
      </c>
      <c r="V99" s="38">
        <f t="shared" si="30"/>
        <v>0</v>
      </c>
      <c r="W99" t="str">
        <f>VLOOKUP(A99,'Komplet č.2008 (ÚR 4 A 5)'!$V$4:$W$778,1,0)</f>
        <v>10730</v>
      </c>
      <c r="X99" t="str">
        <f>VLOOKUP(A99,'Komplet č.2008 (ÚR 4 A 5)'!$Y$4:$Y$778,1,0)</f>
        <v>10730</v>
      </c>
      <c r="FJ99" t="str">
        <f>VLOOKUP(F99,'Komplet č 2025 (ÚR 4 A 5)'!$F$3:$N$753,9,0)</f>
        <v>10.73</v>
      </c>
      <c r="FK99">
        <f>VLOOKUP(F99,'Komplet č 2025 (ÚR 4 A 5)'!$F$3:$N$753,8,0)</f>
        <v>4</v>
      </c>
    </row>
    <row r="100" spans="1:167" x14ac:dyDescent="0.25">
      <c r="A100" s="67" t="s">
        <v>341</v>
      </c>
      <c r="B100" s="68" t="s">
        <v>342</v>
      </c>
      <c r="C100" s="55" t="str">
        <f t="shared" si="25"/>
        <v>10810 - Výroba cukru</v>
      </c>
      <c r="D100" s="55" t="s">
        <v>343</v>
      </c>
      <c r="E100" s="1" t="s">
        <v>29</v>
      </c>
      <c r="F100" s="67" t="s">
        <v>341</v>
      </c>
      <c r="G100" s="68" t="s">
        <v>342</v>
      </c>
      <c r="H100" s="55" t="str">
        <f t="shared" si="32"/>
        <v>10810 - Výroba cukru</v>
      </c>
      <c r="I100" s="55" t="s">
        <v>343</v>
      </c>
      <c r="J100" t="str">
        <f t="shared" si="21"/>
        <v>Shoda</v>
      </c>
      <c r="K100">
        <v>98</v>
      </c>
      <c r="L100" s="1">
        <f>IF(LEFT(Převodník!$A$12,5)=LEFT('Přehled převodů'!D100,5),1,0)</f>
        <v>0</v>
      </c>
      <c r="M100" s="31"/>
      <c r="N100">
        <f t="shared" si="31"/>
        <v>0</v>
      </c>
      <c r="O100" s="45" t="e">
        <f t="shared" si="22"/>
        <v>#N/A</v>
      </c>
      <c r="P100">
        <f t="shared" si="26"/>
        <v>0</v>
      </c>
      <c r="Q100" s="41">
        <f t="shared" si="27"/>
        <v>0</v>
      </c>
      <c r="R100" s="41">
        <f t="shared" si="23"/>
        <v>0</v>
      </c>
      <c r="S100" s="41">
        <f t="shared" si="28"/>
        <v>0</v>
      </c>
      <c r="T100">
        <f t="shared" si="24"/>
        <v>0</v>
      </c>
      <c r="U100" s="40">
        <f t="shared" si="29"/>
        <v>0</v>
      </c>
      <c r="V100" s="38">
        <f t="shared" si="30"/>
        <v>0</v>
      </c>
      <c r="W100" t="str">
        <f>VLOOKUP(A100,'Komplet č.2008 (ÚR 4 A 5)'!$V$4:$W$778,1,0)</f>
        <v>10810</v>
      </c>
      <c r="X100" t="str">
        <f>VLOOKUP(A100,'Komplet č.2008 (ÚR 4 A 5)'!$Y$4:$Y$778,1,0)</f>
        <v>10810</v>
      </c>
      <c r="FJ100" t="str">
        <f>VLOOKUP(F100,'Komplet č 2025 (ÚR 4 A 5)'!$F$3:$N$753,9,0)</f>
        <v>10.81</v>
      </c>
      <c r="FK100">
        <f>VLOOKUP(F100,'Komplet č 2025 (ÚR 4 A 5)'!$F$3:$N$753,8,0)</f>
        <v>4</v>
      </c>
    </row>
    <row r="101" spans="1:167" x14ac:dyDescent="0.25">
      <c r="A101" s="67" t="s">
        <v>344</v>
      </c>
      <c r="B101" s="68" t="s">
        <v>345</v>
      </c>
      <c r="C101" s="55" t="str">
        <f t="shared" si="25"/>
        <v>10820 - Výroba kakaa, čokolády a cukrovinek</v>
      </c>
      <c r="D101" s="55" t="s">
        <v>346</v>
      </c>
      <c r="E101" s="1" t="s">
        <v>29</v>
      </c>
      <c r="F101" s="67" t="s">
        <v>344</v>
      </c>
      <c r="G101" s="68" t="s">
        <v>345</v>
      </c>
      <c r="H101" s="55" t="str">
        <f t="shared" si="32"/>
        <v>10820 - Výroba kakaa, čokolády a cukrovinek</v>
      </c>
      <c r="I101" s="55" t="s">
        <v>346</v>
      </c>
      <c r="J101" t="str">
        <f t="shared" si="21"/>
        <v>Shoda</v>
      </c>
      <c r="K101">
        <v>99</v>
      </c>
      <c r="L101" s="1">
        <f>IF(LEFT(Převodník!$A$12,5)=LEFT('Přehled převodů'!D101,5),1,0)</f>
        <v>0</v>
      </c>
      <c r="M101" s="31"/>
      <c r="N101">
        <f t="shared" si="31"/>
        <v>0</v>
      </c>
      <c r="O101" s="45" t="e">
        <f t="shared" si="22"/>
        <v>#N/A</v>
      </c>
      <c r="P101">
        <f t="shared" si="26"/>
        <v>0</v>
      </c>
      <c r="Q101" s="41">
        <f t="shared" si="27"/>
        <v>0</v>
      </c>
      <c r="R101" s="41">
        <f t="shared" si="23"/>
        <v>0</v>
      </c>
      <c r="S101" s="41">
        <f t="shared" si="28"/>
        <v>0</v>
      </c>
      <c r="T101">
        <f t="shared" si="24"/>
        <v>0</v>
      </c>
      <c r="U101" s="40">
        <f t="shared" si="29"/>
        <v>0</v>
      </c>
      <c r="V101" s="38">
        <f t="shared" si="30"/>
        <v>0</v>
      </c>
      <c r="W101" t="str">
        <f>VLOOKUP(A101,'Komplet č.2008 (ÚR 4 A 5)'!$V$4:$W$778,1,0)</f>
        <v>10820</v>
      </c>
      <c r="X101" t="str">
        <f>VLOOKUP(A101,'Komplet č.2008 (ÚR 4 A 5)'!$Y$4:$Y$778,1,0)</f>
        <v>10820</v>
      </c>
      <c r="FJ101" t="str">
        <f>VLOOKUP(F101,'Komplet č 2025 (ÚR 4 A 5)'!$F$3:$N$753,9,0)</f>
        <v>10.82</v>
      </c>
      <c r="FK101">
        <f>VLOOKUP(F101,'Komplet č 2025 (ÚR 4 A 5)'!$F$3:$N$753,8,0)</f>
        <v>4</v>
      </c>
    </row>
    <row r="102" spans="1:167" x14ac:dyDescent="0.25">
      <c r="A102" s="67" t="s">
        <v>347</v>
      </c>
      <c r="B102" s="68" t="s">
        <v>348</v>
      </c>
      <c r="C102" s="55" t="str">
        <f t="shared" si="25"/>
        <v>10830 - Zpracování čaje a kávy</v>
      </c>
      <c r="D102" s="55" t="s">
        <v>349</v>
      </c>
      <c r="E102" s="1" t="s">
        <v>29</v>
      </c>
      <c r="F102" s="67" t="s">
        <v>347</v>
      </c>
      <c r="G102" s="68" t="s">
        <v>348</v>
      </c>
      <c r="H102" s="55" t="str">
        <f t="shared" si="32"/>
        <v>10830 - Zpracování čaje a kávy</v>
      </c>
      <c r="I102" s="55" t="s">
        <v>349</v>
      </c>
      <c r="J102" t="str">
        <f t="shared" si="21"/>
        <v>Shoda</v>
      </c>
      <c r="K102">
        <v>100</v>
      </c>
      <c r="L102" s="1">
        <f>IF(LEFT(Převodník!$A$12,5)=LEFT('Přehled převodů'!D102,5),1,0)</f>
        <v>0</v>
      </c>
      <c r="M102" s="31"/>
      <c r="N102">
        <f t="shared" si="31"/>
        <v>0</v>
      </c>
      <c r="O102" s="45" t="e">
        <f t="shared" si="22"/>
        <v>#N/A</v>
      </c>
      <c r="P102">
        <f t="shared" si="26"/>
        <v>0</v>
      </c>
      <c r="Q102" s="41">
        <f t="shared" si="27"/>
        <v>0</v>
      </c>
      <c r="R102" s="41">
        <f t="shared" si="23"/>
        <v>0</v>
      </c>
      <c r="S102" s="41">
        <f t="shared" si="28"/>
        <v>0</v>
      </c>
      <c r="T102">
        <f t="shared" si="24"/>
        <v>0</v>
      </c>
      <c r="U102" s="40">
        <f t="shared" si="29"/>
        <v>0</v>
      </c>
      <c r="V102" s="38">
        <f t="shared" si="30"/>
        <v>0</v>
      </c>
      <c r="W102" t="str">
        <f>VLOOKUP(A102,'Komplet č.2008 (ÚR 4 A 5)'!$V$4:$W$778,1,0)</f>
        <v>10830</v>
      </c>
      <c r="X102" t="str">
        <f>VLOOKUP(A102,'Komplet č.2008 (ÚR 4 A 5)'!$Y$4:$Y$778,1,0)</f>
        <v>10830</v>
      </c>
      <c r="FJ102" t="str">
        <f>VLOOKUP(F102,'Komplet č 2025 (ÚR 4 A 5)'!$F$3:$N$753,9,0)</f>
        <v>10.83</v>
      </c>
      <c r="FK102">
        <f>VLOOKUP(F102,'Komplet č 2025 (ÚR 4 A 5)'!$F$3:$N$753,8,0)</f>
        <v>4</v>
      </c>
    </row>
    <row r="103" spans="1:167" x14ac:dyDescent="0.25">
      <c r="A103" s="67" t="s">
        <v>350</v>
      </c>
      <c r="B103" s="68" t="s">
        <v>351</v>
      </c>
      <c r="C103" s="55" t="str">
        <f t="shared" si="25"/>
        <v>10840 - Výroba koření a aromatických výtažků</v>
      </c>
      <c r="D103" s="55" t="s">
        <v>352</v>
      </c>
      <c r="E103" s="1" t="s">
        <v>29</v>
      </c>
      <c r="F103" s="67" t="s">
        <v>350</v>
      </c>
      <c r="G103" s="68" t="s">
        <v>353</v>
      </c>
      <c r="H103" s="55" t="str">
        <f t="shared" si="32"/>
        <v>10840 - Výroba koření a přísad pro ochucení</v>
      </c>
      <c r="I103" s="55" t="s">
        <v>354</v>
      </c>
      <c r="J103" t="str">
        <f t="shared" si="21"/>
        <v>Shoda</v>
      </c>
      <c r="K103">
        <v>101</v>
      </c>
      <c r="L103" s="1">
        <f>IF(LEFT(Převodník!$A$12,5)=LEFT('Přehled převodů'!D103,5),1,0)</f>
        <v>0</v>
      </c>
      <c r="M103" s="31"/>
      <c r="N103">
        <f t="shared" si="31"/>
        <v>0</v>
      </c>
      <c r="O103" s="45" t="e">
        <f t="shared" si="22"/>
        <v>#N/A</v>
      </c>
      <c r="P103">
        <f t="shared" si="26"/>
        <v>0</v>
      </c>
      <c r="Q103" s="41">
        <f t="shared" si="27"/>
        <v>0</v>
      </c>
      <c r="R103" s="41">
        <f t="shared" si="23"/>
        <v>0</v>
      </c>
      <c r="S103" s="41">
        <f t="shared" si="28"/>
        <v>0</v>
      </c>
      <c r="T103">
        <f t="shared" si="24"/>
        <v>0</v>
      </c>
      <c r="U103" s="40">
        <f t="shared" si="29"/>
        <v>0</v>
      </c>
      <c r="V103" s="38">
        <f t="shared" si="30"/>
        <v>0</v>
      </c>
      <c r="W103" t="str">
        <f>VLOOKUP(A103,'Komplet č.2008 (ÚR 4 A 5)'!$V$4:$W$778,1,0)</f>
        <v>10840</v>
      </c>
      <c r="X103" t="str">
        <f>VLOOKUP(A103,'Komplet č.2008 (ÚR 4 A 5)'!$Y$4:$Y$778,1,0)</f>
        <v>10840</v>
      </c>
      <c r="FJ103" t="str">
        <f>VLOOKUP(F103,'Komplet č 2025 (ÚR 4 A 5)'!$F$3:$N$753,9,0)</f>
        <v>10.84</v>
      </c>
      <c r="FK103">
        <f>VLOOKUP(F103,'Komplet č 2025 (ÚR 4 A 5)'!$F$3:$N$753,8,0)</f>
        <v>4</v>
      </c>
    </row>
    <row r="104" spans="1:167" x14ac:dyDescent="0.25">
      <c r="A104" s="67" t="s">
        <v>355</v>
      </c>
      <c r="B104" s="68" t="s">
        <v>356</v>
      </c>
      <c r="C104" s="55" t="str">
        <f t="shared" si="25"/>
        <v>10850 - Výroba hotových pokrmů</v>
      </c>
      <c r="D104" s="55" t="s">
        <v>357</v>
      </c>
      <c r="E104" s="1" t="s">
        <v>29</v>
      </c>
      <c r="F104" s="67" t="s">
        <v>355</v>
      </c>
      <c r="G104" s="68" t="s">
        <v>356</v>
      </c>
      <c r="H104" s="55" t="str">
        <f t="shared" si="32"/>
        <v>10850 - Výroba hotových pokrmů</v>
      </c>
      <c r="I104" s="55" t="s">
        <v>357</v>
      </c>
      <c r="J104" t="str">
        <f t="shared" si="21"/>
        <v>Shoda</v>
      </c>
      <c r="K104">
        <v>102</v>
      </c>
      <c r="L104" s="1">
        <f>IF(LEFT(Převodník!$A$12,5)=LEFT('Přehled převodů'!D104,5),1,0)</f>
        <v>0</v>
      </c>
      <c r="M104" s="31"/>
      <c r="N104">
        <f t="shared" si="31"/>
        <v>0</v>
      </c>
      <c r="O104" s="45" t="e">
        <f t="shared" si="22"/>
        <v>#N/A</v>
      </c>
      <c r="P104">
        <f t="shared" si="26"/>
        <v>0</v>
      </c>
      <c r="Q104" s="41">
        <f t="shared" si="27"/>
        <v>0</v>
      </c>
      <c r="R104" s="41">
        <f t="shared" si="23"/>
        <v>0</v>
      </c>
      <c r="S104" s="41">
        <f t="shared" si="28"/>
        <v>0</v>
      </c>
      <c r="T104">
        <f t="shared" si="24"/>
        <v>0</v>
      </c>
      <c r="U104" s="40">
        <f t="shared" si="29"/>
        <v>0</v>
      </c>
      <c r="V104" s="38">
        <f t="shared" si="30"/>
        <v>0</v>
      </c>
      <c r="W104" t="str">
        <f>VLOOKUP(A104,'Komplet č.2008 (ÚR 4 A 5)'!$V$4:$W$778,1,0)</f>
        <v>10850</v>
      </c>
      <c r="X104" t="str">
        <f>VLOOKUP(A104,'Komplet č.2008 (ÚR 4 A 5)'!$Y$4:$Y$778,1,0)</f>
        <v>10850</v>
      </c>
      <c r="FJ104" t="str">
        <f>VLOOKUP(F104,'Komplet č 2025 (ÚR 4 A 5)'!$F$3:$N$753,9,0)</f>
        <v>10.85</v>
      </c>
      <c r="FK104">
        <f>VLOOKUP(F104,'Komplet č 2025 (ÚR 4 A 5)'!$F$3:$N$753,8,0)</f>
        <v>4</v>
      </c>
    </row>
    <row r="105" spans="1:167" x14ac:dyDescent="0.25">
      <c r="A105" s="67" t="s">
        <v>358</v>
      </c>
      <c r="B105" s="68" t="s">
        <v>359</v>
      </c>
      <c r="C105" s="55" t="str">
        <f t="shared" si="25"/>
        <v>10860 - Výroba homogenizovaných potravinářských přípravků a dietních potravin</v>
      </c>
      <c r="D105" s="55" t="s">
        <v>360</v>
      </c>
      <c r="E105" s="1" t="s">
        <v>361</v>
      </c>
      <c r="F105" s="67" t="s">
        <v>322</v>
      </c>
      <c r="G105" s="68" t="s">
        <v>323</v>
      </c>
      <c r="H105" s="55" t="str">
        <f t="shared" si="32"/>
        <v>10610 - Výroba mlýnských výrobků</v>
      </c>
      <c r="I105" s="55" t="s">
        <v>324</v>
      </c>
      <c r="J105" t="str">
        <f t="shared" si="21"/>
        <v>Shoda</v>
      </c>
      <c r="K105">
        <v>103</v>
      </c>
      <c r="L105" s="1">
        <f>IF(LEFT(Převodník!$A$12,5)=LEFT('Přehled převodů'!D105,5),1,0)</f>
        <v>0</v>
      </c>
      <c r="M105" s="31"/>
      <c r="N105">
        <f t="shared" si="31"/>
        <v>0</v>
      </c>
      <c r="O105" s="45" t="e">
        <f t="shared" si="22"/>
        <v>#N/A</v>
      </c>
      <c r="P105">
        <f t="shared" si="26"/>
        <v>0</v>
      </c>
      <c r="Q105" s="41">
        <f t="shared" si="27"/>
        <v>0</v>
      </c>
      <c r="R105" s="41">
        <f t="shared" si="23"/>
        <v>0</v>
      </c>
      <c r="S105" s="41">
        <f t="shared" si="28"/>
        <v>0</v>
      </c>
      <c r="T105">
        <f t="shared" si="24"/>
        <v>0</v>
      </c>
      <c r="U105" s="40">
        <f t="shared" si="29"/>
        <v>0</v>
      </c>
      <c r="V105" s="38">
        <f t="shared" si="30"/>
        <v>0</v>
      </c>
      <c r="W105" t="str">
        <f>VLOOKUP(A105,'Komplet č.2008 (ÚR 4 A 5)'!$V$4:$W$778,1,0)</f>
        <v>10860</v>
      </c>
      <c r="X105" t="str">
        <f>VLOOKUP(A105,'Komplet č.2008 (ÚR 4 A 5)'!$Y$4:$Y$778,1,0)</f>
        <v>10860</v>
      </c>
      <c r="FJ105" t="str">
        <f>VLOOKUP(F105,'Komplet č 2025 (ÚR 4 A 5)'!$F$3:$N$753,9,0)</f>
        <v>10.61</v>
      </c>
      <c r="FK105">
        <f>VLOOKUP(F105,'Komplet č 2025 (ÚR 4 A 5)'!$F$3:$N$753,8,0)</f>
        <v>4</v>
      </c>
    </row>
    <row r="106" spans="1:167" x14ac:dyDescent="0.25">
      <c r="A106" s="67" t="s">
        <v>358</v>
      </c>
      <c r="B106" s="68" t="s">
        <v>359</v>
      </c>
      <c r="C106" s="55" t="str">
        <f t="shared" si="25"/>
        <v>10860 - Výroba homogenizovaných potravinářských přípravků a dietních potravin</v>
      </c>
      <c r="D106" s="55" t="s">
        <v>360</v>
      </c>
      <c r="E106" s="1" t="s">
        <v>361</v>
      </c>
      <c r="F106" s="67" t="s">
        <v>325</v>
      </c>
      <c r="G106" s="68" t="s">
        <v>326</v>
      </c>
      <c r="H106" s="55" t="str">
        <f t="shared" si="32"/>
        <v>10620 - Výroba škrobárenských výrobků</v>
      </c>
      <c r="I106" s="55" t="s">
        <v>327</v>
      </c>
      <c r="J106" t="str">
        <f t="shared" si="21"/>
        <v>Shoda</v>
      </c>
      <c r="K106">
        <v>104</v>
      </c>
      <c r="L106" s="1">
        <f>IF(LEFT(Převodník!$A$12,5)=LEFT('Přehled převodů'!D106,5),1,0)</f>
        <v>0</v>
      </c>
      <c r="M106" s="31"/>
      <c r="N106">
        <f t="shared" si="31"/>
        <v>0</v>
      </c>
      <c r="O106" s="45" t="e">
        <f t="shared" si="22"/>
        <v>#N/A</v>
      </c>
      <c r="P106">
        <f t="shared" si="26"/>
        <v>0</v>
      </c>
      <c r="Q106" s="41">
        <f t="shared" si="27"/>
        <v>0</v>
      </c>
      <c r="R106" s="41">
        <f t="shared" si="23"/>
        <v>0</v>
      </c>
      <c r="S106" s="41">
        <f t="shared" si="28"/>
        <v>0</v>
      </c>
      <c r="T106">
        <f t="shared" si="24"/>
        <v>0</v>
      </c>
      <c r="U106" s="40">
        <f t="shared" si="29"/>
        <v>0</v>
      </c>
      <c r="V106" s="38">
        <f t="shared" si="30"/>
        <v>0</v>
      </c>
      <c r="W106" t="str">
        <f>VLOOKUP(A106,'Komplet č.2008 (ÚR 4 A 5)'!$V$4:$W$778,1,0)</f>
        <v>10860</v>
      </c>
      <c r="X106" t="str">
        <f>VLOOKUP(A106,'Komplet č.2008 (ÚR 4 A 5)'!$Y$4:$Y$778,1,0)</f>
        <v>10860</v>
      </c>
      <c r="FJ106" t="str">
        <f>VLOOKUP(F106,'Komplet č 2025 (ÚR 4 A 5)'!$F$3:$N$753,9,0)</f>
        <v>10.62</v>
      </c>
      <c r="FK106">
        <f>VLOOKUP(F106,'Komplet č 2025 (ÚR 4 A 5)'!$F$3:$N$753,8,0)</f>
        <v>4</v>
      </c>
    </row>
    <row r="107" spans="1:167" x14ac:dyDescent="0.25">
      <c r="A107" s="67" t="s">
        <v>358</v>
      </c>
      <c r="B107" s="68" t="s">
        <v>359</v>
      </c>
      <c r="C107" s="55" t="str">
        <f t="shared" si="25"/>
        <v>10860 - Výroba homogenizovaných potravinářských přípravků a dietních potravin</v>
      </c>
      <c r="D107" s="55" t="s">
        <v>360</v>
      </c>
      <c r="E107" s="1" t="s">
        <v>361</v>
      </c>
      <c r="F107" s="67" t="s">
        <v>328</v>
      </c>
      <c r="G107" s="68" t="s">
        <v>329</v>
      </c>
      <c r="H107" s="55" t="str">
        <f t="shared" si="32"/>
        <v>10710 - Výroba pekařských a cukrářských výrobků, kromě trvanlivých</v>
      </c>
      <c r="I107" s="55" t="s">
        <v>330</v>
      </c>
      <c r="J107" t="str">
        <f t="shared" si="21"/>
        <v>Shoda</v>
      </c>
      <c r="K107">
        <v>105</v>
      </c>
      <c r="L107" s="1">
        <f>IF(LEFT(Převodník!$A$12,5)=LEFT('Přehled převodů'!D107,5),1,0)</f>
        <v>0</v>
      </c>
      <c r="M107" s="31"/>
      <c r="N107">
        <f t="shared" si="31"/>
        <v>0</v>
      </c>
      <c r="O107" s="45" t="e">
        <f t="shared" si="22"/>
        <v>#N/A</v>
      </c>
      <c r="P107">
        <f t="shared" si="26"/>
        <v>0</v>
      </c>
      <c r="Q107" s="41">
        <f t="shared" si="27"/>
        <v>0</v>
      </c>
      <c r="R107" s="41">
        <f t="shared" si="23"/>
        <v>0</v>
      </c>
      <c r="S107" s="41">
        <f t="shared" si="28"/>
        <v>0</v>
      </c>
      <c r="T107">
        <f t="shared" si="24"/>
        <v>0</v>
      </c>
      <c r="U107" s="40">
        <f t="shared" si="29"/>
        <v>0</v>
      </c>
      <c r="V107" s="38">
        <f t="shared" si="30"/>
        <v>0</v>
      </c>
      <c r="W107" t="str">
        <f>VLOOKUP(A107,'Komplet č.2008 (ÚR 4 A 5)'!$V$4:$W$778,1,0)</f>
        <v>10860</v>
      </c>
      <c r="X107" t="str">
        <f>VLOOKUP(A107,'Komplet č.2008 (ÚR 4 A 5)'!$Y$4:$Y$778,1,0)</f>
        <v>10860</v>
      </c>
      <c r="FJ107" t="str">
        <f>VLOOKUP(F107,'Komplet č 2025 (ÚR 4 A 5)'!$F$3:$N$753,9,0)</f>
        <v>10.71</v>
      </c>
      <c r="FK107">
        <f>VLOOKUP(F107,'Komplet č 2025 (ÚR 4 A 5)'!$F$3:$N$753,8,0)</f>
        <v>4</v>
      </c>
    </row>
    <row r="108" spans="1:167" x14ac:dyDescent="0.25">
      <c r="A108" s="67" t="s">
        <v>358</v>
      </c>
      <c r="B108" s="68" t="s">
        <v>359</v>
      </c>
      <c r="C108" s="55" t="str">
        <f t="shared" si="25"/>
        <v>10860 - Výroba homogenizovaných potravinářských přípravků a dietních potravin</v>
      </c>
      <c r="D108" s="55" t="s">
        <v>360</v>
      </c>
      <c r="E108" s="1" t="s">
        <v>361</v>
      </c>
      <c r="F108" s="67" t="s">
        <v>331</v>
      </c>
      <c r="G108" s="68" t="s">
        <v>334</v>
      </c>
      <c r="H108" s="55" t="str">
        <f t="shared" si="32"/>
        <v>10720 - Výroba sucharů, sušenek a trvanlivých pekařských a cukrářských výrobků</v>
      </c>
      <c r="I108" s="55" t="s">
        <v>335</v>
      </c>
      <c r="J108" t="str">
        <f>IF(H108=I108,"Shoda","Neshoda")</f>
        <v>Shoda</v>
      </c>
      <c r="K108">
        <v>106</v>
      </c>
      <c r="L108" s="1">
        <f>IF(LEFT(Převodník!$A$12,5)=LEFT('Přehled převodů'!D108,5),1,0)</f>
        <v>0</v>
      </c>
      <c r="M108" s="31"/>
      <c r="N108">
        <f t="shared" si="31"/>
        <v>0</v>
      </c>
      <c r="O108" s="45" t="e">
        <f t="shared" si="22"/>
        <v>#N/A</v>
      </c>
      <c r="P108">
        <f t="shared" si="26"/>
        <v>0</v>
      </c>
      <c r="Q108" s="41">
        <f t="shared" si="27"/>
        <v>0</v>
      </c>
      <c r="R108" s="41">
        <f t="shared" si="23"/>
        <v>0</v>
      </c>
      <c r="S108" s="41">
        <f t="shared" si="28"/>
        <v>0</v>
      </c>
      <c r="T108">
        <f t="shared" si="24"/>
        <v>0</v>
      </c>
      <c r="U108" s="40">
        <f t="shared" si="29"/>
        <v>0</v>
      </c>
      <c r="V108" s="38">
        <f t="shared" si="30"/>
        <v>0</v>
      </c>
      <c r="W108" t="str">
        <f>VLOOKUP(A108,'Komplet č.2008 (ÚR 4 A 5)'!$V$4:$W$778,1,0)</f>
        <v>10860</v>
      </c>
      <c r="X108" t="str">
        <f>VLOOKUP(A108,'Komplet č.2008 (ÚR 4 A 5)'!$Y$4:$Y$778,1,0)</f>
        <v>10860</v>
      </c>
      <c r="FJ108" t="str">
        <f>VLOOKUP(F108,'Komplet č 2025 (ÚR 4 A 5)'!$F$3:$N$753,9,0)</f>
        <v>10.72</v>
      </c>
      <c r="FK108">
        <f>VLOOKUP(F108,'Komplet č 2025 (ÚR 4 A 5)'!$F$3:$N$753,8,0)</f>
        <v>4</v>
      </c>
    </row>
    <row r="109" spans="1:167" x14ac:dyDescent="0.25">
      <c r="A109" s="67" t="s">
        <v>358</v>
      </c>
      <c r="B109" s="68" t="s">
        <v>359</v>
      </c>
      <c r="C109" s="55" t="str">
        <f t="shared" si="25"/>
        <v>10860 - Výroba homogenizovaných potravinářských přípravků a dietních potravin</v>
      </c>
      <c r="D109" s="55" t="s">
        <v>360</v>
      </c>
      <c r="E109" s="1" t="s">
        <v>361</v>
      </c>
      <c r="F109" s="67" t="s">
        <v>336</v>
      </c>
      <c r="G109" s="68" t="s">
        <v>339</v>
      </c>
      <c r="H109" s="55" t="str">
        <f t="shared" si="32"/>
        <v>10730 - Výroba moučných výrobků</v>
      </c>
      <c r="I109" s="55" t="s">
        <v>340</v>
      </c>
      <c r="J109" t="str">
        <f t="shared" ref="J109:J172" si="33">IF(H109=I109,"Shoda","Neshoda")</f>
        <v>Shoda</v>
      </c>
      <c r="K109">
        <v>107</v>
      </c>
      <c r="L109" s="1">
        <f>IF(LEFT(Převodník!$A$12,5)=LEFT('Přehled převodů'!D109,5),1,0)</f>
        <v>0</v>
      </c>
      <c r="M109" s="31"/>
      <c r="N109">
        <f t="shared" si="31"/>
        <v>0</v>
      </c>
      <c r="O109" s="45" t="e">
        <f t="shared" si="22"/>
        <v>#N/A</v>
      </c>
      <c r="P109">
        <f t="shared" si="26"/>
        <v>0</v>
      </c>
      <c r="Q109" s="41">
        <f t="shared" si="27"/>
        <v>0</v>
      </c>
      <c r="R109" s="41">
        <f t="shared" si="23"/>
        <v>0</v>
      </c>
      <c r="S109" s="41">
        <f t="shared" si="28"/>
        <v>0</v>
      </c>
      <c r="T109">
        <f t="shared" si="24"/>
        <v>0</v>
      </c>
      <c r="U109" s="40">
        <f t="shared" si="29"/>
        <v>0</v>
      </c>
      <c r="V109" s="38">
        <f t="shared" si="30"/>
        <v>0</v>
      </c>
      <c r="W109" t="str">
        <f>VLOOKUP(A109,'Komplet č.2008 (ÚR 4 A 5)'!$V$4:$W$778,1,0)</f>
        <v>10860</v>
      </c>
      <c r="X109" t="str">
        <f>VLOOKUP(A109,'Komplet č.2008 (ÚR 4 A 5)'!$Y$4:$Y$778,1,0)</f>
        <v>10860</v>
      </c>
      <c r="FJ109" t="str">
        <f>VLOOKUP(F109,'Komplet č 2025 (ÚR 4 A 5)'!$F$3:$N$753,9,0)</f>
        <v>10.73</v>
      </c>
      <c r="FK109">
        <f>VLOOKUP(F109,'Komplet č 2025 (ÚR 4 A 5)'!$F$3:$N$753,8,0)</f>
        <v>4</v>
      </c>
    </row>
    <row r="110" spans="1:167" x14ac:dyDescent="0.25">
      <c r="A110" s="67" t="s">
        <v>358</v>
      </c>
      <c r="B110" s="68" t="s">
        <v>359</v>
      </c>
      <c r="C110" s="55" t="str">
        <f t="shared" si="25"/>
        <v>10860 - Výroba homogenizovaných potravinářských přípravků a dietních potravin</v>
      </c>
      <c r="D110" s="55" t="s">
        <v>360</v>
      </c>
      <c r="E110" s="1" t="s">
        <v>361</v>
      </c>
      <c r="F110" s="67" t="s">
        <v>358</v>
      </c>
      <c r="G110" s="68" t="s">
        <v>362</v>
      </c>
      <c r="H110" s="55" t="str">
        <f t="shared" si="32"/>
        <v>10860 - Výroba homogenizovaných potravinářských přípravků a dietetických potravin</v>
      </c>
      <c r="I110" s="55" t="s">
        <v>363</v>
      </c>
      <c r="J110" t="str">
        <f t="shared" si="33"/>
        <v>Shoda</v>
      </c>
      <c r="K110">
        <v>108</v>
      </c>
      <c r="L110" s="1">
        <f>IF(LEFT(Převodník!$A$12,5)=LEFT('Přehled převodů'!D110,5),1,0)</f>
        <v>0</v>
      </c>
      <c r="M110" s="31"/>
      <c r="N110">
        <f t="shared" si="31"/>
        <v>0</v>
      </c>
      <c r="O110" s="45" t="e">
        <f t="shared" si="22"/>
        <v>#N/A</v>
      </c>
      <c r="P110">
        <f t="shared" si="26"/>
        <v>0</v>
      </c>
      <c r="Q110" s="41">
        <f t="shared" si="27"/>
        <v>0</v>
      </c>
      <c r="R110" s="41">
        <f t="shared" si="23"/>
        <v>0</v>
      </c>
      <c r="S110" s="41">
        <f t="shared" si="28"/>
        <v>0</v>
      </c>
      <c r="T110">
        <f t="shared" si="24"/>
        <v>0</v>
      </c>
      <c r="U110" s="40">
        <f t="shared" si="29"/>
        <v>0</v>
      </c>
      <c r="V110" s="38">
        <f t="shared" si="30"/>
        <v>0</v>
      </c>
      <c r="W110" t="str">
        <f>VLOOKUP(A110,'Komplet č.2008 (ÚR 4 A 5)'!$V$4:$W$778,1,0)</f>
        <v>10860</v>
      </c>
      <c r="X110" t="str">
        <f>VLOOKUP(A110,'Komplet č.2008 (ÚR 4 A 5)'!$Y$4:$Y$778,1,0)</f>
        <v>10860</v>
      </c>
      <c r="FJ110" t="str">
        <f>VLOOKUP(F110,'Komplet č 2025 (ÚR 4 A 5)'!$F$3:$N$753,9,0)</f>
        <v>10.86</v>
      </c>
      <c r="FK110">
        <f>VLOOKUP(F110,'Komplet č 2025 (ÚR 4 A 5)'!$F$3:$N$753,8,0)</f>
        <v>4</v>
      </c>
    </row>
    <row r="111" spans="1:167" x14ac:dyDescent="0.25">
      <c r="A111" s="67" t="s">
        <v>364</v>
      </c>
      <c r="B111" s="68" t="s">
        <v>365</v>
      </c>
      <c r="C111" s="55" t="str">
        <f t="shared" si="25"/>
        <v>10890 - Výroba ostatních potravinářských výrobků j. n.</v>
      </c>
      <c r="D111" s="55" t="s">
        <v>366</v>
      </c>
      <c r="E111" s="1" t="s">
        <v>45</v>
      </c>
      <c r="F111" s="67" t="s">
        <v>364</v>
      </c>
      <c r="G111" s="68" t="s">
        <v>365</v>
      </c>
      <c r="H111" s="55" t="str">
        <f t="shared" si="32"/>
        <v>10890 - Výroba ostatních potravinářských výrobků j. n.</v>
      </c>
      <c r="I111" s="55" t="s">
        <v>366</v>
      </c>
      <c r="J111" t="str">
        <f t="shared" si="33"/>
        <v>Shoda</v>
      </c>
      <c r="K111">
        <v>109</v>
      </c>
      <c r="L111" s="1">
        <f>IF(LEFT(Převodník!$A$12,5)=LEFT('Přehled převodů'!D111,5),1,0)</f>
        <v>0</v>
      </c>
      <c r="M111" s="31"/>
      <c r="N111">
        <f t="shared" si="31"/>
        <v>0</v>
      </c>
      <c r="O111" s="45" t="e">
        <f t="shared" si="22"/>
        <v>#N/A</v>
      </c>
      <c r="P111">
        <f t="shared" si="26"/>
        <v>0</v>
      </c>
      <c r="Q111" s="41">
        <f t="shared" si="27"/>
        <v>0</v>
      </c>
      <c r="R111" s="41">
        <f t="shared" si="23"/>
        <v>0</v>
      </c>
      <c r="S111" s="41">
        <f t="shared" si="28"/>
        <v>0</v>
      </c>
      <c r="T111">
        <f t="shared" si="24"/>
        <v>0</v>
      </c>
      <c r="U111" s="40">
        <f t="shared" si="29"/>
        <v>0</v>
      </c>
      <c r="V111" s="38">
        <f t="shared" si="30"/>
        <v>0</v>
      </c>
      <c r="W111" t="str">
        <f>VLOOKUP(A111,'Komplet č.2008 (ÚR 4 A 5)'!$V$4:$W$778,1,0)</f>
        <v>10890</v>
      </c>
      <c r="X111" t="str">
        <f>VLOOKUP(A111,'Komplet č.2008 (ÚR 4 A 5)'!$Y$4:$Y$778,1,0)</f>
        <v>10890</v>
      </c>
      <c r="FJ111" t="str">
        <f>VLOOKUP(F111,'Komplet č 2025 (ÚR 4 A 5)'!$F$3:$N$753,9,0)</f>
        <v>10.89</v>
      </c>
      <c r="FK111">
        <f>VLOOKUP(F111,'Komplet č 2025 (ÚR 4 A 5)'!$F$3:$N$753,8,0)</f>
        <v>4</v>
      </c>
    </row>
    <row r="112" spans="1:167" x14ac:dyDescent="0.25">
      <c r="A112" s="67" t="s">
        <v>364</v>
      </c>
      <c r="B112" s="68" t="s">
        <v>365</v>
      </c>
      <c r="C112" s="55" t="str">
        <f t="shared" si="25"/>
        <v>10890 - Výroba ostatních potravinářských výrobků j. n.</v>
      </c>
      <c r="D112" s="55" t="s">
        <v>366</v>
      </c>
      <c r="E112" s="1" t="s">
        <v>45</v>
      </c>
      <c r="F112" s="67" t="s">
        <v>367</v>
      </c>
      <c r="G112" s="68" t="s">
        <v>368</v>
      </c>
      <c r="H112" s="55" t="str">
        <f t="shared" si="32"/>
        <v>11070 - Výroba nealkoholických nápojů a balených vod</v>
      </c>
      <c r="I112" s="55" t="s">
        <v>369</v>
      </c>
      <c r="J112" t="str">
        <f t="shared" si="33"/>
        <v>Shoda</v>
      </c>
      <c r="K112">
        <v>110</v>
      </c>
      <c r="L112" s="1">
        <f>IF(LEFT(Převodník!$A$12,5)=LEFT('Přehled převodů'!D112,5),1,0)</f>
        <v>0</v>
      </c>
      <c r="M112" s="31"/>
      <c r="N112">
        <f t="shared" si="31"/>
        <v>0</v>
      </c>
      <c r="O112" s="45" t="e">
        <f t="shared" si="22"/>
        <v>#N/A</v>
      </c>
      <c r="P112">
        <f t="shared" si="26"/>
        <v>0</v>
      </c>
      <c r="Q112" s="41">
        <f t="shared" si="27"/>
        <v>0</v>
      </c>
      <c r="R112" s="41">
        <f t="shared" si="23"/>
        <v>0</v>
      </c>
      <c r="S112" s="41">
        <f t="shared" si="28"/>
        <v>0</v>
      </c>
      <c r="T112">
        <f t="shared" si="24"/>
        <v>0</v>
      </c>
      <c r="U112" s="40">
        <f t="shared" si="29"/>
        <v>0</v>
      </c>
      <c r="V112" s="38">
        <f t="shared" si="30"/>
        <v>0</v>
      </c>
      <c r="W112" t="str">
        <f>VLOOKUP(A112,'Komplet č.2008 (ÚR 4 A 5)'!$V$4:$W$778,1,0)</f>
        <v>10890</v>
      </c>
      <c r="X112" t="str">
        <f>VLOOKUP(A112,'Komplet č.2008 (ÚR 4 A 5)'!$Y$4:$Y$778,1,0)</f>
        <v>10890</v>
      </c>
      <c r="FJ112" t="str">
        <f>VLOOKUP(F112,'Komplet č 2025 (ÚR 4 A 5)'!$F$3:$N$753,9,0)</f>
        <v>11.07</v>
      </c>
      <c r="FK112">
        <f>VLOOKUP(F112,'Komplet č 2025 (ÚR 4 A 5)'!$F$3:$N$753,8,0)</f>
        <v>4</v>
      </c>
    </row>
    <row r="113" spans="1:167" x14ac:dyDescent="0.25">
      <c r="A113" s="67" t="s">
        <v>370</v>
      </c>
      <c r="B113" s="68" t="s">
        <v>371</v>
      </c>
      <c r="C113" s="55" t="str">
        <f t="shared" si="25"/>
        <v>10910 - Výroba průmyslových krmiv pro hospodářská zvířata</v>
      </c>
      <c r="D113" s="55" t="s">
        <v>372</v>
      </c>
      <c r="E113" s="1" t="s">
        <v>29</v>
      </c>
      <c r="F113" s="67" t="s">
        <v>370</v>
      </c>
      <c r="G113" s="68" t="s">
        <v>373</v>
      </c>
      <c r="H113" s="55" t="str">
        <f t="shared" si="32"/>
        <v>10910 - Výroba krmiv pro hospodářská zvířata</v>
      </c>
      <c r="I113" s="55" t="s">
        <v>374</v>
      </c>
      <c r="J113" t="str">
        <f t="shared" si="33"/>
        <v>Shoda</v>
      </c>
      <c r="K113">
        <v>111</v>
      </c>
      <c r="L113" s="1">
        <f>IF(LEFT(Převodník!$A$12,5)=LEFT('Přehled převodů'!D113,5),1,0)</f>
        <v>0</v>
      </c>
      <c r="M113" s="31"/>
      <c r="N113">
        <f t="shared" si="31"/>
        <v>0</v>
      </c>
      <c r="O113" s="45" t="e">
        <f t="shared" si="22"/>
        <v>#N/A</v>
      </c>
      <c r="P113">
        <f t="shared" si="26"/>
        <v>0</v>
      </c>
      <c r="Q113" s="41">
        <f t="shared" si="27"/>
        <v>0</v>
      </c>
      <c r="R113" s="41">
        <f t="shared" si="23"/>
        <v>0</v>
      </c>
      <c r="S113" s="41">
        <f t="shared" si="28"/>
        <v>0</v>
      </c>
      <c r="T113">
        <f t="shared" si="24"/>
        <v>0</v>
      </c>
      <c r="U113" s="40">
        <f t="shared" si="29"/>
        <v>0</v>
      </c>
      <c r="V113" s="38">
        <f t="shared" si="30"/>
        <v>0</v>
      </c>
      <c r="W113" t="str">
        <f>VLOOKUP(A113,'Komplet č.2008 (ÚR 4 A 5)'!$V$4:$W$778,1,0)</f>
        <v>10910</v>
      </c>
      <c r="X113" t="str">
        <f>VLOOKUP(A113,'Komplet č.2008 (ÚR 4 A 5)'!$Y$4:$Y$778,1,0)</f>
        <v>10910</v>
      </c>
      <c r="FJ113" t="str">
        <f>VLOOKUP(F113,'Komplet č 2025 (ÚR 4 A 5)'!$F$3:$N$753,9,0)</f>
        <v>10.91</v>
      </c>
      <c r="FK113">
        <f>VLOOKUP(F113,'Komplet č 2025 (ÚR 4 A 5)'!$F$3:$N$753,8,0)</f>
        <v>4</v>
      </c>
    </row>
    <row r="114" spans="1:167" x14ac:dyDescent="0.25">
      <c r="A114" s="67" t="s">
        <v>375</v>
      </c>
      <c r="B114" s="68" t="s">
        <v>376</v>
      </c>
      <c r="C114" s="55" t="str">
        <f t="shared" si="25"/>
        <v>10920 - Výroba průmyslových krmiv pro zvířata v zájmovém chovu</v>
      </c>
      <c r="D114" s="55" t="s">
        <v>377</v>
      </c>
      <c r="E114" s="1" t="s">
        <v>29</v>
      </c>
      <c r="F114" s="67" t="s">
        <v>375</v>
      </c>
      <c r="G114" s="68" t="s">
        <v>378</v>
      </c>
      <c r="H114" s="55" t="str">
        <f t="shared" si="32"/>
        <v>10920 - Výroba krmiv pro zvířata v zájmovém chovu</v>
      </c>
      <c r="I114" s="55" t="s">
        <v>379</v>
      </c>
      <c r="J114" t="str">
        <f t="shared" si="33"/>
        <v>Shoda</v>
      </c>
      <c r="K114">
        <v>112</v>
      </c>
      <c r="L114" s="1">
        <f>IF(LEFT(Převodník!$A$12,5)=LEFT('Přehled převodů'!D114,5),1,0)</f>
        <v>0</v>
      </c>
      <c r="M114" s="31"/>
      <c r="N114">
        <f t="shared" si="31"/>
        <v>0</v>
      </c>
      <c r="O114" s="45" t="e">
        <f t="shared" si="22"/>
        <v>#N/A</v>
      </c>
      <c r="P114">
        <f t="shared" si="26"/>
        <v>0</v>
      </c>
      <c r="Q114" s="41">
        <f t="shared" si="27"/>
        <v>0</v>
      </c>
      <c r="R114" s="41">
        <f t="shared" si="23"/>
        <v>0</v>
      </c>
      <c r="S114" s="41">
        <f t="shared" si="28"/>
        <v>0</v>
      </c>
      <c r="T114">
        <f t="shared" si="24"/>
        <v>0</v>
      </c>
      <c r="U114" s="40">
        <f t="shared" si="29"/>
        <v>0</v>
      </c>
      <c r="V114" s="38">
        <f t="shared" si="30"/>
        <v>0</v>
      </c>
      <c r="W114" t="str">
        <f>VLOOKUP(A114,'Komplet č.2008 (ÚR 4 A 5)'!$V$4:$W$778,1,0)</f>
        <v>10920</v>
      </c>
      <c r="X114" t="str">
        <f>VLOOKUP(A114,'Komplet č.2008 (ÚR 4 A 5)'!$Y$4:$Y$778,1,0)</f>
        <v>10920</v>
      </c>
      <c r="FJ114" t="str">
        <f>VLOOKUP(F114,'Komplet č 2025 (ÚR 4 A 5)'!$F$3:$N$753,9,0)</f>
        <v>10.92</v>
      </c>
      <c r="FK114">
        <f>VLOOKUP(F114,'Komplet č 2025 (ÚR 4 A 5)'!$F$3:$N$753,8,0)</f>
        <v>4</v>
      </c>
    </row>
    <row r="115" spans="1:167" x14ac:dyDescent="0.25">
      <c r="A115" s="67" t="s">
        <v>380</v>
      </c>
      <c r="B115" s="68" t="s">
        <v>381</v>
      </c>
      <c r="C115" s="55" t="str">
        <f t="shared" si="25"/>
        <v>11010 - Destilace, rektifikace a míchání lihovin</v>
      </c>
      <c r="D115" s="55" t="s">
        <v>382</v>
      </c>
      <c r="E115" s="1" t="s">
        <v>29</v>
      </c>
      <c r="F115" s="67" t="s">
        <v>380</v>
      </c>
      <c r="G115" s="68" t="s">
        <v>383</v>
      </c>
      <c r="H115" s="55" t="str">
        <f t="shared" si="32"/>
        <v>11010 - Destilace, rektifikace a míchaní lihovin</v>
      </c>
      <c r="I115" s="55" t="s">
        <v>384</v>
      </c>
      <c r="J115" t="str">
        <f t="shared" si="33"/>
        <v>Shoda</v>
      </c>
      <c r="K115">
        <v>113</v>
      </c>
      <c r="L115" s="1">
        <f>IF(LEFT(Převodník!$A$12,5)=LEFT('Přehled převodů'!D115,5),1,0)</f>
        <v>0</v>
      </c>
      <c r="M115" s="31"/>
      <c r="N115">
        <f t="shared" si="31"/>
        <v>0</v>
      </c>
      <c r="O115" s="45" t="e">
        <f t="shared" si="22"/>
        <v>#N/A</v>
      </c>
      <c r="P115">
        <f t="shared" si="26"/>
        <v>0</v>
      </c>
      <c r="Q115" s="41">
        <f t="shared" si="27"/>
        <v>0</v>
      </c>
      <c r="R115" s="41">
        <f t="shared" si="23"/>
        <v>0</v>
      </c>
      <c r="S115" s="41">
        <f t="shared" si="28"/>
        <v>0</v>
      </c>
      <c r="T115">
        <f t="shared" si="24"/>
        <v>0</v>
      </c>
      <c r="U115" s="40">
        <f t="shared" si="29"/>
        <v>0</v>
      </c>
      <c r="V115" s="38">
        <f t="shared" si="30"/>
        <v>0</v>
      </c>
      <c r="W115" t="str">
        <f>VLOOKUP(A115,'Komplet č.2008 (ÚR 4 A 5)'!$V$4:$W$778,1,0)</f>
        <v>11010</v>
      </c>
      <c r="X115" t="str">
        <f>VLOOKUP(A115,'Komplet č.2008 (ÚR 4 A 5)'!$Y$4:$Y$778,1,0)</f>
        <v>11010</v>
      </c>
      <c r="FJ115" t="str">
        <f>VLOOKUP(F115,'Komplet č 2025 (ÚR 4 A 5)'!$F$3:$N$753,9,0)</f>
        <v>11.01</v>
      </c>
      <c r="FK115">
        <f>VLOOKUP(F115,'Komplet č 2025 (ÚR 4 A 5)'!$F$3:$N$753,8,0)</f>
        <v>4</v>
      </c>
    </row>
    <row r="116" spans="1:167" x14ac:dyDescent="0.25">
      <c r="A116" s="67" t="s">
        <v>385</v>
      </c>
      <c r="B116" s="68" t="s">
        <v>386</v>
      </c>
      <c r="C116" s="55" t="str">
        <f t="shared" si="25"/>
        <v>11020 - Výroba vína z vinných hroznů</v>
      </c>
      <c r="D116" s="55" t="s">
        <v>387</v>
      </c>
      <c r="E116" s="1" t="s">
        <v>29</v>
      </c>
      <c r="F116" s="67" t="s">
        <v>385</v>
      </c>
      <c r="G116" s="68" t="s">
        <v>386</v>
      </c>
      <c r="H116" s="55" t="str">
        <f t="shared" si="32"/>
        <v>11020 - Výroba vína z vinných hroznů</v>
      </c>
      <c r="I116" s="55" t="s">
        <v>387</v>
      </c>
      <c r="J116" t="str">
        <f t="shared" si="33"/>
        <v>Shoda</v>
      </c>
      <c r="K116">
        <v>114</v>
      </c>
      <c r="L116" s="1">
        <f>IF(LEFT(Převodník!$A$12,5)=LEFT('Přehled převodů'!D116,5),1,0)</f>
        <v>0</v>
      </c>
      <c r="M116" s="31"/>
      <c r="N116">
        <f t="shared" si="31"/>
        <v>0</v>
      </c>
      <c r="O116" s="45" t="e">
        <f t="shared" si="22"/>
        <v>#N/A</v>
      </c>
      <c r="P116">
        <f t="shared" si="26"/>
        <v>0</v>
      </c>
      <c r="Q116" s="41">
        <f t="shared" si="27"/>
        <v>0</v>
      </c>
      <c r="R116" s="41">
        <f t="shared" si="23"/>
        <v>0</v>
      </c>
      <c r="S116" s="41">
        <f t="shared" si="28"/>
        <v>0</v>
      </c>
      <c r="T116">
        <f t="shared" si="24"/>
        <v>0</v>
      </c>
      <c r="U116" s="40">
        <f t="shared" si="29"/>
        <v>0</v>
      </c>
      <c r="V116" s="38">
        <f t="shared" si="30"/>
        <v>0</v>
      </c>
      <c r="W116" t="str">
        <f>VLOOKUP(A116,'Komplet č.2008 (ÚR 4 A 5)'!$V$4:$W$778,1,0)</f>
        <v>11020</v>
      </c>
      <c r="X116" t="str">
        <f>VLOOKUP(A116,'Komplet č.2008 (ÚR 4 A 5)'!$Y$4:$Y$778,1,0)</f>
        <v>11020</v>
      </c>
      <c r="FJ116" t="str">
        <f>VLOOKUP(F116,'Komplet č 2025 (ÚR 4 A 5)'!$F$3:$N$753,9,0)</f>
        <v>11.02</v>
      </c>
      <c r="FK116">
        <f>VLOOKUP(F116,'Komplet č 2025 (ÚR 4 A 5)'!$F$3:$N$753,8,0)</f>
        <v>4</v>
      </c>
    </row>
    <row r="117" spans="1:167" x14ac:dyDescent="0.25">
      <c r="A117" s="67" t="s">
        <v>388</v>
      </c>
      <c r="B117" s="68" t="s">
        <v>389</v>
      </c>
      <c r="C117" s="55" t="str">
        <f t="shared" si="25"/>
        <v>11030 - Výroba jablečného vína a jiných ovocných vín</v>
      </c>
      <c r="D117" s="55" t="s">
        <v>390</v>
      </c>
      <c r="E117" s="1" t="s">
        <v>29</v>
      </c>
      <c r="F117" s="67" t="s">
        <v>388</v>
      </c>
      <c r="G117" s="68" t="s">
        <v>391</v>
      </c>
      <c r="H117" s="55" t="str">
        <f t="shared" si="32"/>
        <v>11030 - Výroba ciderů a jiných kvašených ovocných nápojů</v>
      </c>
      <c r="I117" s="55" t="s">
        <v>392</v>
      </c>
      <c r="J117" t="str">
        <f t="shared" si="33"/>
        <v>Shoda</v>
      </c>
      <c r="K117">
        <v>115</v>
      </c>
      <c r="L117" s="1">
        <f>IF(LEFT(Převodník!$A$12,5)=LEFT('Přehled převodů'!D117,5),1,0)</f>
        <v>0</v>
      </c>
      <c r="M117" s="31"/>
      <c r="N117">
        <f t="shared" si="31"/>
        <v>0</v>
      </c>
      <c r="O117" s="45" t="e">
        <f t="shared" si="22"/>
        <v>#N/A</v>
      </c>
      <c r="P117">
        <f t="shared" si="26"/>
        <v>0</v>
      </c>
      <c r="Q117" s="41">
        <f t="shared" si="27"/>
        <v>0</v>
      </c>
      <c r="R117" s="41">
        <f t="shared" si="23"/>
        <v>0</v>
      </c>
      <c r="S117" s="41">
        <f t="shared" si="28"/>
        <v>0</v>
      </c>
      <c r="T117">
        <f t="shared" si="24"/>
        <v>0</v>
      </c>
      <c r="U117" s="40">
        <f t="shared" si="29"/>
        <v>0</v>
      </c>
      <c r="V117" s="38">
        <f t="shared" si="30"/>
        <v>0</v>
      </c>
      <c r="W117" t="str">
        <f>VLOOKUP(A117,'Komplet č.2008 (ÚR 4 A 5)'!$V$4:$W$778,1,0)</f>
        <v>11030</v>
      </c>
      <c r="X117" t="str">
        <f>VLOOKUP(A117,'Komplet č.2008 (ÚR 4 A 5)'!$Y$4:$Y$778,1,0)</f>
        <v>11030</v>
      </c>
      <c r="FJ117" t="str">
        <f>VLOOKUP(F117,'Komplet č 2025 (ÚR 4 A 5)'!$F$3:$N$753,9,0)</f>
        <v>11.03</v>
      </c>
      <c r="FK117">
        <f>VLOOKUP(F117,'Komplet č 2025 (ÚR 4 A 5)'!$F$3:$N$753,8,0)</f>
        <v>4</v>
      </c>
    </row>
    <row r="118" spans="1:167" x14ac:dyDescent="0.25">
      <c r="A118" s="67" t="s">
        <v>393</v>
      </c>
      <c r="B118" s="68" t="s">
        <v>394</v>
      </c>
      <c r="C118" s="55" t="str">
        <f t="shared" si="25"/>
        <v>11040 - Výroba ostatních nedestilovaných kvašených nápojů</v>
      </c>
      <c r="D118" s="55" t="s">
        <v>395</v>
      </c>
      <c r="E118" s="1" t="s">
        <v>29</v>
      </c>
      <c r="F118" s="67" t="s">
        <v>393</v>
      </c>
      <c r="G118" s="68" t="s">
        <v>394</v>
      </c>
      <c r="H118" s="55" t="str">
        <f t="shared" si="32"/>
        <v>11040 - Výroba ostatních nedestilovaných kvašených nápojů</v>
      </c>
      <c r="I118" s="55" t="s">
        <v>395</v>
      </c>
      <c r="J118" t="str">
        <f t="shared" si="33"/>
        <v>Shoda</v>
      </c>
      <c r="K118">
        <v>116</v>
      </c>
      <c r="L118" s="1">
        <f>IF(LEFT(Převodník!$A$12,5)=LEFT('Přehled převodů'!D118,5),1,0)</f>
        <v>0</v>
      </c>
      <c r="M118" s="31"/>
      <c r="N118">
        <f t="shared" si="31"/>
        <v>0</v>
      </c>
      <c r="O118" s="45" t="e">
        <f t="shared" si="22"/>
        <v>#N/A</v>
      </c>
      <c r="P118">
        <f t="shared" si="26"/>
        <v>0</v>
      </c>
      <c r="Q118" s="41">
        <f t="shared" si="27"/>
        <v>0</v>
      </c>
      <c r="R118" s="41">
        <f t="shared" si="23"/>
        <v>0</v>
      </c>
      <c r="S118" s="41">
        <f t="shared" si="28"/>
        <v>0</v>
      </c>
      <c r="T118">
        <f t="shared" si="24"/>
        <v>0</v>
      </c>
      <c r="U118" s="40">
        <f t="shared" si="29"/>
        <v>0</v>
      </c>
      <c r="V118" s="38">
        <f t="shared" si="30"/>
        <v>0</v>
      </c>
      <c r="W118" t="str">
        <f>VLOOKUP(A118,'Komplet č.2008 (ÚR 4 A 5)'!$V$4:$W$778,1,0)</f>
        <v>11040</v>
      </c>
      <c r="X118" t="str">
        <f>VLOOKUP(A118,'Komplet č.2008 (ÚR 4 A 5)'!$Y$4:$Y$778,1,0)</f>
        <v>11040</v>
      </c>
      <c r="FJ118" t="str">
        <f>VLOOKUP(F118,'Komplet č 2025 (ÚR 4 A 5)'!$F$3:$N$753,9,0)</f>
        <v>11.04</v>
      </c>
      <c r="FK118">
        <f>VLOOKUP(F118,'Komplet č 2025 (ÚR 4 A 5)'!$F$3:$N$753,8,0)</f>
        <v>4</v>
      </c>
    </row>
    <row r="119" spans="1:167" x14ac:dyDescent="0.25">
      <c r="A119" s="67" t="s">
        <v>396</v>
      </c>
      <c r="B119" s="68" t="s">
        <v>397</v>
      </c>
      <c r="C119" s="55" t="str">
        <f t="shared" si="25"/>
        <v>11050 - Výroba piva</v>
      </c>
      <c r="D119" s="55" t="s">
        <v>398</v>
      </c>
      <c r="E119" s="1" t="s">
        <v>29</v>
      </c>
      <c r="F119" s="67" t="s">
        <v>396</v>
      </c>
      <c r="G119" s="68" t="s">
        <v>397</v>
      </c>
      <c r="H119" s="55" t="str">
        <f t="shared" si="32"/>
        <v>11050 - Výroba piva</v>
      </c>
      <c r="I119" s="55" t="s">
        <v>398</v>
      </c>
      <c r="J119" t="str">
        <f t="shared" si="33"/>
        <v>Shoda</v>
      </c>
      <c r="K119">
        <v>117</v>
      </c>
      <c r="L119" s="1">
        <f>IF(LEFT(Převodník!$A$12,5)=LEFT('Přehled převodů'!D119,5),1,0)</f>
        <v>0</v>
      </c>
      <c r="M119" s="31"/>
      <c r="N119">
        <f t="shared" si="31"/>
        <v>0</v>
      </c>
      <c r="O119" s="45" t="e">
        <f t="shared" si="22"/>
        <v>#N/A</v>
      </c>
      <c r="P119">
        <f t="shared" si="26"/>
        <v>0</v>
      </c>
      <c r="Q119" s="41">
        <f t="shared" si="27"/>
        <v>0</v>
      </c>
      <c r="R119" s="41">
        <f t="shared" si="23"/>
        <v>0</v>
      </c>
      <c r="S119" s="41">
        <f t="shared" si="28"/>
        <v>0</v>
      </c>
      <c r="T119">
        <f t="shared" si="24"/>
        <v>0</v>
      </c>
      <c r="U119" s="40">
        <f t="shared" si="29"/>
        <v>0</v>
      </c>
      <c r="V119" s="38">
        <f t="shared" si="30"/>
        <v>0</v>
      </c>
      <c r="W119" t="str">
        <f>VLOOKUP(A119,'Komplet č.2008 (ÚR 4 A 5)'!$V$4:$W$778,1,0)</f>
        <v>11050</v>
      </c>
      <c r="X119" t="str">
        <f>VLOOKUP(A119,'Komplet č.2008 (ÚR 4 A 5)'!$Y$4:$Y$778,1,0)</f>
        <v>11050</v>
      </c>
      <c r="FJ119" t="str">
        <f>VLOOKUP(F119,'Komplet č 2025 (ÚR 4 A 5)'!$F$3:$N$753,9,0)</f>
        <v>11.05</v>
      </c>
      <c r="FK119">
        <f>VLOOKUP(F119,'Komplet č 2025 (ÚR 4 A 5)'!$F$3:$N$753,8,0)</f>
        <v>4</v>
      </c>
    </row>
    <row r="120" spans="1:167" x14ac:dyDescent="0.25">
      <c r="A120" s="67" t="s">
        <v>399</v>
      </c>
      <c r="B120" s="68" t="s">
        <v>400</v>
      </c>
      <c r="C120" s="55" t="str">
        <f t="shared" si="25"/>
        <v>11060 - Výroba sladu</v>
      </c>
      <c r="D120" s="55" t="s">
        <v>401</v>
      </c>
      <c r="E120" s="1" t="s">
        <v>29</v>
      </c>
      <c r="F120" s="67" t="s">
        <v>399</v>
      </c>
      <c r="G120" s="68" t="s">
        <v>400</v>
      </c>
      <c r="H120" s="55" t="str">
        <f t="shared" si="32"/>
        <v>11060 - Výroba sladu</v>
      </c>
      <c r="I120" s="55" t="s">
        <v>401</v>
      </c>
      <c r="J120" t="str">
        <f t="shared" si="33"/>
        <v>Shoda</v>
      </c>
      <c r="K120">
        <v>118</v>
      </c>
      <c r="L120" s="1">
        <f>IF(LEFT(Převodník!$A$12,5)=LEFT('Přehled převodů'!D120,5),1,0)</f>
        <v>0</v>
      </c>
      <c r="M120" s="31"/>
      <c r="N120">
        <f t="shared" si="31"/>
        <v>0</v>
      </c>
      <c r="O120" s="45" t="e">
        <f t="shared" si="22"/>
        <v>#N/A</v>
      </c>
      <c r="P120">
        <f t="shared" si="26"/>
        <v>0</v>
      </c>
      <c r="Q120" s="41">
        <f t="shared" si="27"/>
        <v>0</v>
      </c>
      <c r="R120" s="41">
        <f t="shared" si="23"/>
        <v>0</v>
      </c>
      <c r="S120" s="41">
        <f t="shared" si="28"/>
        <v>0</v>
      </c>
      <c r="T120">
        <f t="shared" si="24"/>
        <v>0</v>
      </c>
      <c r="U120" s="40">
        <f t="shared" si="29"/>
        <v>0</v>
      </c>
      <c r="V120" s="38">
        <f t="shared" si="30"/>
        <v>0</v>
      </c>
      <c r="W120" t="str">
        <f>VLOOKUP(A120,'Komplet č.2008 (ÚR 4 A 5)'!$V$4:$W$778,1,0)</f>
        <v>11060</v>
      </c>
      <c r="X120" t="str">
        <f>VLOOKUP(A120,'Komplet č.2008 (ÚR 4 A 5)'!$Y$4:$Y$778,1,0)</f>
        <v>11060</v>
      </c>
      <c r="FJ120" t="str">
        <f>VLOOKUP(F120,'Komplet č 2025 (ÚR 4 A 5)'!$F$3:$N$753,9,0)</f>
        <v>11.06</v>
      </c>
      <c r="FK120">
        <f>VLOOKUP(F120,'Komplet č 2025 (ÚR 4 A 5)'!$F$3:$N$753,8,0)</f>
        <v>4</v>
      </c>
    </row>
    <row r="121" spans="1:167" x14ac:dyDescent="0.25">
      <c r="A121" s="67" t="s">
        <v>367</v>
      </c>
      <c r="B121" s="68" t="s">
        <v>402</v>
      </c>
      <c r="C121" s="55" t="str">
        <f t="shared" si="25"/>
        <v>11070 - Výroba nealkoholických nápojů; stáčení minerálních a ostatních vod do lahví</v>
      </c>
      <c r="D121" s="55" t="s">
        <v>403</v>
      </c>
      <c r="E121" s="1" t="s">
        <v>29</v>
      </c>
      <c r="F121" s="67" t="s">
        <v>367</v>
      </c>
      <c r="G121" s="68" t="s">
        <v>368</v>
      </c>
      <c r="H121" s="55" t="str">
        <f t="shared" si="32"/>
        <v>11070 - Výroba nealkoholických nápojů a balených vod</v>
      </c>
      <c r="I121" s="55" t="s">
        <v>369</v>
      </c>
      <c r="J121" t="str">
        <f t="shared" si="33"/>
        <v>Shoda</v>
      </c>
      <c r="K121">
        <v>119</v>
      </c>
      <c r="L121" s="1">
        <f>IF(LEFT(Převodník!$A$12,5)=LEFT('Přehled převodů'!D121,5),1,0)</f>
        <v>0</v>
      </c>
      <c r="M121" s="31"/>
      <c r="N121">
        <f t="shared" si="31"/>
        <v>0</v>
      </c>
      <c r="O121" s="45" t="e">
        <f t="shared" si="22"/>
        <v>#N/A</v>
      </c>
      <c r="P121">
        <f t="shared" si="26"/>
        <v>0</v>
      </c>
      <c r="Q121" s="41">
        <f t="shared" si="27"/>
        <v>0</v>
      </c>
      <c r="R121" s="41">
        <f t="shared" si="23"/>
        <v>0</v>
      </c>
      <c r="S121" s="41">
        <f t="shared" si="28"/>
        <v>0</v>
      </c>
      <c r="T121">
        <f t="shared" si="24"/>
        <v>0</v>
      </c>
      <c r="U121" s="40">
        <f t="shared" si="29"/>
        <v>0</v>
      </c>
      <c r="V121" s="38">
        <f t="shared" si="30"/>
        <v>0</v>
      </c>
      <c r="W121" t="str">
        <f>VLOOKUP(A121,'Komplet č.2008 (ÚR 4 A 5)'!$V$4:$W$778,1,0)</f>
        <v>11070</v>
      </c>
      <c r="X121" t="str">
        <f>VLOOKUP(A121,'Komplet č.2008 (ÚR 4 A 5)'!$Y$4:$Y$778,1,0)</f>
        <v>11070</v>
      </c>
      <c r="FJ121" t="str">
        <f>VLOOKUP(F121,'Komplet č 2025 (ÚR 4 A 5)'!$F$3:$N$753,9,0)</f>
        <v>11.07</v>
      </c>
      <c r="FK121">
        <f>VLOOKUP(F121,'Komplet č 2025 (ÚR 4 A 5)'!$F$3:$N$753,8,0)</f>
        <v>4</v>
      </c>
    </row>
    <row r="122" spans="1:167" x14ac:dyDescent="0.25">
      <c r="A122" s="67" t="s">
        <v>404</v>
      </c>
      <c r="B122" s="68" t="s">
        <v>405</v>
      </c>
      <c r="C122" s="55" t="str">
        <f t="shared" si="25"/>
        <v>12000 - Výroba tabákových výrobků</v>
      </c>
      <c r="D122" s="55" t="s">
        <v>406</v>
      </c>
      <c r="E122" s="1" t="s">
        <v>29</v>
      </c>
      <c r="F122" s="67" t="s">
        <v>404</v>
      </c>
      <c r="G122" s="68" t="s">
        <v>405</v>
      </c>
      <c r="H122" s="55" t="str">
        <f t="shared" si="32"/>
        <v>12000 - Výroba tabákových výrobků</v>
      </c>
      <c r="I122" s="55" t="s">
        <v>406</v>
      </c>
      <c r="J122" t="str">
        <f t="shared" si="33"/>
        <v>Shoda</v>
      </c>
      <c r="K122">
        <v>120</v>
      </c>
      <c r="L122" s="1">
        <f>IF(LEFT(Převodník!$A$12,5)=LEFT('Přehled převodů'!D122,5),1,0)</f>
        <v>0</v>
      </c>
      <c r="M122" s="31"/>
      <c r="N122">
        <f t="shared" si="31"/>
        <v>0</v>
      </c>
      <c r="O122" s="45" t="e">
        <f t="shared" si="22"/>
        <v>#N/A</v>
      </c>
      <c r="P122">
        <f t="shared" si="26"/>
        <v>0</v>
      </c>
      <c r="Q122" s="41">
        <f t="shared" si="27"/>
        <v>0</v>
      </c>
      <c r="R122" s="41">
        <f t="shared" si="23"/>
        <v>0</v>
      </c>
      <c r="S122" s="41">
        <f t="shared" si="28"/>
        <v>0</v>
      </c>
      <c r="T122">
        <f t="shared" si="24"/>
        <v>0</v>
      </c>
      <c r="U122" s="40">
        <f t="shared" si="29"/>
        <v>0</v>
      </c>
      <c r="V122" s="38">
        <f t="shared" si="30"/>
        <v>0</v>
      </c>
      <c r="W122" t="str">
        <f>VLOOKUP(A122,'Komplet č.2008 (ÚR 4 A 5)'!$V$4:$W$778,1,0)</f>
        <v>12000</v>
      </c>
      <c r="X122" t="str">
        <f>VLOOKUP(A122,'Komplet č.2008 (ÚR 4 A 5)'!$Y$4:$Y$778,1,0)</f>
        <v>12000</v>
      </c>
      <c r="FJ122" t="str">
        <f>VLOOKUP(F122,'Komplet č 2025 (ÚR 4 A 5)'!$F$3:$N$753,9,0)</f>
        <v>12.00</v>
      </c>
      <c r="FK122">
        <f>VLOOKUP(F122,'Komplet č 2025 (ÚR 4 A 5)'!$F$3:$N$753,8,0)</f>
        <v>4</v>
      </c>
    </row>
    <row r="123" spans="1:167" x14ac:dyDescent="0.25">
      <c r="A123" s="67" t="s">
        <v>407</v>
      </c>
      <c r="B123" s="68" t="s">
        <v>408</v>
      </c>
      <c r="C123" s="55" t="str">
        <f t="shared" si="25"/>
        <v>13100 - Úprava a spřádání textilních vláken a příze</v>
      </c>
      <c r="D123" s="55" t="s">
        <v>409</v>
      </c>
      <c r="E123" s="1" t="s">
        <v>29</v>
      </c>
      <c r="F123" s="67" t="s">
        <v>407</v>
      </c>
      <c r="G123" s="68" t="s">
        <v>408</v>
      </c>
      <c r="H123" s="55" t="str">
        <f t="shared" si="32"/>
        <v>13100 - Úprava a spřádání textilních vláken a příze</v>
      </c>
      <c r="I123" s="55" t="s">
        <v>409</v>
      </c>
      <c r="J123" t="str">
        <f t="shared" si="33"/>
        <v>Shoda</v>
      </c>
      <c r="K123">
        <v>121</v>
      </c>
      <c r="L123" s="1">
        <f>IF(LEFT(Převodník!$A$12,5)=LEFT('Přehled převodů'!D123,5),1,0)</f>
        <v>0</v>
      </c>
      <c r="M123" s="31"/>
      <c r="N123">
        <f t="shared" si="31"/>
        <v>0</v>
      </c>
      <c r="O123" s="45" t="e">
        <f t="shared" si="22"/>
        <v>#N/A</v>
      </c>
      <c r="P123">
        <f t="shared" si="26"/>
        <v>0</v>
      </c>
      <c r="Q123" s="41">
        <f t="shared" si="27"/>
        <v>0</v>
      </c>
      <c r="R123" s="41">
        <f t="shared" si="23"/>
        <v>0</v>
      </c>
      <c r="S123" s="41">
        <f t="shared" si="28"/>
        <v>0</v>
      </c>
      <c r="T123">
        <f t="shared" si="24"/>
        <v>0</v>
      </c>
      <c r="U123" s="40">
        <f t="shared" si="29"/>
        <v>0</v>
      </c>
      <c r="V123" s="38">
        <f t="shared" si="30"/>
        <v>0</v>
      </c>
      <c r="W123" t="str">
        <f>VLOOKUP(A123,'Komplet č.2008 (ÚR 4 A 5)'!$V$4:$W$778,1,0)</f>
        <v>13100</v>
      </c>
      <c r="X123" t="str">
        <f>VLOOKUP(A123,'Komplet č.2008 (ÚR 4 A 5)'!$Y$4:$Y$778,1,0)</f>
        <v>13100</v>
      </c>
      <c r="FJ123" t="str">
        <f>VLOOKUP(F123,'Komplet č 2025 (ÚR 4 A 5)'!$F$3:$N$753,9,0)</f>
        <v>13.10</v>
      </c>
      <c r="FK123">
        <f>VLOOKUP(F123,'Komplet č 2025 (ÚR 4 A 5)'!$F$3:$N$753,8,0)</f>
        <v>4</v>
      </c>
    </row>
    <row r="124" spans="1:167" x14ac:dyDescent="0.25">
      <c r="A124" s="67" t="s">
        <v>410</v>
      </c>
      <c r="B124" s="68" t="s">
        <v>411</v>
      </c>
      <c r="C124" s="55" t="str">
        <f t="shared" si="25"/>
        <v>13200 - Tkaní textilií</v>
      </c>
      <c r="D124" s="55" t="s">
        <v>412</v>
      </c>
      <c r="E124" s="1" t="s">
        <v>171</v>
      </c>
      <c r="F124" s="67" t="s">
        <v>410</v>
      </c>
      <c r="G124" s="68" t="s">
        <v>411</v>
      </c>
      <c r="H124" s="55" t="str">
        <f t="shared" si="32"/>
        <v>13200 - Tkaní textilií</v>
      </c>
      <c r="I124" s="55" t="s">
        <v>412</v>
      </c>
      <c r="J124" t="str">
        <f t="shared" si="33"/>
        <v>Shoda</v>
      </c>
      <c r="K124">
        <v>122</v>
      </c>
      <c r="L124" s="1">
        <f>IF(LEFT(Převodník!$A$12,5)=LEFT('Přehled převodů'!D124,5),1,0)</f>
        <v>0</v>
      </c>
      <c r="M124" s="31"/>
      <c r="N124">
        <f t="shared" si="31"/>
        <v>0</v>
      </c>
      <c r="O124" s="45" t="e">
        <f t="shared" si="22"/>
        <v>#N/A</v>
      </c>
      <c r="P124">
        <f t="shared" si="26"/>
        <v>0</v>
      </c>
      <c r="Q124" s="41">
        <f t="shared" si="27"/>
        <v>0</v>
      </c>
      <c r="R124" s="41">
        <f t="shared" si="23"/>
        <v>0</v>
      </c>
      <c r="S124" s="41">
        <f t="shared" si="28"/>
        <v>0</v>
      </c>
      <c r="T124">
        <f t="shared" si="24"/>
        <v>0</v>
      </c>
      <c r="U124" s="40">
        <f t="shared" si="29"/>
        <v>0</v>
      </c>
      <c r="V124" s="38">
        <f t="shared" si="30"/>
        <v>0</v>
      </c>
      <c r="W124" t="str">
        <f>VLOOKUP(A124,'Komplet č.2008 (ÚR 4 A 5)'!$V$4:$W$778,1,0)</f>
        <v>13200</v>
      </c>
      <c r="X124" t="str">
        <f>VLOOKUP(A124,'Komplet č.2008 (ÚR 4 A 5)'!$Y$4:$Y$778,1,0)</f>
        <v>13200</v>
      </c>
      <c r="FJ124" t="str">
        <f>VLOOKUP(F124,'Komplet č 2025 (ÚR 4 A 5)'!$F$3:$N$753,9,0)</f>
        <v>13.20</v>
      </c>
      <c r="FK124">
        <f>VLOOKUP(F124,'Komplet č 2025 (ÚR 4 A 5)'!$F$3:$N$753,8,0)</f>
        <v>4</v>
      </c>
    </row>
    <row r="125" spans="1:167" x14ac:dyDescent="0.25">
      <c r="A125" s="67" t="s">
        <v>410</v>
      </c>
      <c r="B125" s="68" t="s">
        <v>411</v>
      </c>
      <c r="C125" s="55" t="str">
        <f t="shared" si="25"/>
        <v>13200 - Tkaní textilií</v>
      </c>
      <c r="D125" s="55" t="s">
        <v>412</v>
      </c>
      <c r="E125" s="1" t="s">
        <v>171</v>
      </c>
      <c r="F125" s="67" t="s">
        <v>413</v>
      </c>
      <c r="G125" s="68" t="s">
        <v>414</v>
      </c>
      <c r="H125" s="55" t="str">
        <f t="shared" si="32"/>
        <v>13960 - Výroba ostatních technických a průmyslových textilií</v>
      </c>
      <c r="I125" s="55" t="s">
        <v>415</v>
      </c>
      <c r="J125" t="str">
        <f t="shared" si="33"/>
        <v>Shoda</v>
      </c>
      <c r="K125">
        <v>123</v>
      </c>
      <c r="L125" s="1">
        <f>IF(LEFT(Převodník!$A$12,5)=LEFT('Přehled převodů'!D125,5),1,0)</f>
        <v>0</v>
      </c>
      <c r="M125" s="31"/>
      <c r="N125">
        <f t="shared" si="31"/>
        <v>0</v>
      </c>
      <c r="O125" s="45" t="e">
        <f t="shared" si="22"/>
        <v>#N/A</v>
      </c>
      <c r="P125">
        <f t="shared" si="26"/>
        <v>0</v>
      </c>
      <c r="Q125" s="41">
        <f t="shared" si="27"/>
        <v>0</v>
      </c>
      <c r="R125" s="41">
        <f t="shared" si="23"/>
        <v>0</v>
      </c>
      <c r="S125" s="41">
        <f t="shared" si="28"/>
        <v>0</v>
      </c>
      <c r="T125">
        <f t="shared" si="24"/>
        <v>0</v>
      </c>
      <c r="U125" s="40">
        <f t="shared" si="29"/>
        <v>0</v>
      </c>
      <c r="V125" s="38">
        <f t="shared" si="30"/>
        <v>0</v>
      </c>
      <c r="W125" t="str">
        <f>VLOOKUP(A125,'Komplet č.2008 (ÚR 4 A 5)'!$V$4:$W$778,1,0)</f>
        <v>13200</v>
      </c>
      <c r="X125" t="str">
        <f>VLOOKUP(A125,'Komplet č.2008 (ÚR 4 A 5)'!$Y$4:$Y$778,1,0)</f>
        <v>13200</v>
      </c>
      <c r="FJ125" t="str">
        <f>VLOOKUP(F125,'Komplet č 2025 (ÚR 4 A 5)'!$F$3:$N$753,9,0)</f>
        <v>13.96</v>
      </c>
      <c r="FK125">
        <f>VLOOKUP(F125,'Komplet č 2025 (ÚR 4 A 5)'!$F$3:$N$753,8,0)</f>
        <v>4</v>
      </c>
    </row>
    <row r="126" spans="1:167" x14ac:dyDescent="0.25">
      <c r="A126" s="67" t="s">
        <v>410</v>
      </c>
      <c r="B126" s="68" t="s">
        <v>411</v>
      </c>
      <c r="C126" s="55" t="str">
        <f t="shared" si="25"/>
        <v>13200 - Tkaní textilií</v>
      </c>
      <c r="D126" s="55" t="s">
        <v>412</v>
      </c>
      <c r="E126" s="1" t="s">
        <v>171</v>
      </c>
      <c r="F126" s="67" t="s">
        <v>416</v>
      </c>
      <c r="G126" s="68" t="s">
        <v>417</v>
      </c>
      <c r="H126" s="55" t="str">
        <f t="shared" si="32"/>
        <v>23990 - Výroba ostatních nekovových minerálních výrobků j. n.</v>
      </c>
      <c r="I126" s="55" t="s">
        <v>418</v>
      </c>
      <c r="J126" t="str">
        <f t="shared" si="33"/>
        <v>Shoda</v>
      </c>
      <c r="K126">
        <v>124</v>
      </c>
      <c r="L126" s="1">
        <f>IF(LEFT(Převodník!$A$12,5)=LEFT('Přehled převodů'!D126,5),1,0)</f>
        <v>0</v>
      </c>
      <c r="M126" s="31"/>
      <c r="N126">
        <f t="shared" si="31"/>
        <v>0</v>
      </c>
      <c r="O126" s="45" t="e">
        <f t="shared" si="22"/>
        <v>#N/A</v>
      </c>
      <c r="P126">
        <f t="shared" si="26"/>
        <v>0</v>
      </c>
      <c r="Q126" s="41">
        <f t="shared" si="27"/>
        <v>0</v>
      </c>
      <c r="R126" s="41">
        <f t="shared" si="23"/>
        <v>0</v>
      </c>
      <c r="S126" s="41">
        <f t="shared" si="28"/>
        <v>0</v>
      </c>
      <c r="T126">
        <f t="shared" si="24"/>
        <v>0</v>
      </c>
      <c r="U126" s="40">
        <f t="shared" si="29"/>
        <v>0</v>
      </c>
      <c r="V126" s="38">
        <f t="shared" si="30"/>
        <v>0</v>
      </c>
      <c r="W126" t="str">
        <f>VLOOKUP(A126,'Komplet č.2008 (ÚR 4 A 5)'!$V$4:$W$778,1,0)</f>
        <v>13200</v>
      </c>
      <c r="X126" t="str">
        <f>VLOOKUP(A126,'Komplet č.2008 (ÚR 4 A 5)'!$Y$4:$Y$778,1,0)</f>
        <v>13200</v>
      </c>
      <c r="FJ126" t="str">
        <f>VLOOKUP(F126,'Komplet č 2025 (ÚR 4 A 5)'!$F$3:$N$753,9,0)</f>
        <v>23.99</v>
      </c>
      <c r="FK126">
        <f>VLOOKUP(F126,'Komplet č 2025 (ÚR 4 A 5)'!$F$3:$N$753,8,0)</f>
        <v>4</v>
      </c>
    </row>
    <row r="127" spans="1:167" x14ac:dyDescent="0.25">
      <c r="A127" s="67" t="s">
        <v>419</v>
      </c>
      <c r="B127" s="68" t="s">
        <v>420</v>
      </c>
      <c r="C127" s="55" t="str">
        <f t="shared" si="25"/>
        <v>13300 - Konečná úprava textilií</v>
      </c>
      <c r="D127" s="55" t="s">
        <v>421</v>
      </c>
      <c r="E127" s="1" t="s">
        <v>29</v>
      </c>
      <c r="F127" s="67" t="s">
        <v>419</v>
      </c>
      <c r="G127" s="68" t="s">
        <v>420</v>
      </c>
      <c r="H127" s="55" t="str">
        <f t="shared" si="32"/>
        <v>13300 - Konečná úprava textilií</v>
      </c>
      <c r="I127" s="55" t="s">
        <v>421</v>
      </c>
      <c r="J127" t="str">
        <f t="shared" si="33"/>
        <v>Shoda</v>
      </c>
      <c r="K127">
        <v>125</v>
      </c>
      <c r="L127" s="1">
        <f>IF(LEFT(Převodník!$A$12,5)=LEFT('Přehled převodů'!D127,5),1,0)</f>
        <v>0</v>
      </c>
      <c r="M127" s="31"/>
      <c r="N127">
        <f t="shared" si="31"/>
        <v>0</v>
      </c>
      <c r="O127" s="45" t="e">
        <f t="shared" si="22"/>
        <v>#N/A</v>
      </c>
      <c r="P127">
        <f t="shared" si="26"/>
        <v>0</v>
      </c>
      <c r="Q127" s="41">
        <f t="shared" si="27"/>
        <v>0</v>
      </c>
      <c r="R127" s="41">
        <f t="shared" si="23"/>
        <v>0</v>
      </c>
      <c r="S127" s="41">
        <f t="shared" si="28"/>
        <v>0</v>
      </c>
      <c r="T127">
        <f t="shared" si="24"/>
        <v>0</v>
      </c>
      <c r="U127" s="40">
        <f t="shared" si="29"/>
        <v>0</v>
      </c>
      <c r="V127" s="38">
        <f t="shared" si="30"/>
        <v>0</v>
      </c>
      <c r="W127" t="str">
        <f>VLOOKUP(A127,'Komplet č.2008 (ÚR 4 A 5)'!$V$4:$W$778,1,0)</f>
        <v>13300</v>
      </c>
      <c r="X127" t="str">
        <f>VLOOKUP(A127,'Komplet č.2008 (ÚR 4 A 5)'!$Y$4:$Y$778,1,0)</f>
        <v>13300</v>
      </c>
      <c r="FJ127" t="str">
        <f>VLOOKUP(F127,'Komplet č 2025 (ÚR 4 A 5)'!$F$3:$N$753,9,0)</f>
        <v>13.30</v>
      </c>
      <c r="FK127">
        <f>VLOOKUP(F127,'Komplet č 2025 (ÚR 4 A 5)'!$F$3:$N$753,8,0)</f>
        <v>4</v>
      </c>
    </row>
    <row r="128" spans="1:167" x14ac:dyDescent="0.25">
      <c r="A128" s="67" t="s">
        <v>422</v>
      </c>
      <c r="B128" s="68" t="s">
        <v>423</v>
      </c>
      <c r="C128" s="55" t="str">
        <f t="shared" si="25"/>
        <v>13910 - Výroba pletených a háčkovaných materiálů</v>
      </c>
      <c r="D128" s="55" t="s">
        <v>424</v>
      </c>
      <c r="E128" s="1" t="s">
        <v>29</v>
      </c>
      <c r="F128" s="67" t="s">
        <v>422</v>
      </c>
      <c r="G128" s="68" t="s">
        <v>425</v>
      </c>
      <c r="H128" s="55" t="str">
        <f t="shared" si="32"/>
        <v>13910 - Výroba pletených a háčkovaných textilií</v>
      </c>
      <c r="I128" s="55" t="s">
        <v>426</v>
      </c>
      <c r="J128" t="str">
        <f t="shared" si="33"/>
        <v>Shoda</v>
      </c>
      <c r="K128">
        <v>126</v>
      </c>
      <c r="L128" s="1">
        <f>IF(LEFT(Převodník!$A$12,5)=LEFT('Přehled převodů'!D128,5),1,0)</f>
        <v>0</v>
      </c>
      <c r="M128" s="31"/>
      <c r="N128">
        <f t="shared" si="31"/>
        <v>0</v>
      </c>
      <c r="O128" s="45" t="e">
        <f t="shared" si="22"/>
        <v>#N/A</v>
      </c>
      <c r="P128">
        <f t="shared" si="26"/>
        <v>0</v>
      </c>
      <c r="Q128" s="41">
        <f t="shared" si="27"/>
        <v>0</v>
      </c>
      <c r="R128" s="41">
        <f t="shared" si="23"/>
        <v>0</v>
      </c>
      <c r="S128" s="41">
        <f t="shared" si="28"/>
        <v>0</v>
      </c>
      <c r="T128">
        <f t="shared" si="24"/>
        <v>0</v>
      </c>
      <c r="U128" s="40">
        <f t="shared" si="29"/>
        <v>0</v>
      </c>
      <c r="V128" s="38">
        <f t="shared" si="30"/>
        <v>0</v>
      </c>
      <c r="W128" t="str">
        <f>VLOOKUP(A128,'Komplet č.2008 (ÚR 4 A 5)'!$V$4:$W$778,1,0)</f>
        <v>13910</v>
      </c>
      <c r="X128" t="str">
        <f>VLOOKUP(A128,'Komplet č.2008 (ÚR 4 A 5)'!$Y$4:$Y$778,1,0)</f>
        <v>13910</v>
      </c>
      <c r="FJ128" t="str">
        <f>VLOOKUP(F128,'Komplet č 2025 (ÚR 4 A 5)'!$F$3:$N$753,9,0)</f>
        <v>13.91</v>
      </c>
      <c r="FK128">
        <f>VLOOKUP(F128,'Komplet č 2025 (ÚR 4 A 5)'!$F$3:$N$753,8,0)</f>
        <v>4</v>
      </c>
    </row>
    <row r="129" spans="1:167" x14ac:dyDescent="0.25">
      <c r="A129" s="67" t="s">
        <v>427</v>
      </c>
      <c r="B129" s="68" t="s">
        <v>428</v>
      </c>
      <c r="C129" s="55" t="str">
        <f t="shared" si="25"/>
        <v>13920 - Výroba konfekčních textilních výrobků, kromě oděvů</v>
      </c>
      <c r="D129" s="55" t="s">
        <v>429</v>
      </c>
      <c r="E129" s="1" t="s">
        <v>45</v>
      </c>
      <c r="F129" s="67" t="s">
        <v>427</v>
      </c>
      <c r="G129" s="68" t="s">
        <v>430</v>
      </c>
      <c r="H129" s="55" t="str">
        <f t="shared" si="32"/>
        <v>13920 - Výroba bytového textilu a konfekčních bytových textilií</v>
      </c>
      <c r="I129" s="55" t="s">
        <v>431</v>
      </c>
      <c r="J129" t="str">
        <f t="shared" si="33"/>
        <v>Shoda</v>
      </c>
      <c r="K129">
        <v>127</v>
      </c>
      <c r="L129" s="1">
        <f>IF(LEFT(Převodník!$A$12,5)=LEFT('Přehled převodů'!D129,5),1,0)</f>
        <v>0</v>
      </c>
      <c r="M129" s="31"/>
      <c r="N129">
        <f t="shared" si="31"/>
        <v>0</v>
      </c>
      <c r="O129" s="45" t="e">
        <f t="shared" si="22"/>
        <v>#N/A</v>
      </c>
      <c r="P129">
        <f t="shared" si="26"/>
        <v>0</v>
      </c>
      <c r="Q129" s="41">
        <f t="shared" si="27"/>
        <v>0</v>
      </c>
      <c r="R129" s="41">
        <f t="shared" si="23"/>
        <v>0</v>
      </c>
      <c r="S129" s="41">
        <f t="shared" si="28"/>
        <v>0</v>
      </c>
      <c r="T129">
        <f t="shared" si="24"/>
        <v>0</v>
      </c>
      <c r="U129" s="40">
        <f t="shared" si="29"/>
        <v>0</v>
      </c>
      <c r="V129" s="38">
        <f t="shared" si="30"/>
        <v>0</v>
      </c>
      <c r="W129" t="str">
        <f>VLOOKUP(A129,'Komplet č.2008 (ÚR 4 A 5)'!$V$4:$W$778,1,0)</f>
        <v>13920</v>
      </c>
      <c r="X129" t="str">
        <f>VLOOKUP(A129,'Komplet č.2008 (ÚR 4 A 5)'!$Y$4:$Y$778,1,0)</f>
        <v>13920</v>
      </c>
      <c r="FJ129" t="str">
        <f>VLOOKUP(F129,'Komplet č 2025 (ÚR 4 A 5)'!$F$3:$N$753,9,0)</f>
        <v>13.92</v>
      </c>
      <c r="FK129">
        <f>VLOOKUP(F129,'Komplet č 2025 (ÚR 4 A 5)'!$F$3:$N$753,8,0)</f>
        <v>4</v>
      </c>
    </row>
    <row r="130" spans="1:167" x14ac:dyDescent="0.25">
      <c r="A130" s="67" t="s">
        <v>427</v>
      </c>
      <c r="B130" s="68" t="s">
        <v>428</v>
      </c>
      <c r="C130" s="55" t="str">
        <f t="shared" si="25"/>
        <v>13920 - Výroba konfekčních textilních výrobků, kromě oděvů</v>
      </c>
      <c r="D130" s="55" t="s">
        <v>429</v>
      </c>
      <c r="E130" s="1" t="s">
        <v>45</v>
      </c>
      <c r="F130" s="67" t="s">
        <v>413</v>
      </c>
      <c r="G130" s="68" t="s">
        <v>414</v>
      </c>
      <c r="H130" s="55" t="str">
        <f t="shared" si="32"/>
        <v>13960 - Výroba ostatních technických a průmyslových textilií</v>
      </c>
      <c r="I130" s="55" t="s">
        <v>415</v>
      </c>
      <c r="J130" t="str">
        <f t="shared" si="33"/>
        <v>Shoda</v>
      </c>
      <c r="K130">
        <v>128</v>
      </c>
      <c r="L130" s="1">
        <f>IF(LEFT(Převodník!$A$12,5)=LEFT('Přehled převodů'!D130,5),1,0)</f>
        <v>0</v>
      </c>
      <c r="M130" s="31"/>
      <c r="N130">
        <f t="shared" si="31"/>
        <v>0</v>
      </c>
      <c r="O130" s="45" t="e">
        <f t="shared" si="22"/>
        <v>#N/A</v>
      </c>
      <c r="P130">
        <f t="shared" si="26"/>
        <v>0</v>
      </c>
      <c r="Q130" s="41">
        <f t="shared" si="27"/>
        <v>0</v>
      </c>
      <c r="R130" s="41">
        <f t="shared" si="23"/>
        <v>0</v>
      </c>
      <c r="S130" s="41">
        <f t="shared" si="28"/>
        <v>0</v>
      </c>
      <c r="T130">
        <f t="shared" si="24"/>
        <v>0</v>
      </c>
      <c r="U130" s="40">
        <f t="shared" si="29"/>
        <v>0</v>
      </c>
      <c r="V130" s="38">
        <f t="shared" si="30"/>
        <v>0</v>
      </c>
      <c r="W130" t="str">
        <f>VLOOKUP(A130,'Komplet č.2008 (ÚR 4 A 5)'!$V$4:$W$778,1,0)</f>
        <v>13920</v>
      </c>
      <c r="X130" t="str">
        <f>VLOOKUP(A130,'Komplet č.2008 (ÚR 4 A 5)'!$Y$4:$Y$778,1,0)</f>
        <v>13920</v>
      </c>
      <c r="FJ130" t="str">
        <f>VLOOKUP(F130,'Komplet č 2025 (ÚR 4 A 5)'!$F$3:$N$753,9,0)</f>
        <v>13.96</v>
      </c>
      <c r="FK130">
        <f>VLOOKUP(F130,'Komplet č 2025 (ÚR 4 A 5)'!$F$3:$N$753,8,0)</f>
        <v>4</v>
      </c>
    </row>
    <row r="131" spans="1:167" x14ac:dyDescent="0.25">
      <c r="A131" s="67" t="s">
        <v>432</v>
      </c>
      <c r="B131" s="68" t="s">
        <v>433</v>
      </c>
      <c r="C131" s="55" t="str">
        <f t="shared" si="25"/>
        <v>13930 - Výroba koberců a kobercových předložek</v>
      </c>
      <c r="D131" s="55" t="s">
        <v>434</v>
      </c>
      <c r="E131" s="1" t="s">
        <v>29</v>
      </c>
      <c r="F131" s="67" t="s">
        <v>432</v>
      </c>
      <c r="G131" s="68" t="s">
        <v>433</v>
      </c>
      <c r="H131" s="55" t="str">
        <f t="shared" ref="H131:H152" si="34">F131&amp;" - "&amp;G131</f>
        <v>13930 - Výroba koberců a kobercových předložek</v>
      </c>
      <c r="I131" s="55" t="s">
        <v>434</v>
      </c>
      <c r="J131" t="str">
        <f t="shared" si="33"/>
        <v>Shoda</v>
      </c>
      <c r="K131">
        <v>129</v>
      </c>
      <c r="L131" s="1">
        <f>IF(LEFT(Převodník!$A$12,5)=LEFT('Přehled převodů'!D131,5),1,0)</f>
        <v>0</v>
      </c>
      <c r="M131" s="31"/>
      <c r="N131">
        <f t="shared" si="31"/>
        <v>0</v>
      </c>
      <c r="O131" s="45" t="e">
        <f t="shared" ref="O131:O194" si="35">INDEX(K:K,MATCH(1,L:L,0))</f>
        <v>#N/A</v>
      </c>
      <c r="P131">
        <f t="shared" si="26"/>
        <v>0</v>
      </c>
      <c r="Q131" s="41">
        <f t="shared" si="27"/>
        <v>0</v>
      </c>
      <c r="R131" s="41">
        <f t="shared" ref="R131:R194" si="36">IF(BO1458=0,N131,Q131)</f>
        <v>0</v>
      </c>
      <c r="S131" s="41">
        <f t="shared" si="28"/>
        <v>0</v>
      </c>
      <c r="T131">
        <f t="shared" ref="T131:T194" si="37">IF(L131=0,0,E131)</f>
        <v>0</v>
      </c>
      <c r="U131" s="40">
        <f t="shared" si="29"/>
        <v>0</v>
      </c>
      <c r="V131" s="38">
        <f t="shared" si="30"/>
        <v>0</v>
      </c>
      <c r="W131" t="str">
        <f>VLOOKUP(A131,'Komplet č.2008 (ÚR 4 A 5)'!$V$4:$W$778,1,0)</f>
        <v>13930</v>
      </c>
      <c r="X131" t="str">
        <f>VLOOKUP(A131,'Komplet č.2008 (ÚR 4 A 5)'!$Y$4:$Y$778,1,0)</f>
        <v>13930</v>
      </c>
      <c r="FJ131" t="str">
        <f>VLOOKUP(F131,'Komplet č 2025 (ÚR 4 A 5)'!$F$3:$N$753,9,0)</f>
        <v>13.93</v>
      </c>
      <c r="FK131">
        <f>VLOOKUP(F131,'Komplet č 2025 (ÚR 4 A 5)'!$F$3:$N$753,8,0)</f>
        <v>4</v>
      </c>
    </row>
    <row r="132" spans="1:167" x14ac:dyDescent="0.25">
      <c r="A132" s="67" t="s">
        <v>435</v>
      </c>
      <c r="B132" s="68" t="s">
        <v>436</v>
      </c>
      <c r="C132" s="55" t="str">
        <f t="shared" si="25"/>
        <v>13940 - Výroba lan, provazů a síťovaných výrobků</v>
      </c>
      <c r="D132" s="55" t="s">
        <v>437</v>
      </c>
      <c r="E132" s="1" t="s">
        <v>29</v>
      </c>
      <c r="F132" s="67" t="s">
        <v>435</v>
      </c>
      <c r="G132" s="68" t="s">
        <v>436</v>
      </c>
      <c r="H132" s="55" t="str">
        <f t="shared" si="34"/>
        <v>13940 - Výroba lan, provazů a síťovaných výrobků</v>
      </c>
      <c r="I132" s="55" t="s">
        <v>437</v>
      </c>
      <c r="J132" t="str">
        <f t="shared" si="33"/>
        <v>Shoda</v>
      </c>
      <c r="K132">
        <v>130</v>
      </c>
      <c r="L132" s="1">
        <f>IF(LEFT(Převodník!$A$12,5)=LEFT('Přehled převodů'!D132,5),1,0)</f>
        <v>0</v>
      </c>
      <c r="M132" s="31"/>
      <c r="N132">
        <f t="shared" si="31"/>
        <v>0</v>
      </c>
      <c r="O132" s="45" t="e">
        <f t="shared" si="35"/>
        <v>#N/A</v>
      </c>
      <c r="P132">
        <f t="shared" si="26"/>
        <v>0</v>
      </c>
      <c r="Q132" s="41">
        <f t="shared" si="27"/>
        <v>0</v>
      </c>
      <c r="R132" s="41">
        <f t="shared" si="36"/>
        <v>0</v>
      </c>
      <c r="S132" s="41">
        <f t="shared" si="28"/>
        <v>0</v>
      </c>
      <c r="T132">
        <f t="shared" si="37"/>
        <v>0</v>
      </c>
      <c r="U132" s="40">
        <f t="shared" si="29"/>
        <v>0</v>
      </c>
      <c r="V132" s="38">
        <f t="shared" si="30"/>
        <v>0</v>
      </c>
      <c r="W132" t="str">
        <f>VLOOKUP(A132,'Komplet č.2008 (ÚR 4 A 5)'!$V$4:$W$778,1,0)</f>
        <v>13940</v>
      </c>
      <c r="X132" t="str">
        <f>VLOOKUP(A132,'Komplet č.2008 (ÚR 4 A 5)'!$Y$4:$Y$778,1,0)</f>
        <v>13940</v>
      </c>
      <c r="FJ132" t="str">
        <f>VLOOKUP(F132,'Komplet č 2025 (ÚR 4 A 5)'!$F$3:$N$753,9,0)</f>
        <v>13.94</v>
      </c>
      <c r="FK132">
        <f>VLOOKUP(F132,'Komplet č 2025 (ÚR 4 A 5)'!$F$3:$N$753,8,0)</f>
        <v>4</v>
      </c>
    </row>
    <row r="133" spans="1:167" x14ac:dyDescent="0.25">
      <c r="A133" s="67" t="s">
        <v>438</v>
      </c>
      <c r="B133" s="68" t="s">
        <v>439</v>
      </c>
      <c r="C133" s="55" t="str">
        <f t="shared" ref="C133:C196" si="38">A133&amp;" - "&amp;B133</f>
        <v>13950 - Výroba netkaných textilií a výrobků z nich, kromě oděvů</v>
      </c>
      <c r="D133" s="55" t="s">
        <v>440</v>
      </c>
      <c r="E133" s="1" t="s">
        <v>29</v>
      </c>
      <c r="F133" s="67" t="s">
        <v>438</v>
      </c>
      <c r="G133" s="68" t="s">
        <v>441</v>
      </c>
      <c r="H133" s="55" t="str">
        <f t="shared" si="34"/>
        <v>13950 - Výroba netkaných textilií a výrobků z nich</v>
      </c>
      <c r="I133" s="55" t="s">
        <v>442</v>
      </c>
      <c r="J133" t="str">
        <f t="shared" si="33"/>
        <v>Shoda</v>
      </c>
      <c r="K133">
        <v>131</v>
      </c>
      <c r="L133" s="1">
        <f>IF(LEFT(Převodník!$A$12,5)=LEFT('Přehled převodů'!D133,5),1,0)</f>
        <v>0</v>
      </c>
      <c r="M133" s="31"/>
      <c r="N133">
        <f t="shared" si="31"/>
        <v>0</v>
      </c>
      <c r="O133" s="45" t="e">
        <f t="shared" si="35"/>
        <v>#N/A</v>
      </c>
      <c r="P133">
        <f t="shared" si="26"/>
        <v>0</v>
      </c>
      <c r="Q133" s="41">
        <f t="shared" si="27"/>
        <v>0</v>
      </c>
      <c r="R133" s="41">
        <f t="shared" si="36"/>
        <v>0</v>
      </c>
      <c r="S133" s="41">
        <f t="shared" si="28"/>
        <v>0</v>
      </c>
      <c r="T133">
        <f t="shared" si="37"/>
        <v>0</v>
      </c>
      <c r="U133" s="40">
        <f t="shared" si="29"/>
        <v>0</v>
      </c>
      <c r="V133" s="38">
        <f t="shared" si="30"/>
        <v>0</v>
      </c>
      <c r="W133" t="str">
        <f>VLOOKUP(A133,'Komplet č.2008 (ÚR 4 A 5)'!$V$4:$W$778,1,0)</f>
        <v>13950</v>
      </c>
      <c r="X133" t="str">
        <f>VLOOKUP(A133,'Komplet č.2008 (ÚR 4 A 5)'!$Y$4:$Y$778,1,0)</f>
        <v>13950</v>
      </c>
      <c r="FJ133" t="str">
        <f>VLOOKUP(F133,'Komplet č 2025 (ÚR 4 A 5)'!$F$3:$N$753,9,0)</f>
        <v>13.95</v>
      </c>
      <c r="FK133">
        <f>VLOOKUP(F133,'Komplet č 2025 (ÚR 4 A 5)'!$F$3:$N$753,8,0)</f>
        <v>4</v>
      </c>
    </row>
    <row r="134" spans="1:167" x14ac:dyDescent="0.25">
      <c r="A134" s="67" t="s">
        <v>413</v>
      </c>
      <c r="B134" s="68" t="s">
        <v>414</v>
      </c>
      <c r="C134" s="55" t="str">
        <f t="shared" si="38"/>
        <v>13960 - Výroba ostatních technických a průmyslových textilií</v>
      </c>
      <c r="D134" s="55" t="s">
        <v>415</v>
      </c>
      <c r="E134" s="1" t="s">
        <v>29</v>
      </c>
      <c r="F134" s="67" t="s">
        <v>413</v>
      </c>
      <c r="G134" s="68" t="s">
        <v>414</v>
      </c>
      <c r="H134" s="55" t="str">
        <f t="shared" si="34"/>
        <v>13960 - Výroba ostatních technických a průmyslových textilií</v>
      </c>
      <c r="I134" s="55" t="s">
        <v>415</v>
      </c>
      <c r="J134" t="str">
        <f t="shared" si="33"/>
        <v>Shoda</v>
      </c>
      <c r="K134">
        <v>132</v>
      </c>
      <c r="L134" s="1">
        <f>IF(LEFT(Převodník!$A$12,5)=LEFT('Přehled převodů'!D134,5),1,0)</f>
        <v>0</v>
      </c>
      <c r="M134" s="42"/>
      <c r="N134">
        <f t="shared" si="31"/>
        <v>0</v>
      </c>
      <c r="O134" s="45" t="e">
        <f t="shared" si="35"/>
        <v>#N/A</v>
      </c>
      <c r="P134">
        <f t="shared" si="26"/>
        <v>0</v>
      </c>
      <c r="Q134" s="41">
        <f t="shared" si="27"/>
        <v>0</v>
      </c>
      <c r="R134" s="41">
        <f t="shared" si="36"/>
        <v>0</v>
      </c>
      <c r="S134" s="41">
        <f t="shared" si="28"/>
        <v>0</v>
      </c>
      <c r="T134">
        <f t="shared" si="37"/>
        <v>0</v>
      </c>
      <c r="U134" s="40">
        <f t="shared" si="29"/>
        <v>0</v>
      </c>
      <c r="V134" s="38">
        <f t="shared" si="30"/>
        <v>0</v>
      </c>
      <c r="W134" t="str">
        <f>VLOOKUP(A134,'Komplet č.2008 (ÚR 4 A 5)'!$V$4:$W$778,1,0)</f>
        <v>13960</v>
      </c>
      <c r="X134" t="str">
        <f>VLOOKUP(A134,'Komplet č.2008 (ÚR 4 A 5)'!$Y$4:$Y$778,1,0)</f>
        <v>13960</v>
      </c>
      <c r="FJ134" t="str">
        <f>VLOOKUP(F134,'Komplet č 2025 (ÚR 4 A 5)'!$F$3:$N$753,9,0)</f>
        <v>13.96</v>
      </c>
      <c r="FK134">
        <f>VLOOKUP(F134,'Komplet č 2025 (ÚR 4 A 5)'!$F$3:$N$753,8,0)</f>
        <v>4</v>
      </c>
    </row>
    <row r="135" spans="1:167" x14ac:dyDescent="0.25">
      <c r="A135" s="67" t="s">
        <v>443</v>
      </c>
      <c r="B135" s="68" t="s">
        <v>444</v>
      </c>
      <c r="C135" s="55" t="str">
        <f t="shared" si="38"/>
        <v>13990 - Výroba ostatních textilií j. n.</v>
      </c>
      <c r="D135" s="55" t="s">
        <v>445</v>
      </c>
      <c r="E135" s="1" t="s">
        <v>29</v>
      </c>
      <c r="F135" s="67" t="s">
        <v>443</v>
      </c>
      <c r="G135" s="68" t="s">
        <v>444</v>
      </c>
      <c r="H135" s="55" t="str">
        <f t="shared" si="34"/>
        <v>13990 - Výroba ostatních textilií j. n.</v>
      </c>
      <c r="I135" s="55" t="s">
        <v>445</v>
      </c>
      <c r="J135" t="str">
        <f t="shared" si="33"/>
        <v>Shoda</v>
      </c>
      <c r="K135">
        <v>133</v>
      </c>
      <c r="L135" s="1">
        <f>IF(LEFT(Převodník!$A$12,5)=LEFT('Přehled převodů'!D135,5),1,0)</f>
        <v>0</v>
      </c>
      <c r="M135" s="31"/>
      <c r="N135">
        <f t="shared" si="31"/>
        <v>0</v>
      </c>
      <c r="O135" s="45" t="e">
        <f t="shared" si="35"/>
        <v>#N/A</v>
      </c>
      <c r="P135">
        <f t="shared" si="26"/>
        <v>0</v>
      </c>
      <c r="Q135" s="41">
        <f t="shared" si="27"/>
        <v>0</v>
      </c>
      <c r="R135" s="41">
        <f t="shared" si="36"/>
        <v>0</v>
      </c>
      <c r="S135" s="41">
        <f t="shared" si="28"/>
        <v>0</v>
      </c>
      <c r="T135">
        <f t="shared" si="37"/>
        <v>0</v>
      </c>
      <c r="U135" s="40">
        <f t="shared" si="29"/>
        <v>0</v>
      </c>
      <c r="V135" s="38">
        <f t="shared" si="30"/>
        <v>0</v>
      </c>
      <c r="W135" t="str">
        <f>VLOOKUP(A135,'Komplet č.2008 (ÚR 4 A 5)'!$V$4:$W$778,1,0)</f>
        <v>13990</v>
      </c>
      <c r="X135" t="str">
        <f>VLOOKUP(A135,'Komplet č.2008 (ÚR 4 A 5)'!$Y$4:$Y$778,1,0)</f>
        <v>13990</v>
      </c>
      <c r="FJ135" t="str">
        <f>VLOOKUP(F135,'Komplet č 2025 (ÚR 4 A 5)'!$F$3:$N$753,9,0)</f>
        <v>13.99</v>
      </c>
      <c r="FK135">
        <f>VLOOKUP(F135,'Komplet č 2025 (ÚR 4 A 5)'!$F$3:$N$753,8,0)</f>
        <v>4</v>
      </c>
    </row>
    <row r="136" spans="1:167" x14ac:dyDescent="0.25">
      <c r="A136" s="67" t="s">
        <v>446</v>
      </c>
      <c r="B136" s="68" t="s">
        <v>447</v>
      </c>
      <c r="C136" s="55" t="str">
        <f t="shared" si="38"/>
        <v>14110 - Výroba kožených oděvů</v>
      </c>
      <c r="D136" s="55" t="s">
        <v>448</v>
      </c>
      <c r="E136" s="1" t="s">
        <v>29</v>
      </c>
      <c r="F136" s="67" t="s">
        <v>449</v>
      </c>
      <c r="G136" s="68" t="s">
        <v>450</v>
      </c>
      <c r="H136" s="55" t="str">
        <f t="shared" si="34"/>
        <v>14240 - Výroba kožených oděvů a kožešinových výrobků</v>
      </c>
      <c r="I136" s="55" t="s">
        <v>451</v>
      </c>
      <c r="J136" t="str">
        <f t="shared" si="33"/>
        <v>Shoda</v>
      </c>
      <c r="K136">
        <v>134</v>
      </c>
      <c r="L136" s="1">
        <f>IF(LEFT(Převodník!$A$12,5)=LEFT('Přehled převodů'!D136,5),1,0)</f>
        <v>0</v>
      </c>
      <c r="M136" s="31"/>
      <c r="N136">
        <f t="shared" si="31"/>
        <v>0</v>
      </c>
      <c r="O136" s="45" t="e">
        <f t="shared" si="35"/>
        <v>#N/A</v>
      </c>
      <c r="P136">
        <f t="shared" si="26"/>
        <v>0</v>
      </c>
      <c r="Q136" s="41">
        <f t="shared" si="27"/>
        <v>0</v>
      </c>
      <c r="R136" s="41">
        <f t="shared" si="36"/>
        <v>0</v>
      </c>
      <c r="S136" s="41">
        <f t="shared" si="28"/>
        <v>0</v>
      </c>
      <c r="T136">
        <f t="shared" si="37"/>
        <v>0</v>
      </c>
      <c r="U136" s="40">
        <f t="shared" si="29"/>
        <v>0</v>
      </c>
      <c r="V136" s="38">
        <f t="shared" si="30"/>
        <v>0</v>
      </c>
      <c r="W136" t="str">
        <f>VLOOKUP(A136,'Komplet č.2008 (ÚR 4 A 5)'!$V$4:$W$778,1,0)</f>
        <v>14110</v>
      </c>
      <c r="X136" t="str">
        <f>VLOOKUP(A136,'Komplet č.2008 (ÚR 4 A 5)'!$Y$4:$Y$778,1,0)</f>
        <v>14110</v>
      </c>
      <c r="FJ136" t="str">
        <f>VLOOKUP(F136,'Komplet č 2025 (ÚR 4 A 5)'!$F$3:$N$753,9,0)</f>
        <v>14.24</v>
      </c>
      <c r="FK136">
        <f>VLOOKUP(F136,'Komplet č 2025 (ÚR 4 A 5)'!$F$3:$N$753,8,0)</f>
        <v>4</v>
      </c>
    </row>
    <row r="137" spans="1:167" x14ac:dyDescent="0.25">
      <c r="A137" s="67" t="s">
        <v>452</v>
      </c>
      <c r="B137" s="68" t="s">
        <v>453</v>
      </c>
      <c r="C137" s="55" t="str">
        <f t="shared" si="38"/>
        <v>14120 - Výroba pracovních oděvů</v>
      </c>
      <c r="D137" s="55" t="s">
        <v>454</v>
      </c>
      <c r="E137" s="1" t="s">
        <v>29</v>
      </c>
      <c r="F137" s="67" t="s">
        <v>455</v>
      </c>
      <c r="G137" s="68" t="s">
        <v>453</v>
      </c>
      <c r="H137" s="55" t="str">
        <f t="shared" si="34"/>
        <v>14230 - Výroba pracovních oděvů</v>
      </c>
      <c r="I137" s="55" t="s">
        <v>456</v>
      </c>
      <c r="J137" t="str">
        <f t="shared" si="33"/>
        <v>Shoda</v>
      </c>
      <c r="K137">
        <v>135</v>
      </c>
      <c r="L137" s="1">
        <f>IF(LEFT(Převodník!$A$12,5)=LEFT('Přehled převodů'!D137,5),1,0)</f>
        <v>0</v>
      </c>
      <c r="M137" s="31"/>
      <c r="N137">
        <f t="shared" si="31"/>
        <v>0</v>
      </c>
      <c r="O137" s="45" t="e">
        <f t="shared" si="35"/>
        <v>#N/A</v>
      </c>
      <c r="P137">
        <f t="shared" si="26"/>
        <v>0</v>
      </c>
      <c r="Q137" s="41">
        <f t="shared" si="27"/>
        <v>0</v>
      </c>
      <c r="R137" s="41">
        <f t="shared" si="36"/>
        <v>0</v>
      </c>
      <c r="S137" s="41">
        <f t="shared" si="28"/>
        <v>0</v>
      </c>
      <c r="T137">
        <f t="shared" si="37"/>
        <v>0</v>
      </c>
      <c r="U137" s="40">
        <f t="shared" si="29"/>
        <v>0</v>
      </c>
      <c r="V137" s="38">
        <f t="shared" si="30"/>
        <v>0</v>
      </c>
      <c r="W137" t="str">
        <f>VLOOKUP(A137,'Komplet č.2008 (ÚR 4 A 5)'!$V$4:$W$778,1,0)</f>
        <v>14120</v>
      </c>
      <c r="X137" t="str">
        <f>VLOOKUP(A137,'Komplet č.2008 (ÚR 4 A 5)'!$Y$4:$Y$778,1,0)</f>
        <v>14120</v>
      </c>
      <c r="FJ137" t="str">
        <f>VLOOKUP(F137,'Komplet č 2025 (ÚR 4 A 5)'!$F$3:$N$753,9,0)</f>
        <v>14.23</v>
      </c>
      <c r="FK137">
        <f>VLOOKUP(F137,'Komplet č 2025 (ÚR 4 A 5)'!$F$3:$N$753,8,0)</f>
        <v>4</v>
      </c>
    </row>
    <row r="138" spans="1:167" x14ac:dyDescent="0.25">
      <c r="A138" s="67" t="s">
        <v>457</v>
      </c>
      <c r="B138" s="68" t="s">
        <v>458</v>
      </c>
      <c r="C138" s="55" t="str">
        <f t="shared" si="38"/>
        <v>14130 - Výroba ostatních svrchních oděvů</v>
      </c>
      <c r="D138" s="55" t="s">
        <v>459</v>
      </c>
      <c r="E138" s="1" t="s">
        <v>45</v>
      </c>
      <c r="F138" s="67" t="s">
        <v>460</v>
      </c>
      <c r="G138" s="68" t="s">
        <v>461</v>
      </c>
      <c r="H138" s="55" t="str">
        <f t="shared" si="34"/>
        <v>14100 - Výroba pletených a háčkovaných oděvů</v>
      </c>
      <c r="I138" s="55" t="s">
        <v>462</v>
      </c>
      <c r="J138" t="str">
        <f t="shared" si="33"/>
        <v>Shoda</v>
      </c>
      <c r="K138">
        <v>136</v>
      </c>
      <c r="L138" s="1">
        <f>IF(LEFT(Převodník!$A$12,5)=LEFT('Přehled převodů'!D138,5),1,0)</f>
        <v>0</v>
      </c>
      <c r="M138" s="31"/>
      <c r="N138">
        <f t="shared" si="31"/>
        <v>0</v>
      </c>
      <c r="O138" s="45" t="e">
        <f t="shared" si="35"/>
        <v>#N/A</v>
      </c>
      <c r="P138">
        <f t="shared" ref="P138:P201" si="39">IF(AND(N138&lt;N139,N137=0),N138,0)</f>
        <v>0</v>
      </c>
      <c r="Q138" s="41">
        <f t="shared" ref="Q138:Q201" si="40">IF(AND(P138&gt;1,P137=0,L138=1),P138,0)</f>
        <v>0</v>
      </c>
      <c r="R138" s="41">
        <f t="shared" si="36"/>
        <v>0</v>
      </c>
      <c r="S138" s="41">
        <f t="shared" ref="S138:S201" si="41">(IF(AND(N138=P138,Q138=P138,Q138,R138=N138),N138,0))</f>
        <v>0</v>
      </c>
      <c r="T138">
        <f t="shared" si="37"/>
        <v>0</v>
      </c>
      <c r="U138" s="40">
        <f t="shared" ref="U138:U201" si="42">IF(AND(T137=0,T139&gt;=0),T138,0)</f>
        <v>0</v>
      </c>
      <c r="V138" s="38">
        <f t="shared" ref="V138:V201" si="43">IF(U138+T138=T138,T138,0)</f>
        <v>0</v>
      </c>
      <c r="W138" t="str">
        <f>VLOOKUP(A138,'Komplet č.2008 (ÚR 4 A 5)'!$V$4:$W$778,1,0)</f>
        <v>14130</v>
      </c>
      <c r="X138" t="str">
        <f>VLOOKUP(A138,'Komplet č.2008 (ÚR 4 A 5)'!$Y$4:$Y$778,1,0)</f>
        <v>14130</v>
      </c>
      <c r="FJ138" t="str">
        <f>VLOOKUP(F138,'Komplet č 2025 (ÚR 4 A 5)'!$F$3:$N$753,9,0)</f>
        <v>14.10</v>
      </c>
      <c r="FK138">
        <f>VLOOKUP(F138,'Komplet č 2025 (ÚR 4 A 5)'!$F$3:$N$753,8,0)</f>
        <v>4</v>
      </c>
    </row>
    <row r="139" spans="1:167" x14ac:dyDescent="0.25">
      <c r="A139" s="67" t="s">
        <v>457</v>
      </c>
      <c r="B139" s="68" t="s">
        <v>458</v>
      </c>
      <c r="C139" s="55" t="str">
        <f t="shared" si="38"/>
        <v>14130 - Výroba ostatních svrchních oděvů</v>
      </c>
      <c r="D139" s="55" t="s">
        <v>459</v>
      </c>
      <c r="E139" s="1" t="s">
        <v>45</v>
      </c>
      <c r="F139" s="67" t="s">
        <v>463</v>
      </c>
      <c r="G139" s="68" t="s">
        <v>464</v>
      </c>
      <c r="H139" s="55" t="str">
        <f t="shared" si="34"/>
        <v>14210 - Výroba svrchních oděvů</v>
      </c>
      <c r="I139" s="55" t="s">
        <v>465</v>
      </c>
      <c r="J139" t="str">
        <f t="shared" si="33"/>
        <v>Shoda</v>
      </c>
      <c r="K139">
        <v>137</v>
      </c>
      <c r="L139" s="1">
        <f>IF(LEFT(Převodník!$A$12,5)=LEFT('Přehled převodů'!D139,5),1,0)</f>
        <v>0</v>
      </c>
      <c r="M139" s="31"/>
      <c r="N139">
        <f t="shared" si="31"/>
        <v>0</v>
      </c>
      <c r="O139" s="45" t="e">
        <f t="shared" si="35"/>
        <v>#N/A</v>
      </c>
      <c r="P139">
        <f t="shared" si="39"/>
        <v>0</v>
      </c>
      <c r="Q139" s="41">
        <f t="shared" si="40"/>
        <v>0</v>
      </c>
      <c r="R139" s="41">
        <f t="shared" si="36"/>
        <v>0</v>
      </c>
      <c r="S139" s="41">
        <f t="shared" si="41"/>
        <v>0</v>
      </c>
      <c r="T139">
        <f t="shared" si="37"/>
        <v>0</v>
      </c>
      <c r="U139" s="40">
        <f t="shared" si="42"/>
        <v>0</v>
      </c>
      <c r="V139" s="38">
        <f t="shared" si="43"/>
        <v>0</v>
      </c>
      <c r="W139" t="str">
        <f>VLOOKUP(A139,'Komplet č.2008 (ÚR 4 A 5)'!$V$4:$W$778,1,0)</f>
        <v>14130</v>
      </c>
      <c r="X139" t="str">
        <f>VLOOKUP(A139,'Komplet č.2008 (ÚR 4 A 5)'!$Y$4:$Y$778,1,0)</f>
        <v>14130</v>
      </c>
      <c r="FJ139" t="str">
        <f>VLOOKUP(F139,'Komplet č 2025 (ÚR 4 A 5)'!$F$3:$N$753,9,0)</f>
        <v>14.21</v>
      </c>
      <c r="FK139">
        <f>VLOOKUP(F139,'Komplet č 2025 (ÚR 4 A 5)'!$F$3:$N$753,8,0)</f>
        <v>4</v>
      </c>
    </row>
    <row r="140" spans="1:167" x14ac:dyDescent="0.25">
      <c r="A140" s="67" t="s">
        <v>466</v>
      </c>
      <c r="B140" s="68" t="s">
        <v>467</v>
      </c>
      <c r="C140" s="55" t="str">
        <f t="shared" si="38"/>
        <v>14140 - Výroba osobního prádla</v>
      </c>
      <c r="D140" s="55" t="s">
        <v>468</v>
      </c>
      <c r="E140" s="1" t="s">
        <v>171</v>
      </c>
      <c r="F140" s="67" t="s">
        <v>460</v>
      </c>
      <c r="G140" s="68" t="s">
        <v>461</v>
      </c>
      <c r="H140" s="55" t="str">
        <f t="shared" si="34"/>
        <v>14100 - Výroba pletených a háčkovaných oděvů</v>
      </c>
      <c r="I140" s="55" t="s">
        <v>462</v>
      </c>
      <c r="J140" t="str">
        <f t="shared" si="33"/>
        <v>Shoda</v>
      </c>
      <c r="K140">
        <v>138</v>
      </c>
      <c r="L140" s="1">
        <f>IF(LEFT(Převodník!$A$12,5)=LEFT('Přehled převodů'!D140,5),1,0)</f>
        <v>0</v>
      </c>
      <c r="M140" s="31"/>
      <c r="N140">
        <f t="shared" si="31"/>
        <v>0</v>
      </c>
      <c r="O140" s="45" t="e">
        <f t="shared" si="35"/>
        <v>#N/A</v>
      </c>
      <c r="P140">
        <f t="shared" si="39"/>
        <v>0</v>
      </c>
      <c r="Q140" s="41">
        <f t="shared" si="40"/>
        <v>0</v>
      </c>
      <c r="R140" s="41">
        <f t="shared" si="36"/>
        <v>0</v>
      </c>
      <c r="S140" s="41">
        <f t="shared" si="41"/>
        <v>0</v>
      </c>
      <c r="T140">
        <f t="shared" si="37"/>
        <v>0</v>
      </c>
      <c r="U140" s="40">
        <f t="shared" si="42"/>
        <v>0</v>
      </c>
      <c r="V140" s="38">
        <f t="shared" si="43"/>
        <v>0</v>
      </c>
      <c r="W140" t="str">
        <f>VLOOKUP(A140,'Komplet č.2008 (ÚR 4 A 5)'!$V$4:$W$778,1,0)</f>
        <v>14140</v>
      </c>
      <c r="X140" t="str">
        <f>VLOOKUP(A140,'Komplet č.2008 (ÚR 4 A 5)'!$Y$4:$Y$778,1,0)</f>
        <v>14140</v>
      </c>
      <c r="FJ140" t="str">
        <f>VLOOKUP(F140,'Komplet č 2025 (ÚR 4 A 5)'!$F$3:$N$753,9,0)</f>
        <v>14.10</v>
      </c>
      <c r="FK140">
        <f>VLOOKUP(F140,'Komplet č 2025 (ÚR 4 A 5)'!$F$3:$N$753,8,0)</f>
        <v>4</v>
      </c>
    </row>
    <row r="141" spans="1:167" x14ac:dyDescent="0.25">
      <c r="A141" s="67" t="s">
        <v>466</v>
      </c>
      <c r="B141" s="68" t="s">
        <v>467</v>
      </c>
      <c r="C141" s="55" t="str">
        <f t="shared" si="38"/>
        <v>14140 - Výroba osobního prádla</v>
      </c>
      <c r="D141" s="55" t="s">
        <v>468</v>
      </c>
      <c r="E141" s="1" t="s">
        <v>171</v>
      </c>
      <c r="F141" s="67" t="s">
        <v>463</v>
      </c>
      <c r="G141" s="68" t="s">
        <v>464</v>
      </c>
      <c r="H141" s="55" t="str">
        <f t="shared" si="34"/>
        <v>14210 - Výroba svrchních oděvů</v>
      </c>
      <c r="I141" s="55" t="s">
        <v>465</v>
      </c>
      <c r="J141" t="str">
        <f t="shared" si="33"/>
        <v>Shoda</v>
      </c>
      <c r="K141">
        <v>139</v>
      </c>
      <c r="L141" s="1">
        <f>IF(LEFT(Převodník!$A$12,5)=LEFT('Přehled převodů'!D141,5),1,0)</f>
        <v>0</v>
      </c>
      <c r="M141" s="31"/>
      <c r="N141">
        <f t="shared" si="31"/>
        <v>0</v>
      </c>
      <c r="O141" s="45" t="e">
        <f t="shared" si="35"/>
        <v>#N/A</v>
      </c>
      <c r="P141">
        <f t="shared" si="39"/>
        <v>0</v>
      </c>
      <c r="Q141" s="41">
        <f t="shared" si="40"/>
        <v>0</v>
      </c>
      <c r="R141" s="41">
        <f t="shared" si="36"/>
        <v>0</v>
      </c>
      <c r="S141" s="41">
        <f t="shared" si="41"/>
        <v>0</v>
      </c>
      <c r="T141">
        <f t="shared" si="37"/>
        <v>0</v>
      </c>
      <c r="U141" s="40">
        <f t="shared" si="42"/>
        <v>0</v>
      </c>
      <c r="V141" s="38">
        <f t="shared" si="43"/>
        <v>0</v>
      </c>
      <c r="W141" t="str">
        <f>VLOOKUP(A141,'Komplet č.2008 (ÚR 4 A 5)'!$V$4:$W$778,1,0)</f>
        <v>14140</v>
      </c>
      <c r="X141" t="str">
        <f>VLOOKUP(A141,'Komplet č.2008 (ÚR 4 A 5)'!$Y$4:$Y$778,1,0)</f>
        <v>14140</v>
      </c>
      <c r="FJ141" t="str">
        <f>VLOOKUP(F141,'Komplet č 2025 (ÚR 4 A 5)'!$F$3:$N$753,9,0)</f>
        <v>14.21</v>
      </c>
      <c r="FK141">
        <f>VLOOKUP(F141,'Komplet č 2025 (ÚR 4 A 5)'!$F$3:$N$753,8,0)</f>
        <v>4</v>
      </c>
    </row>
    <row r="142" spans="1:167" x14ac:dyDescent="0.25">
      <c r="A142" s="67" t="s">
        <v>466</v>
      </c>
      <c r="B142" s="68" t="s">
        <v>467</v>
      </c>
      <c r="C142" s="55" t="str">
        <f t="shared" si="38"/>
        <v>14140 - Výroba osobního prádla</v>
      </c>
      <c r="D142" s="55" t="s">
        <v>468</v>
      </c>
      <c r="E142" s="1" t="s">
        <v>171</v>
      </c>
      <c r="F142" s="67" t="s">
        <v>469</v>
      </c>
      <c r="G142" s="68" t="s">
        <v>467</v>
      </c>
      <c r="H142" s="55" t="str">
        <f t="shared" si="34"/>
        <v>14220 - Výroba osobního prádla</v>
      </c>
      <c r="I142" s="55" t="s">
        <v>470</v>
      </c>
      <c r="J142" t="str">
        <f t="shared" si="33"/>
        <v>Shoda</v>
      </c>
      <c r="K142">
        <v>140</v>
      </c>
      <c r="L142" s="1">
        <f>IF(LEFT(Převodník!$A$12,5)=LEFT('Přehled převodů'!D142,5),1,0)</f>
        <v>0</v>
      </c>
      <c r="M142" s="31"/>
      <c r="N142">
        <f t="shared" si="31"/>
        <v>0</v>
      </c>
      <c r="O142" s="45" t="e">
        <f t="shared" si="35"/>
        <v>#N/A</v>
      </c>
      <c r="P142">
        <f t="shared" si="39"/>
        <v>0</v>
      </c>
      <c r="Q142" s="41">
        <f t="shared" si="40"/>
        <v>0</v>
      </c>
      <c r="R142" s="41">
        <f t="shared" si="36"/>
        <v>0</v>
      </c>
      <c r="S142" s="41">
        <f t="shared" si="41"/>
        <v>0</v>
      </c>
      <c r="T142">
        <f t="shared" si="37"/>
        <v>0</v>
      </c>
      <c r="U142" s="40">
        <f t="shared" si="42"/>
        <v>0</v>
      </c>
      <c r="V142" s="38">
        <f t="shared" si="43"/>
        <v>0</v>
      </c>
      <c r="W142" t="str">
        <f>VLOOKUP(A142,'Komplet č.2008 (ÚR 4 A 5)'!$V$4:$W$778,1,0)</f>
        <v>14140</v>
      </c>
      <c r="X142" t="str">
        <f>VLOOKUP(A142,'Komplet č.2008 (ÚR 4 A 5)'!$Y$4:$Y$778,1,0)</f>
        <v>14140</v>
      </c>
      <c r="FJ142" t="str">
        <f>VLOOKUP(F142,'Komplet č 2025 (ÚR 4 A 5)'!$F$3:$N$753,9,0)</f>
        <v>14.22</v>
      </c>
      <c r="FK142">
        <f>VLOOKUP(F142,'Komplet č 2025 (ÚR 4 A 5)'!$F$3:$N$753,8,0)</f>
        <v>4</v>
      </c>
    </row>
    <row r="143" spans="1:167" x14ac:dyDescent="0.25">
      <c r="A143" s="67" t="s">
        <v>471</v>
      </c>
      <c r="B143" s="68" t="s">
        <v>472</v>
      </c>
      <c r="C143" s="55" t="str">
        <f t="shared" si="38"/>
        <v>14190 - Výroba ostatních oděvů a oděvních doplňků</v>
      </c>
      <c r="D143" s="55" t="s">
        <v>473</v>
      </c>
      <c r="E143" s="1" t="s">
        <v>474</v>
      </c>
      <c r="F143" s="67" t="s">
        <v>460</v>
      </c>
      <c r="G143" s="68" t="s">
        <v>461</v>
      </c>
      <c r="H143" s="55" t="str">
        <f t="shared" si="34"/>
        <v>14100 - Výroba pletených a háčkovaných oděvů</v>
      </c>
      <c r="I143" s="55" t="s">
        <v>462</v>
      </c>
      <c r="J143" t="str">
        <f t="shared" si="33"/>
        <v>Shoda</v>
      </c>
      <c r="K143">
        <v>141</v>
      </c>
      <c r="L143" s="1">
        <f>IF(LEFT(Převodník!$A$12,5)=LEFT('Přehled převodů'!D143,5),1,0)</f>
        <v>0</v>
      </c>
      <c r="M143" s="42"/>
      <c r="N143">
        <f t="shared" si="31"/>
        <v>0</v>
      </c>
      <c r="O143" s="45" t="e">
        <f t="shared" si="35"/>
        <v>#N/A</v>
      </c>
      <c r="P143">
        <f t="shared" si="39"/>
        <v>0</v>
      </c>
      <c r="Q143" s="41">
        <f t="shared" si="40"/>
        <v>0</v>
      </c>
      <c r="R143" s="41">
        <f t="shared" si="36"/>
        <v>0</v>
      </c>
      <c r="S143" s="41">
        <f t="shared" si="41"/>
        <v>0</v>
      </c>
      <c r="T143">
        <f t="shared" si="37"/>
        <v>0</v>
      </c>
      <c r="U143" s="40">
        <f t="shared" si="42"/>
        <v>0</v>
      </c>
      <c r="V143" s="38">
        <f t="shared" si="43"/>
        <v>0</v>
      </c>
      <c r="W143" t="str">
        <f>VLOOKUP(A143,'Komplet č.2008 (ÚR 4 A 5)'!$V$4:$W$778,1,0)</f>
        <v>14190</v>
      </c>
      <c r="X143" t="str">
        <f>VLOOKUP(A143,'Komplet č.2008 (ÚR 4 A 5)'!$Y$4:$Y$778,1,0)</f>
        <v>14190</v>
      </c>
      <c r="FJ143" t="str">
        <f>VLOOKUP(F143,'Komplet č 2025 (ÚR 4 A 5)'!$F$3:$N$753,9,0)</f>
        <v>14.10</v>
      </c>
      <c r="FK143">
        <f>VLOOKUP(F143,'Komplet č 2025 (ÚR 4 A 5)'!$F$3:$N$753,8,0)</f>
        <v>4</v>
      </c>
    </row>
    <row r="144" spans="1:167" x14ac:dyDescent="0.25">
      <c r="A144" s="67" t="s">
        <v>471</v>
      </c>
      <c r="B144" s="68" t="s">
        <v>472</v>
      </c>
      <c r="C144" s="55" t="str">
        <f t="shared" si="38"/>
        <v>14190 - Výroba ostatních oděvů a oděvních doplňků</v>
      </c>
      <c r="D144" s="55" t="s">
        <v>473</v>
      </c>
      <c r="E144" s="1" t="s">
        <v>474</v>
      </c>
      <c r="F144" s="67" t="s">
        <v>463</v>
      </c>
      <c r="G144" s="68" t="s">
        <v>464</v>
      </c>
      <c r="H144" s="55" t="str">
        <f t="shared" si="34"/>
        <v>14210 - Výroba svrchních oděvů</v>
      </c>
      <c r="I144" s="55" t="s">
        <v>465</v>
      </c>
      <c r="J144" t="str">
        <f t="shared" si="33"/>
        <v>Shoda</v>
      </c>
      <c r="K144">
        <v>142</v>
      </c>
      <c r="L144" s="1">
        <f>IF(LEFT(Převodník!$A$12,5)=LEFT('Přehled převodů'!D144,5),1,0)</f>
        <v>0</v>
      </c>
      <c r="M144" s="31"/>
      <c r="N144">
        <f t="shared" si="31"/>
        <v>0</v>
      </c>
      <c r="O144" s="45" t="e">
        <f t="shared" si="35"/>
        <v>#N/A</v>
      </c>
      <c r="P144">
        <f t="shared" si="39"/>
        <v>0</v>
      </c>
      <c r="Q144" s="41">
        <f t="shared" si="40"/>
        <v>0</v>
      </c>
      <c r="R144" s="41">
        <f t="shared" si="36"/>
        <v>0</v>
      </c>
      <c r="S144" s="41">
        <f t="shared" si="41"/>
        <v>0</v>
      </c>
      <c r="T144">
        <f t="shared" si="37"/>
        <v>0</v>
      </c>
      <c r="U144" s="40">
        <f t="shared" si="42"/>
        <v>0</v>
      </c>
      <c r="V144" s="38">
        <f t="shared" si="43"/>
        <v>0</v>
      </c>
      <c r="W144" t="str">
        <f>VLOOKUP(A144,'Komplet č.2008 (ÚR 4 A 5)'!$V$4:$W$778,1,0)</f>
        <v>14190</v>
      </c>
      <c r="X144" t="str">
        <f>VLOOKUP(A144,'Komplet č.2008 (ÚR 4 A 5)'!$Y$4:$Y$778,1,0)</f>
        <v>14190</v>
      </c>
      <c r="FJ144" t="str">
        <f>VLOOKUP(F144,'Komplet č 2025 (ÚR 4 A 5)'!$F$3:$N$753,9,0)</f>
        <v>14.21</v>
      </c>
      <c r="FK144">
        <f>VLOOKUP(F144,'Komplet č 2025 (ÚR 4 A 5)'!$F$3:$N$753,8,0)</f>
        <v>4</v>
      </c>
    </row>
    <row r="145" spans="1:167" x14ac:dyDescent="0.25">
      <c r="A145" s="67" t="s">
        <v>471</v>
      </c>
      <c r="B145" s="68" t="s">
        <v>472</v>
      </c>
      <c r="C145" s="55" t="str">
        <f t="shared" si="38"/>
        <v>14190 - Výroba ostatních oděvů a oděvních doplňků</v>
      </c>
      <c r="D145" s="55" t="s">
        <v>473</v>
      </c>
      <c r="E145" s="1" t="s">
        <v>474</v>
      </c>
      <c r="F145" s="67" t="s">
        <v>469</v>
      </c>
      <c r="G145" s="68" t="s">
        <v>467</v>
      </c>
      <c r="H145" s="55" t="str">
        <f t="shared" si="34"/>
        <v>14220 - Výroba osobního prádla</v>
      </c>
      <c r="I145" s="55" t="s">
        <v>470</v>
      </c>
      <c r="J145" t="str">
        <f t="shared" si="33"/>
        <v>Shoda</v>
      </c>
      <c r="K145">
        <v>143</v>
      </c>
      <c r="L145" s="1">
        <f>IF(LEFT(Převodník!$A$12,5)=LEFT('Přehled převodů'!D145,5),1,0)</f>
        <v>0</v>
      </c>
      <c r="M145" s="31"/>
      <c r="N145">
        <f t="shared" si="31"/>
        <v>0</v>
      </c>
      <c r="O145" s="45" t="e">
        <f t="shared" si="35"/>
        <v>#N/A</v>
      </c>
      <c r="P145">
        <f t="shared" si="39"/>
        <v>0</v>
      </c>
      <c r="Q145" s="41">
        <f t="shared" si="40"/>
        <v>0</v>
      </c>
      <c r="R145" s="41">
        <f t="shared" si="36"/>
        <v>0</v>
      </c>
      <c r="S145" s="41">
        <f t="shared" si="41"/>
        <v>0</v>
      </c>
      <c r="T145">
        <f t="shared" si="37"/>
        <v>0</v>
      </c>
      <c r="U145" s="40">
        <f t="shared" si="42"/>
        <v>0</v>
      </c>
      <c r="V145" s="38">
        <f t="shared" si="43"/>
        <v>0</v>
      </c>
      <c r="W145" t="str">
        <f>VLOOKUP(A145,'Komplet č.2008 (ÚR 4 A 5)'!$V$4:$W$778,1,0)</f>
        <v>14190</v>
      </c>
      <c r="X145" t="str">
        <f>VLOOKUP(A145,'Komplet č.2008 (ÚR 4 A 5)'!$Y$4:$Y$778,1,0)</f>
        <v>14190</v>
      </c>
      <c r="FJ145" t="str">
        <f>VLOOKUP(F145,'Komplet č 2025 (ÚR 4 A 5)'!$F$3:$N$753,9,0)</f>
        <v>14.22</v>
      </c>
      <c r="FK145">
        <f>VLOOKUP(F145,'Komplet č 2025 (ÚR 4 A 5)'!$F$3:$N$753,8,0)</f>
        <v>4</v>
      </c>
    </row>
    <row r="146" spans="1:167" x14ac:dyDescent="0.25">
      <c r="A146" s="67" t="s">
        <v>471</v>
      </c>
      <c r="B146" s="68" t="s">
        <v>472</v>
      </c>
      <c r="C146" s="55" t="str">
        <f t="shared" si="38"/>
        <v>14190 - Výroba ostatních oděvů a oděvních doplňků</v>
      </c>
      <c r="D146" s="55" t="s">
        <v>473</v>
      </c>
      <c r="E146" s="1" t="s">
        <v>474</v>
      </c>
      <c r="F146" s="67" t="s">
        <v>475</v>
      </c>
      <c r="G146" s="68" t="s">
        <v>476</v>
      </c>
      <c r="H146" s="55" t="str">
        <f t="shared" si="34"/>
        <v>14290 - Výroba ostatních oděvů a oděvních doplňků j. n.</v>
      </c>
      <c r="I146" s="55" t="s">
        <v>477</v>
      </c>
      <c r="J146" t="str">
        <f t="shared" si="33"/>
        <v>Shoda</v>
      </c>
      <c r="K146">
        <v>144</v>
      </c>
      <c r="L146" s="1">
        <f>IF(LEFT(Převodník!$A$12,5)=LEFT('Přehled převodů'!D146,5),1,0)</f>
        <v>0</v>
      </c>
      <c r="M146" s="31"/>
      <c r="N146">
        <f t="shared" si="31"/>
        <v>0</v>
      </c>
      <c r="O146" s="45" t="e">
        <f t="shared" si="35"/>
        <v>#N/A</v>
      </c>
      <c r="P146">
        <f t="shared" si="39"/>
        <v>0</v>
      </c>
      <c r="Q146" s="41">
        <f t="shared" si="40"/>
        <v>0</v>
      </c>
      <c r="R146" s="41">
        <f t="shared" si="36"/>
        <v>0</v>
      </c>
      <c r="S146" s="41">
        <f t="shared" si="41"/>
        <v>0</v>
      </c>
      <c r="T146">
        <f t="shared" si="37"/>
        <v>0</v>
      </c>
      <c r="U146" s="40">
        <f t="shared" si="42"/>
        <v>0</v>
      </c>
      <c r="V146" s="38">
        <f t="shared" si="43"/>
        <v>0</v>
      </c>
      <c r="W146" t="str">
        <f>VLOOKUP(A146,'Komplet č.2008 (ÚR 4 A 5)'!$V$4:$W$778,1,0)</f>
        <v>14190</v>
      </c>
      <c r="X146" t="str">
        <f>VLOOKUP(A146,'Komplet č.2008 (ÚR 4 A 5)'!$Y$4:$Y$778,1,0)</f>
        <v>14190</v>
      </c>
      <c r="FJ146" t="str">
        <f>VLOOKUP(F146,'Komplet č 2025 (ÚR 4 A 5)'!$F$3:$N$753,9,0)</f>
        <v>14.29</v>
      </c>
      <c r="FK146">
        <f>VLOOKUP(F146,'Komplet č 2025 (ÚR 4 A 5)'!$F$3:$N$753,8,0)</f>
        <v>4</v>
      </c>
    </row>
    <row r="147" spans="1:167" x14ac:dyDescent="0.25">
      <c r="A147" s="67" t="s">
        <v>478</v>
      </c>
      <c r="B147" s="68" t="s">
        <v>479</v>
      </c>
      <c r="C147" s="55" t="str">
        <f t="shared" si="38"/>
        <v>14200 - Výroba kožešinových výrobků</v>
      </c>
      <c r="D147" s="55" t="s">
        <v>480</v>
      </c>
      <c r="E147" s="1" t="s">
        <v>29</v>
      </c>
      <c r="F147" s="67" t="s">
        <v>449</v>
      </c>
      <c r="G147" s="68" t="s">
        <v>450</v>
      </c>
      <c r="H147" s="55" t="str">
        <f t="shared" si="34"/>
        <v>14240 - Výroba kožených oděvů a kožešinových výrobků</v>
      </c>
      <c r="I147" s="55" t="s">
        <v>451</v>
      </c>
      <c r="J147" t="str">
        <f t="shared" si="33"/>
        <v>Shoda</v>
      </c>
      <c r="K147">
        <v>145</v>
      </c>
      <c r="L147" s="1">
        <f>IF(LEFT(Převodník!$A$12,5)=LEFT('Přehled převodů'!D147,5),1,0)</f>
        <v>0</v>
      </c>
      <c r="M147" s="31"/>
      <c r="N147">
        <f t="shared" si="31"/>
        <v>0</v>
      </c>
      <c r="O147" s="45" t="e">
        <f t="shared" si="35"/>
        <v>#N/A</v>
      </c>
      <c r="P147">
        <f t="shared" si="39"/>
        <v>0</v>
      </c>
      <c r="Q147" s="41">
        <f t="shared" si="40"/>
        <v>0</v>
      </c>
      <c r="R147" s="41">
        <f t="shared" si="36"/>
        <v>0</v>
      </c>
      <c r="S147" s="41">
        <f t="shared" si="41"/>
        <v>0</v>
      </c>
      <c r="T147">
        <f t="shared" si="37"/>
        <v>0</v>
      </c>
      <c r="U147" s="40">
        <f t="shared" si="42"/>
        <v>0</v>
      </c>
      <c r="V147" s="38">
        <f t="shared" si="43"/>
        <v>0</v>
      </c>
      <c r="W147" t="str">
        <f>VLOOKUP(A147,'Komplet č.2008 (ÚR 4 A 5)'!$V$4:$W$778,1,0)</f>
        <v>14200</v>
      </c>
      <c r="X147" t="str">
        <f>VLOOKUP(A147,'Komplet č.2008 (ÚR 4 A 5)'!$Y$4:$Y$778,1,0)</f>
        <v>14200</v>
      </c>
      <c r="FJ147" t="str">
        <f>VLOOKUP(F147,'Komplet č 2025 (ÚR 4 A 5)'!$F$3:$N$753,9,0)</f>
        <v>14.24</v>
      </c>
      <c r="FK147">
        <f>VLOOKUP(F147,'Komplet č 2025 (ÚR 4 A 5)'!$F$3:$N$753,8,0)</f>
        <v>4</v>
      </c>
    </row>
    <row r="148" spans="1:167" x14ac:dyDescent="0.25">
      <c r="A148" s="67" t="s">
        <v>481</v>
      </c>
      <c r="B148" s="68" t="s">
        <v>482</v>
      </c>
      <c r="C148" s="55" t="str">
        <f t="shared" si="38"/>
        <v>14310 - Výroba pletených a háčkovaných punčochových výrobků</v>
      </c>
      <c r="D148" s="55" t="s">
        <v>483</v>
      </c>
      <c r="E148" s="1" t="s">
        <v>29</v>
      </c>
      <c r="F148" s="67" t="s">
        <v>460</v>
      </c>
      <c r="G148" s="68" t="s">
        <v>461</v>
      </c>
      <c r="H148" s="55" t="str">
        <f t="shared" si="34"/>
        <v>14100 - Výroba pletených a háčkovaných oděvů</v>
      </c>
      <c r="I148" s="55" t="s">
        <v>462</v>
      </c>
      <c r="J148" t="str">
        <f t="shared" si="33"/>
        <v>Shoda</v>
      </c>
      <c r="K148">
        <v>146</v>
      </c>
      <c r="L148" s="1">
        <f>IF(LEFT(Převodník!$A$12,5)=LEFT('Přehled převodů'!D148,5),1,0)</f>
        <v>0</v>
      </c>
      <c r="M148" s="31"/>
      <c r="N148">
        <f t="shared" si="31"/>
        <v>0</v>
      </c>
      <c r="O148" s="45" t="e">
        <f t="shared" si="35"/>
        <v>#N/A</v>
      </c>
      <c r="P148">
        <f t="shared" si="39"/>
        <v>0</v>
      </c>
      <c r="Q148" s="41">
        <f t="shared" si="40"/>
        <v>0</v>
      </c>
      <c r="R148" s="41">
        <f t="shared" si="36"/>
        <v>0</v>
      </c>
      <c r="S148" s="41">
        <f t="shared" si="41"/>
        <v>0</v>
      </c>
      <c r="T148">
        <f t="shared" si="37"/>
        <v>0</v>
      </c>
      <c r="U148" s="40">
        <f t="shared" si="42"/>
        <v>0</v>
      </c>
      <c r="V148" s="38">
        <f t="shared" si="43"/>
        <v>0</v>
      </c>
      <c r="W148" t="str">
        <f>VLOOKUP(A148,'Komplet č.2008 (ÚR 4 A 5)'!$V$4:$W$778,1,0)</f>
        <v>14310</v>
      </c>
      <c r="X148" t="str">
        <f>VLOOKUP(A148,'Komplet č.2008 (ÚR 4 A 5)'!$Y$4:$Y$778,1,0)</f>
        <v>14310</v>
      </c>
      <c r="FJ148" t="str">
        <f>VLOOKUP(F148,'Komplet č 2025 (ÚR 4 A 5)'!$F$3:$N$753,9,0)</f>
        <v>14.10</v>
      </c>
      <c r="FK148">
        <f>VLOOKUP(F148,'Komplet č 2025 (ÚR 4 A 5)'!$F$3:$N$753,8,0)</f>
        <v>4</v>
      </c>
    </row>
    <row r="149" spans="1:167" x14ac:dyDescent="0.25">
      <c r="A149" s="67" t="s">
        <v>484</v>
      </c>
      <c r="B149" s="68" t="s">
        <v>485</v>
      </c>
      <c r="C149" s="55" t="str">
        <f t="shared" si="38"/>
        <v>14390 - Výroba ostatních pletených a háčkovaných oděvů</v>
      </c>
      <c r="D149" s="55" t="s">
        <v>486</v>
      </c>
      <c r="E149" s="1" t="s">
        <v>29</v>
      </c>
      <c r="F149" s="67" t="s">
        <v>460</v>
      </c>
      <c r="G149" s="68" t="s">
        <v>461</v>
      </c>
      <c r="H149" s="55" t="str">
        <f t="shared" si="34"/>
        <v>14100 - Výroba pletených a háčkovaných oděvů</v>
      </c>
      <c r="I149" s="55" t="s">
        <v>462</v>
      </c>
      <c r="J149" t="str">
        <f t="shared" si="33"/>
        <v>Shoda</v>
      </c>
      <c r="K149">
        <v>147</v>
      </c>
      <c r="L149" s="1">
        <f>IF(LEFT(Převodník!$A$12,5)=LEFT('Přehled převodů'!D149,5),1,0)</f>
        <v>0</v>
      </c>
      <c r="M149" s="31"/>
      <c r="N149">
        <f t="shared" si="31"/>
        <v>0</v>
      </c>
      <c r="O149" s="45" t="e">
        <f t="shared" si="35"/>
        <v>#N/A</v>
      </c>
      <c r="P149">
        <f t="shared" si="39"/>
        <v>0</v>
      </c>
      <c r="Q149" s="41">
        <f t="shared" si="40"/>
        <v>0</v>
      </c>
      <c r="R149" s="41">
        <f t="shared" si="36"/>
        <v>0</v>
      </c>
      <c r="S149" s="41">
        <f t="shared" si="41"/>
        <v>0</v>
      </c>
      <c r="T149">
        <f t="shared" si="37"/>
        <v>0</v>
      </c>
      <c r="U149" s="40">
        <f t="shared" si="42"/>
        <v>0</v>
      </c>
      <c r="V149" s="38">
        <f t="shared" si="43"/>
        <v>0</v>
      </c>
      <c r="W149" t="str">
        <f>VLOOKUP(A149,'Komplet č.2008 (ÚR 4 A 5)'!$V$4:$W$778,1,0)</f>
        <v>14390</v>
      </c>
      <c r="X149" t="str">
        <f>VLOOKUP(A149,'Komplet č.2008 (ÚR 4 A 5)'!$Y$4:$Y$778,1,0)</f>
        <v>14390</v>
      </c>
      <c r="FJ149" t="str">
        <f>VLOOKUP(F149,'Komplet č 2025 (ÚR 4 A 5)'!$F$3:$N$753,9,0)</f>
        <v>14.10</v>
      </c>
      <c r="FK149">
        <f>VLOOKUP(F149,'Komplet č 2025 (ÚR 4 A 5)'!$F$3:$N$753,8,0)</f>
        <v>4</v>
      </c>
    </row>
    <row r="150" spans="1:167" x14ac:dyDescent="0.25">
      <c r="A150" s="67" t="s">
        <v>487</v>
      </c>
      <c r="B150" s="68" t="s">
        <v>488</v>
      </c>
      <c r="C150" s="55" t="str">
        <f t="shared" si="38"/>
        <v>15110 - Činění a úprava usní (vyčiněných kůží); zpracování a barvení kožešin</v>
      </c>
      <c r="D150" s="55" t="s">
        <v>489</v>
      </c>
      <c r="E150" s="1" t="s">
        <v>29</v>
      </c>
      <c r="F150" s="67" t="s">
        <v>487</v>
      </c>
      <c r="G150" s="68" t="s">
        <v>490</v>
      </c>
      <c r="H150" s="55" t="str">
        <f t="shared" si="34"/>
        <v>15110 - Činění, úprava, barvení usní a kožešin</v>
      </c>
      <c r="I150" s="55" t="s">
        <v>491</v>
      </c>
      <c r="J150" t="str">
        <f t="shared" si="33"/>
        <v>Shoda</v>
      </c>
      <c r="K150">
        <v>148</v>
      </c>
      <c r="L150" s="1">
        <f>IF(LEFT(Převodník!$A$12,5)=LEFT('Přehled převodů'!D150,5),1,0)</f>
        <v>0</v>
      </c>
      <c r="M150" s="31"/>
      <c r="N150">
        <f t="shared" ref="N150:N213" si="44">IF(L150=0,0,K150)</f>
        <v>0</v>
      </c>
      <c r="O150" s="45" t="e">
        <f t="shared" si="35"/>
        <v>#N/A</v>
      </c>
      <c r="P150">
        <f t="shared" si="39"/>
        <v>0</v>
      </c>
      <c r="Q150" s="41">
        <f t="shared" si="40"/>
        <v>0</v>
      </c>
      <c r="R150" s="41">
        <f t="shared" si="36"/>
        <v>0</v>
      </c>
      <c r="S150" s="41">
        <f t="shared" si="41"/>
        <v>0</v>
      </c>
      <c r="T150">
        <f t="shared" si="37"/>
        <v>0</v>
      </c>
      <c r="U150" s="40">
        <f t="shared" si="42"/>
        <v>0</v>
      </c>
      <c r="V150" s="38">
        <f t="shared" si="43"/>
        <v>0</v>
      </c>
      <c r="W150" t="str">
        <f>VLOOKUP(A150,'Komplet č.2008 (ÚR 4 A 5)'!$V$4:$W$778,1,0)</f>
        <v>15110</v>
      </c>
      <c r="X150" t="str">
        <f>VLOOKUP(A150,'Komplet č.2008 (ÚR 4 A 5)'!$Y$4:$Y$778,1,0)</f>
        <v>15110</v>
      </c>
      <c r="FJ150" t="str">
        <f>VLOOKUP(F150,'Komplet č 2025 (ÚR 4 A 5)'!$F$3:$N$753,9,0)</f>
        <v>15.11</v>
      </c>
      <c r="FK150">
        <f>VLOOKUP(F150,'Komplet č 2025 (ÚR 4 A 5)'!$F$3:$N$753,8,0)</f>
        <v>4</v>
      </c>
    </row>
    <row r="151" spans="1:167" x14ac:dyDescent="0.25">
      <c r="A151" s="67" t="s">
        <v>492</v>
      </c>
      <c r="B151" s="68" t="s">
        <v>493</v>
      </c>
      <c r="C151" s="55" t="str">
        <f t="shared" si="38"/>
        <v>15120 - Výroba brašnářských, sedlářských a podobných výrobků</v>
      </c>
      <c r="D151" s="55" t="s">
        <v>494</v>
      </c>
      <c r="E151" s="1" t="s">
        <v>29</v>
      </c>
      <c r="F151" s="67" t="s">
        <v>492</v>
      </c>
      <c r="G151" s="68" t="s">
        <v>495</v>
      </c>
      <c r="H151" s="55" t="str">
        <f t="shared" si="34"/>
        <v>15120 - Výroba zavazadel, kabelek, sedlářských a řemenářských výrobků z jakýchkoli materiálů</v>
      </c>
      <c r="I151" s="55" t="s">
        <v>496</v>
      </c>
      <c r="J151" t="str">
        <f t="shared" si="33"/>
        <v>Shoda</v>
      </c>
      <c r="K151">
        <v>149</v>
      </c>
      <c r="L151" s="1">
        <f>IF(LEFT(Převodník!$A$12,5)=LEFT('Přehled převodů'!D151,5),1,0)</f>
        <v>0</v>
      </c>
      <c r="M151" s="31"/>
      <c r="N151">
        <f t="shared" si="44"/>
        <v>0</v>
      </c>
      <c r="O151" s="45" t="e">
        <f t="shared" si="35"/>
        <v>#N/A</v>
      </c>
      <c r="P151">
        <f t="shared" si="39"/>
        <v>0</v>
      </c>
      <c r="Q151" s="41">
        <f t="shared" si="40"/>
        <v>0</v>
      </c>
      <c r="R151" s="41">
        <f t="shared" si="36"/>
        <v>0</v>
      </c>
      <c r="S151" s="41">
        <f t="shared" si="41"/>
        <v>0</v>
      </c>
      <c r="T151">
        <f t="shared" si="37"/>
        <v>0</v>
      </c>
      <c r="U151" s="40">
        <f t="shared" si="42"/>
        <v>0</v>
      </c>
      <c r="V151" s="38">
        <f t="shared" si="43"/>
        <v>0</v>
      </c>
      <c r="W151" t="str">
        <f>VLOOKUP(A151,'Komplet č.2008 (ÚR 4 A 5)'!$V$4:$W$778,1,0)</f>
        <v>15120</v>
      </c>
      <c r="X151" t="str">
        <f>VLOOKUP(A151,'Komplet č.2008 (ÚR 4 A 5)'!$Y$4:$Y$778,1,0)</f>
        <v>15120</v>
      </c>
      <c r="FJ151" t="str">
        <f>VLOOKUP(F151,'Komplet č 2025 (ÚR 4 A 5)'!$F$3:$N$753,9,0)</f>
        <v>15.12</v>
      </c>
      <c r="FK151">
        <f>VLOOKUP(F151,'Komplet č 2025 (ÚR 4 A 5)'!$F$3:$N$753,8,0)</f>
        <v>4</v>
      </c>
    </row>
    <row r="152" spans="1:167" x14ac:dyDescent="0.25">
      <c r="A152" s="67" t="s">
        <v>497</v>
      </c>
      <c r="B152" s="68" t="s">
        <v>498</v>
      </c>
      <c r="C152" s="55" t="str">
        <f t="shared" si="38"/>
        <v>15200 - Výroba obuvi</v>
      </c>
      <c r="D152" s="55" t="s">
        <v>499</v>
      </c>
      <c r="E152" s="1" t="s">
        <v>29</v>
      </c>
      <c r="F152" s="67" t="s">
        <v>497</v>
      </c>
      <c r="G152" s="68" t="s">
        <v>498</v>
      </c>
      <c r="H152" s="55" t="str">
        <f t="shared" si="34"/>
        <v>15200 - Výroba obuvi</v>
      </c>
      <c r="I152" s="55" t="s">
        <v>499</v>
      </c>
      <c r="J152" t="str">
        <f t="shared" si="33"/>
        <v>Shoda</v>
      </c>
      <c r="K152">
        <v>150</v>
      </c>
      <c r="L152" s="1">
        <f>IF(LEFT(Převodník!$A$12,5)=LEFT('Přehled převodů'!D152,5),1,0)</f>
        <v>0</v>
      </c>
      <c r="M152" s="31"/>
      <c r="N152">
        <f t="shared" si="44"/>
        <v>0</v>
      </c>
      <c r="O152" s="45" t="e">
        <f t="shared" si="35"/>
        <v>#N/A</v>
      </c>
      <c r="P152">
        <f t="shared" si="39"/>
        <v>0</v>
      </c>
      <c r="Q152" s="41">
        <f t="shared" si="40"/>
        <v>0</v>
      </c>
      <c r="R152" s="41">
        <f t="shared" si="36"/>
        <v>0</v>
      </c>
      <c r="S152" s="41">
        <f t="shared" si="41"/>
        <v>0</v>
      </c>
      <c r="T152">
        <f t="shared" si="37"/>
        <v>0</v>
      </c>
      <c r="U152" s="40">
        <f t="shared" si="42"/>
        <v>0</v>
      </c>
      <c r="V152" s="38">
        <f t="shared" si="43"/>
        <v>0</v>
      </c>
      <c r="W152" t="str">
        <f>VLOOKUP(A152,'Komplet č.2008 (ÚR 4 A 5)'!$V$4:$W$778,1,0)</f>
        <v>15200</v>
      </c>
      <c r="X152" t="str">
        <f>VLOOKUP(A152,'Komplet č.2008 (ÚR 4 A 5)'!$Y$4:$Y$778,1,0)</f>
        <v>15200</v>
      </c>
      <c r="FJ152" t="str">
        <f>VLOOKUP(F152,'Komplet č 2025 (ÚR 4 A 5)'!$F$3:$N$753,9,0)</f>
        <v>15.20</v>
      </c>
      <c r="FK152">
        <f>VLOOKUP(F152,'Komplet č 2025 (ÚR 4 A 5)'!$F$3:$N$753,8,0)</f>
        <v>4</v>
      </c>
    </row>
    <row r="153" spans="1:167" x14ac:dyDescent="0.25">
      <c r="A153" s="67" t="s">
        <v>500</v>
      </c>
      <c r="B153" s="68" t="s">
        <v>501</v>
      </c>
      <c r="C153" s="55" t="str">
        <f t="shared" si="38"/>
        <v>15201 - Výroba obuvi s usňovým svrškem</v>
      </c>
      <c r="D153" s="55" t="s">
        <v>502</v>
      </c>
      <c r="E153" s="1" t="s">
        <v>29</v>
      </c>
      <c r="F153" s="67" t="s">
        <v>500</v>
      </c>
      <c r="G153" s="68" t="s">
        <v>501</v>
      </c>
      <c r="H153" s="55" t="s">
        <v>502</v>
      </c>
      <c r="I153" s="55" t="s">
        <v>502</v>
      </c>
      <c r="J153" t="str">
        <f t="shared" si="33"/>
        <v>Shoda</v>
      </c>
      <c r="K153">
        <v>151</v>
      </c>
      <c r="L153" s="1">
        <f>IF(LEFT(Převodník!$A$12,5)=LEFT('Přehled převodů'!D153,5),1,0)</f>
        <v>0</v>
      </c>
      <c r="N153">
        <f t="shared" si="44"/>
        <v>0</v>
      </c>
      <c r="O153" s="45" t="e">
        <f t="shared" si="35"/>
        <v>#N/A</v>
      </c>
      <c r="P153">
        <f t="shared" si="39"/>
        <v>0</v>
      </c>
      <c r="Q153" s="41">
        <f t="shared" si="40"/>
        <v>0</v>
      </c>
      <c r="R153" s="41">
        <f t="shared" si="36"/>
        <v>0</v>
      </c>
      <c r="S153" s="41">
        <f t="shared" si="41"/>
        <v>0</v>
      </c>
      <c r="T153">
        <f t="shared" si="37"/>
        <v>0</v>
      </c>
      <c r="U153" s="40">
        <f t="shared" si="42"/>
        <v>0</v>
      </c>
      <c r="V153" s="38">
        <f t="shared" si="43"/>
        <v>0</v>
      </c>
    </row>
    <row r="154" spans="1:167" x14ac:dyDescent="0.25">
      <c r="A154" s="67" t="s">
        <v>503</v>
      </c>
      <c r="B154" s="68" t="s">
        <v>504</v>
      </c>
      <c r="C154" s="55" t="str">
        <f t="shared" si="38"/>
        <v>15209 - Výroba obuvi z ostatních materiálů</v>
      </c>
      <c r="D154" s="55" t="s">
        <v>505</v>
      </c>
      <c r="E154" s="1" t="s">
        <v>29</v>
      </c>
      <c r="F154" s="67" t="s">
        <v>503</v>
      </c>
      <c r="G154" s="68" t="s">
        <v>506</v>
      </c>
      <c r="H154" s="55" t="s">
        <v>507</v>
      </c>
      <c r="I154" s="55" t="s">
        <v>507</v>
      </c>
      <c r="J154" t="str">
        <f t="shared" si="33"/>
        <v>Shoda</v>
      </c>
      <c r="K154">
        <v>152</v>
      </c>
      <c r="L154" s="1">
        <f>IF(LEFT(Převodník!$A$12,5)=LEFT('Přehled převodů'!D154,5),1,0)</f>
        <v>0</v>
      </c>
      <c r="N154">
        <f t="shared" si="44"/>
        <v>0</v>
      </c>
      <c r="O154" s="45" t="e">
        <f t="shared" si="35"/>
        <v>#N/A</v>
      </c>
      <c r="P154">
        <f t="shared" si="39"/>
        <v>0</v>
      </c>
      <c r="Q154" s="41">
        <f t="shared" si="40"/>
        <v>0</v>
      </c>
      <c r="R154" s="41">
        <f t="shared" si="36"/>
        <v>0</v>
      </c>
      <c r="S154" s="41">
        <f t="shared" si="41"/>
        <v>0</v>
      </c>
      <c r="T154">
        <f t="shared" si="37"/>
        <v>0</v>
      </c>
      <c r="U154" s="40">
        <f t="shared" si="42"/>
        <v>0</v>
      </c>
      <c r="V154" s="38">
        <f t="shared" si="43"/>
        <v>0</v>
      </c>
    </row>
    <row r="155" spans="1:167" x14ac:dyDescent="0.25">
      <c r="A155" s="67" t="s">
        <v>508</v>
      </c>
      <c r="B155" s="68" t="s">
        <v>509</v>
      </c>
      <c r="C155" s="55" t="str">
        <f t="shared" si="38"/>
        <v>16100 - Výroba pilařská a impregnace dřeva</v>
      </c>
      <c r="D155" s="55" t="s">
        <v>510</v>
      </c>
      <c r="E155" s="1" t="s">
        <v>45</v>
      </c>
      <c r="F155" s="67" t="s">
        <v>511</v>
      </c>
      <c r="G155" s="68" t="s">
        <v>512</v>
      </c>
      <c r="H155" s="55" t="str">
        <f t="shared" ref="H155:H170" si="45">F155&amp;" - "&amp;G155</f>
        <v>16110 - Pilařská výroba a impregnace dřeva</v>
      </c>
      <c r="I155" s="55" t="s">
        <v>513</v>
      </c>
      <c r="J155" t="str">
        <f t="shared" si="33"/>
        <v>Shoda</v>
      </c>
      <c r="K155">
        <v>153</v>
      </c>
      <c r="L155" s="1">
        <f>IF(LEFT(Převodník!$A$12,5)=LEFT('Přehled převodů'!D155,5),1,0)</f>
        <v>0</v>
      </c>
      <c r="M155" s="31"/>
      <c r="N155">
        <f t="shared" si="44"/>
        <v>0</v>
      </c>
      <c r="O155" s="45" t="e">
        <f t="shared" si="35"/>
        <v>#N/A</v>
      </c>
      <c r="P155">
        <f t="shared" si="39"/>
        <v>0</v>
      </c>
      <c r="Q155" s="41">
        <f t="shared" si="40"/>
        <v>0</v>
      </c>
      <c r="R155" s="41">
        <f t="shared" si="36"/>
        <v>0</v>
      </c>
      <c r="S155" s="41">
        <f t="shared" si="41"/>
        <v>0</v>
      </c>
      <c r="T155">
        <f t="shared" si="37"/>
        <v>0</v>
      </c>
      <c r="U155" s="40">
        <f t="shared" si="42"/>
        <v>0</v>
      </c>
      <c r="V155" s="38">
        <f t="shared" si="43"/>
        <v>0</v>
      </c>
      <c r="W155" t="str">
        <f>VLOOKUP(A155,'Komplet č.2008 (ÚR 4 A 5)'!$V$4:$W$778,1,0)</f>
        <v>16100</v>
      </c>
      <c r="X155" t="str">
        <f>VLOOKUP(A155,'Komplet č.2008 (ÚR 4 A 5)'!$Y$4:$Y$778,1,0)</f>
        <v>16100</v>
      </c>
      <c r="FJ155" t="str">
        <f>VLOOKUP(F155,'Komplet č 2025 (ÚR 4 A 5)'!$F$3:$N$753,9,0)</f>
        <v>16.11</v>
      </c>
      <c r="FK155">
        <f>VLOOKUP(F155,'Komplet č 2025 (ÚR 4 A 5)'!$F$3:$N$753,8,0)</f>
        <v>4</v>
      </c>
    </row>
    <row r="156" spans="1:167" x14ac:dyDescent="0.25">
      <c r="A156" s="67" t="s">
        <v>508</v>
      </c>
      <c r="B156" s="68" t="s">
        <v>509</v>
      </c>
      <c r="C156" s="55" t="str">
        <f t="shared" si="38"/>
        <v>16100 - Výroba pilařská a impregnace dřeva</v>
      </c>
      <c r="D156" s="55" t="s">
        <v>510</v>
      </c>
      <c r="E156" s="1" t="s">
        <v>45</v>
      </c>
      <c r="F156" s="67" t="s">
        <v>514</v>
      </c>
      <c r="G156" s="68" t="s">
        <v>515</v>
      </c>
      <c r="H156" s="55" t="str">
        <f t="shared" si="45"/>
        <v>16120 - Zpracování a konečná úprava dřeva</v>
      </c>
      <c r="I156" s="55" t="s">
        <v>516</v>
      </c>
      <c r="J156" t="str">
        <f t="shared" si="33"/>
        <v>Shoda</v>
      </c>
      <c r="K156">
        <v>154</v>
      </c>
      <c r="L156" s="1">
        <f>IF(LEFT(Převodník!$A$12,5)=LEFT('Přehled převodů'!D156,5),1,0)</f>
        <v>0</v>
      </c>
      <c r="M156" s="31"/>
      <c r="N156">
        <f t="shared" si="44"/>
        <v>0</v>
      </c>
      <c r="O156" s="45" t="e">
        <f t="shared" si="35"/>
        <v>#N/A</v>
      </c>
      <c r="P156">
        <f t="shared" si="39"/>
        <v>0</v>
      </c>
      <c r="Q156" s="41">
        <f t="shared" si="40"/>
        <v>0</v>
      </c>
      <c r="R156" s="41">
        <f t="shared" si="36"/>
        <v>0</v>
      </c>
      <c r="S156" s="41">
        <f t="shared" si="41"/>
        <v>0</v>
      </c>
      <c r="T156">
        <f t="shared" si="37"/>
        <v>0</v>
      </c>
      <c r="U156" s="40">
        <f t="shared" si="42"/>
        <v>0</v>
      </c>
      <c r="V156" s="38">
        <f t="shared" si="43"/>
        <v>0</v>
      </c>
      <c r="W156" t="str">
        <f>VLOOKUP(A156,'Komplet č.2008 (ÚR 4 A 5)'!$V$4:$W$778,1,0)</f>
        <v>16100</v>
      </c>
      <c r="X156" t="str">
        <f>VLOOKUP(A156,'Komplet č.2008 (ÚR 4 A 5)'!$Y$4:$Y$778,1,0)</f>
        <v>16100</v>
      </c>
      <c r="FJ156" t="str">
        <f>VLOOKUP(F156,'Komplet č 2025 (ÚR 4 A 5)'!$F$3:$N$753,9,0)</f>
        <v>16.12</v>
      </c>
      <c r="FK156">
        <f>VLOOKUP(F156,'Komplet č 2025 (ÚR 4 A 5)'!$F$3:$N$753,8,0)</f>
        <v>4</v>
      </c>
    </row>
    <row r="157" spans="1:167" x14ac:dyDescent="0.25">
      <c r="A157" s="67" t="s">
        <v>517</v>
      </c>
      <c r="B157" s="68" t="s">
        <v>518</v>
      </c>
      <c r="C157" s="55" t="str">
        <f t="shared" si="38"/>
        <v>16210 - Výroba dýh a desek na bázi dřeva</v>
      </c>
      <c r="D157" s="55" t="s">
        <v>519</v>
      </c>
      <c r="E157" s="1" t="s">
        <v>45</v>
      </c>
      <c r="F157" s="67" t="s">
        <v>517</v>
      </c>
      <c r="G157" s="68" t="s">
        <v>518</v>
      </c>
      <c r="H157" s="55" t="str">
        <f t="shared" si="45"/>
        <v>16210 - Výroba dýh a desek na bázi dřeva</v>
      </c>
      <c r="I157" s="55" t="s">
        <v>519</v>
      </c>
      <c r="J157" t="str">
        <f t="shared" si="33"/>
        <v>Shoda</v>
      </c>
      <c r="K157">
        <v>155</v>
      </c>
      <c r="L157" s="1">
        <f>IF(LEFT(Převodník!$A$12,5)=LEFT('Přehled převodů'!D157,5),1,0)</f>
        <v>0</v>
      </c>
      <c r="M157" s="31"/>
      <c r="N157">
        <f t="shared" si="44"/>
        <v>0</v>
      </c>
      <c r="O157" s="45" t="e">
        <f t="shared" si="35"/>
        <v>#N/A</v>
      </c>
      <c r="P157">
        <f t="shared" si="39"/>
        <v>0</v>
      </c>
      <c r="Q157" s="41">
        <f t="shared" si="40"/>
        <v>0</v>
      </c>
      <c r="R157" s="41">
        <f t="shared" si="36"/>
        <v>0</v>
      </c>
      <c r="S157" s="41">
        <f t="shared" si="41"/>
        <v>0</v>
      </c>
      <c r="T157">
        <f t="shared" si="37"/>
        <v>0</v>
      </c>
      <c r="U157" s="40">
        <f t="shared" si="42"/>
        <v>0</v>
      </c>
      <c r="V157" s="38">
        <f t="shared" si="43"/>
        <v>0</v>
      </c>
      <c r="W157" t="str">
        <f>VLOOKUP(A157,'Komplet č.2008 (ÚR 4 A 5)'!$V$4:$W$778,1,0)</f>
        <v>16210</v>
      </c>
      <c r="X157" t="str">
        <f>VLOOKUP(A157,'Komplet č.2008 (ÚR 4 A 5)'!$Y$4:$Y$778,1,0)</f>
        <v>16210</v>
      </c>
      <c r="FJ157" t="str">
        <f>VLOOKUP(F157,'Komplet č 2025 (ÚR 4 A 5)'!$F$3:$N$753,9,0)</f>
        <v>16.21</v>
      </c>
      <c r="FK157">
        <f>VLOOKUP(F157,'Komplet č 2025 (ÚR 4 A 5)'!$F$3:$N$753,8,0)</f>
        <v>4</v>
      </c>
    </row>
    <row r="158" spans="1:167" x14ac:dyDescent="0.25">
      <c r="A158" s="67" t="s">
        <v>517</v>
      </c>
      <c r="B158" s="68" t="s">
        <v>518</v>
      </c>
      <c r="C158" s="55" t="str">
        <f t="shared" si="38"/>
        <v>16210 - Výroba dýh a desek na bázi dřeva</v>
      </c>
      <c r="D158" s="55" t="s">
        <v>519</v>
      </c>
      <c r="E158" s="1" t="s">
        <v>45</v>
      </c>
      <c r="F158" s="67" t="s">
        <v>520</v>
      </c>
      <c r="G158" s="68" t="s">
        <v>521</v>
      </c>
      <c r="H158" s="55" t="str">
        <f t="shared" si="45"/>
        <v>16270 - Konečná úprava dřevěných výrobků</v>
      </c>
      <c r="I158" s="55" t="s">
        <v>522</v>
      </c>
      <c r="J158" t="str">
        <f t="shared" si="33"/>
        <v>Shoda</v>
      </c>
      <c r="K158">
        <v>156</v>
      </c>
      <c r="L158" s="1">
        <f>IF(LEFT(Převodník!$A$12,5)=LEFT('Přehled převodů'!D158,5),1,0)</f>
        <v>0</v>
      </c>
      <c r="M158" s="31"/>
      <c r="N158">
        <f t="shared" si="44"/>
        <v>0</v>
      </c>
      <c r="O158" s="45" t="e">
        <f t="shared" si="35"/>
        <v>#N/A</v>
      </c>
      <c r="P158">
        <f t="shared" si="39"/>
        <v>0</v>
      </c>
      <c r="Q158" s="41">
        <f t="shared" si="40"/>
        <v>0</v>
      </c>
      <c r="R158" s="41">
        <f t="shared" si="36"/>
        <v>0</v>
      </c>
      <c r="S158" s="41">
        <f t="shared" si="41"/>
        <v>0</v>
      </c>
      <c r="T158">
        <f t="shared" si="37"/>
        <v>0</v>
      </c>
      <c r="U158" s="40">
        <f t="shared" si="42"/>
        <v>0</v>
      </c>
      <c r="V158" s="38">
        <f t="shared" si="43"/>
        <v>0</v>
      </c>
      <c r="W158" t="str">
        <f>VLOOKUP(A158,'Komplet č.2008 (ÚR 4 A 5)'!$V$4:$W$778,1,0)</f>
        <v>16210</v>
      </c>
      <c r="X158" t="str">
        <f>VLOOKUP(A158,'Komplet č.2008 (ÚR 4 A 5)'!$Y$4:$Y$778,1,0)</f>
        <v>16210</v>
      </c>
      <c r="FJ158" t="str">
        <f>VLOOKUP(F158,'Komplet č 2025 (ÚR 4 A 5)'!$F$3:$N$753,9,0)</f>
        <v>16.27</v>
      </c>
      <c r="FK158">
        <f>VLOOKUP(F158,'Komplet č 2025 (ÚR 4 A 5)'!$F$3:$N$753,8,0)</f>
        <v>4</v>
      </c>
    </row>
    <row r="159" spans="1:167" x14ac:dyDescent="0.25">
      <c r="A159" s="67" t="s">
        <v>523</v>
      </c>
      <c r="B159" s="68" t="s">
        <v>524</v>
      </c>
      <c r="C159" s="55" t="str">
        <f t="shared" si="38"/>
        <v>16220 - Výroba sestavených parketových podlah</v>
      </c>
      <c r="D159" s="55" t="s">
        <v>525</v>
      </c>
      <c r="E159" s="1" t="s">
        <v>45</v>
      </c>
      <c r="F159" s="67" t="s">
        <v>523</v>
      </c>
      <c r="G159" s="68" t="s">
        <v>524</v>
      </c>
      <c r="H159" s="55" t="str">
        <f t="shared" si="45"/>
        <v>16220 - Výroba sestavených parketových podlah</v>
      </c>
      <c r="I159" s="55" t="s">
        <v>525</v>
      </c>
      <c r="J159" t="str">
        <f t="shared" si="33"/>
        <v>Shoda</v>
      </c>
      <c r="K159">
        <v>157</v>
      </c>
      <c r="L159" s="1">
        <f>IF(LEFT(Převodník!$A$12,5)=LEFT('Přehled převodů'!D159,5),1,0)</f>
        <v>0</v>
      </c>
      <c r="M159" s="31"/>
      <c r="N159">
        <f t="shared" si="44"/>
        <v>0</v>
      </c>
      <c r="O159" s="45" t="e">
        <f t="shared" si="35"/>
        <v>#N/A</v>
      </c>
      <c r="P159">
        <f t="shared" si="39"/>
        <v>0</v>
      </c>
      <c r="Q159" s="41">
        <f t="shared" si="40"/>
        <v>0</v>
      </c>
      <c r="R159" s="41">
        <f t="shared" si="36"/>
        <v>0</v>
      </c>
      <c r="S159" s="41">
        <f t="shared" si="41"/>
        <v>0</v>
      </c>
      <c r="T159">
        <f t="shared" si="37"/>
        <v>0</v>
      </c>
      <c r="U159" s="40">
        <f t="shared" si="42"/>
        <v>0</v>
      </c>
      <c r="V159" s="38">
        <f t="shared" si="43"/>
        <v>0</v>
      </c>
      <c r="W159" t="str">
        <f>VLOOKUP(A159,'Komplet č.2008 (ÚR 4 A 5)'!$V$4:$W$778,1,0)</f>
        <v>16220</v>
      </c>
      <c r="X159" t="str">
        <f>VLOOKUP(A159,'Komplet č.2008 (ÚR 4 A 5)'!$Y$4:$Y$778,1,0)</f>
        <v>16220</v>
      </c>
      <c r="FJ159" t="str">
        <f>VLOOKUP(F159,'Komplet č 2025 (ÚR 4 A 5)'!$F$3:$N$753,9,0)</f>
        <v>16.22</v>
      </c>
      <c r="FK159">
        <f>VLOOKUP(F159,'Komplet č 2025 (ÚR 4 A 5)'!$F$3:$N$753,8,0)</f>
        <v>4</v>
      </c>
    </row>
    <row r="160" spans="1:167" x14ac:dyDescent="0.25">
      <c r="A160" s="67" t="s">
        <v>523</v>
      </c>
      <c r="B160" s="68" t="s">
        <v>524</v>
      </c>
      <c r="C160" s="55" t="str">
        <f t="shared" si="38"/>
        <v>16220 - Výroba sestavených parketových podlah</v>
      </c>
      <c r="D160" s="55" t="s">
        <v>525</v>
      </c>
      <c r="E160" s="1" t="s">
        <v>45</v>
      </c>
      <c r="F160" s="67" t="s">
        <v>520</v>
      </c>
      <c r="G160" s="68" t="s">
        <v>521</v>
      </c>
      <c r="H160" s="55" t="str">
        <f t="shared" si="45"/>
        <v>16270 - Konečná úprava dřevěných výrobků</v>
      </c>
      <c r="I160" s="55" t="s">
        <v>522</v>
      </c>
      <c r="J160" t="str">
        <f t="shared" si="33"/>
        <v>Shoda</v>
      </c>
      <c r="K160">
        <v>158</v>
      </c>
      <c r="L160" s="1">
        <f>IF(LEFT(Převodník!$A$12,5)=LEFT('Přehled převodů'!D160,5),1,0)</f>
        <v>0</v>
      </c>
      <c r="M160" s="31"/>
      <c r="N160">
        <f t="shared" si="44"/>
        <v>0</v>
      </c>
      <c r="O160" s="45" t="e">
        <f t="shared" si="35"/>
        <v>#N/A</v>
      </c>
      <c r="P160">
        <f t="shared" si="39"/>
        <v>0</v>
      </c>
      <c r="Q160" s="41">
        <f t="shared" si="40"/>
        <v>0</v>
      </c>
      <c r="R160" s="41">
        <f t="shared" si="36"/>
        <v>0</v>
      </c>
      <c r="S160" s="41">
        <f t="shared" si="41"/>
        <v>0</v>
      </c>
      <c r="T160">
        <f t="shared" si="37"/>
        <v>0</v>
      </c>
      <c r="U160" s="40">
        <f t="shared" si="42"/>
        <v>0</v>
      </c>
      <c r="V160" s="38">
        <f t="shared" si="43"/>
        <v>0</v>
      </c>
      <c r="W160" t="str">
        <f>VLOOKUP(A160,'Komplet č.2008 (ÚR 4 A 5)'!$V$4:$W$778,1,0)</f>
        <v>16220</v>
      </c>
      <c r="X160" t="str">
        <f>VLOOKUP(A160,'Komplet č.2008 (ÚR 4 A 5)'!$Y$4:$Y$778,1,0)</f>
        <v>16220</v>
      </c>
      <c r="FJ160" t="str">
        <f>VLOOKUP(F160,'Komplet č 2025 (ÚR 4 A 5)'!$F$3:$N$753,9,0)</f>
        <v>16.27</v>
      </c>
      <c r="FK160">
        <f>VLOOKUP(F160,'Komplet č 2025 (ÚR 4 A 5)'!$F$3:$N$753,8,0)</f>
        <v>4</v>
      </c>
    </row>
    <row r="161" spans="1:167" x14ac:dyDescent="0.25">
      <c r="A161" s="67" t="s">
        <v>526</v>
      </c>
      <c r="B161" s="68" t="s">
        <v>527</v>
      </c>
      <c r="C161" s="55" t="str">
        <f t="shared" si="38"/>
        <v>16230 - Výroba ostatních výrobků stavebního truhlářství a tesařství</v>
      </c>
      <c r="D161" s="55" t="s">
        <v>528</v>
      </c>
      <c r="E161" s="1" t="s">
        <v>171</v>
      </c>
      <c r="F161" s="67" t="s">
        <v>526</v>
      </c>
      <c r="G161" s="68" t="s">
        <v>527</v>
      </c>
      <c r="H161" s="55" t="str">
        <f t="shared" si="45"/>
        <v>16230 - Výroba ostatních výrobků stavebního truhlářství a tesařství</v>
      </c>
      <c r="I161" s="55" t="s">
        <v>528</v>
      </c>
      <c r="J161" t="str">
        <f t="shared" si="33"/>
        <v>Shoda</v>
      </c>
      <c r="K161">
        <v>159</v>
      </c>
      <c r="L161" s="1">
        <f>IF(LEFT(Převodník!$A$12,5)=LEFT('Přehled převodů'!D161,5),1,0)</f>
        <v>0</v>
      </c>
      <c r="M161" s="31"/>
      <c r="N161">
        <f t="shared" si="44"/>
        <v>0</v>
      </c>
      <c r="O161" s="45" t="e">
        <f t="shared" si="35"/>
        <v>#N/A</v>
      </c>
      <c r="P161">
        <f t="shared" si="39"/>
        <v>0</v>
      </c>
      <c r="Q161" s="41">
        <f t="shared" si="40"/>
        <v>0</v>
      </c>
      <c r="R161" s="41">
        <f t="shared" si="36"/>
        <v>0</v>
      </c>
      <c r="S161" s="41">
        <f t="shared" si="41"/>
        <v>0</v>
      </c>
      <c r="T161">
        <f t="shared" si="37"/>
        <v>0</v>
      </c>
      <c r="U161" s="40">
        <f t="shared" si="42"/>
        <v>0</v>
      </c>
      <c r="V161" s="38">
        <f t="shared" si="43"/>
        <v>0</v>
      </c>
      <c r="W161" t="str">
        <f>VLOOKUP(A161,'Komplet č.2008 (ÚR 4 A 5)'!$V$4:$W$778,1,0)</f>
        <v>16230</v>
      </c>
      <c r="X161" t="str">
        <f>VLOOKUP(A161,'Komplet č.2008 (ÚR 4 A 5)'!$Y$4:$Y$778,1,0)</f>
        <v>16230</v>
      </c>
      <c r="FJ161" t="str">
        <f>VLOOKUP(F161,'Komplet č 2025 (ÚR 4 A 5)'!$F$3:$N$753,9,0)</f>
        <v>16.23</v>
      </c>
      <c r="FK161">
        <f>VLOOKUP(F161,'Komplet č 2025 (ÚR 4 A 5)'!$F$3:$N$753,8,0)</f>
        <v>4</v>
      </c>
    </row>
    <row r="162" spans="1:167" x14ac:dyDescent="0.25">
      <c r="A162" s="67" t="s">
        <v>526</v>
      </c>
      <c r="B162" s="68" t="s">
        <v>527</v>
      </c>
      <c r="C162" s="55" t="str">
        <f t="shared" si="38"/>
        <v>16230 - Výroba ostatních výrobků stavebního truhlářství a tesařství</v>
      </c>
      <c r="D162" s="55" t="s">
        <v>528</v>
      </c>
      <c r="E162" s="1" t="s">
        <v>171</v>
      </c>
      <c r="F162" s="67" t="s">
        <v>529</v>
      </c>
      <c r="G162" s="68" t="s">
        <v>530</v>
      </c>
      <c r="H162" s="55" t="str">
        <f t="shared" si="45"/>
        <v>16250 - Výroba dřevěných dveří a oken</v>
      </c>
      <c r="I162" s="55" t="s">
        <v>531</v>
      </c>
      <c r="J162" t="str">
        <f t="shared" si="33"/>
        <v>Shoda</v>
      </c>
      <c r="K162">
        <v>160</v>
      </c>
      <c r="L162" s="1">
        <f>IF(LEFT(Převodník!$A$12,5)=LEFT('Přehled převodů'!D162,5),1,0)</f>
        <v>0</v>
      </c>
      <c r="M162" s="31"/>
      <c r="N162">
        <f t="shared" si="44"/>
        <v>0</v>
      </c>
      <c r="O162" s="45" t="e">
        <f t="shared" si="35"/>
        <v>#N/A</v>
      </c>
      <c r="P162">
        <f t="shared" si="39"/>
        <v>0</v>
      </c>
      <c r="Q162" s="41">
        <f t="shared" si="40"/>
        <v>0</v>
      </c>
      <c r="R162" s="41">
        <f t="shared" si="36"/>
        <v>0</v>
      </c>
      <c r="S162" s="41">
        <f t="shared" si="41"/>
        <v>0</v>
      </c>
      <c r="T162">
        <f t="shared" si="37"/>
        <v>0</v>
      </c>
      <c r="U162" s="40">
        <f t="shared" si="42"/>
        <v>0</v>
      </c>
      <c r="V162" s="38">
        <f t="shared" si="43"/>
        <v>0</v>
      </c>
      <c r="W162" t="str">
        <f>VLOOKUP(A162,'Komplet č.2008 (ÚR 4 A 5)'!$V$4:$W$778,1,0)</f>
        <v>16230</v>
      </c>
      <c r="X162" t="str">
        <f>VLOOKUP(A162,'Komplet č.2008 (ÚR 4 A 5)'!$Y$4:$Y$778,1,0)</f>
        <v>16230</v>
      </c>
      <c r="FJ162" t="str">
        <f>VLOOKUP(F162,'Komplet č 2025 (ÚR 4 A 5)'!$F$3:$N$753,9,0)</f>
        <v>16.25</v>
      </c>
      <c r="FK162">
        <f>VLOOKUP(F162,'Komplet č 2025 (ÚR 4 A 5)'!$F$3:$N$753,8,0)</f>
        <v>4</v>
      </c>
    </row>
    <row r="163" spans="1:167" x14ac:dyDescent="0.25">
      <c r="A163" s="67" t="s">
        <v>526</v>
      </c>
      <c r="B163" s="68" t="s">
        <v>527</v>
      </c>
      <c r="C163" s="55" t="str">
        <f t="shared" si="38"/>
        <v>16230 - Výroba ostatních výrobků stavebního truhlářství a tesařství</v>
      </c>
      <c r="D163" s="55" t="s">
        <v>528</v>
      </c>
      <c r="E163" s="1" t="s">
        <v>171</v>
      </c>
      <c r="F163" s="67" t="s">
        <v>520</v>
      </c>
      <c r="G163" s="68" t="s">
        <v>521</v>
      </c>
      <c r="H163" s="55" t="str">
        <f t="shared" si="45"/>
        <v>16270 - Konečná úprava dřevěných výrobků</v>
      </c>
      <c r="I163" s="55" t="s">
        <v>522</v>
      </c>
      <c r="J163" t="str">
        <f t="shared" si="33"/>
        <v>Shoda</v>
      </c>
      <c r="K163">
        <v>161</v>
      </c>
      <c r="L163" s="1">
        <f>IF(LEFT(Převodník!$A$12,5)=LEFT('Přehled převodů'!D163,5),1,0)</f>
        <v>0</v>
      </c>
      <c r="M163" s="31"/>
      <c r="N163">
        <f t="shared" si="44"/>
        <v>0</v>
      </c>
      <c r="O163" s="45" t="e">
        <f t="shared" si="35"/>
        <v>#N/A</v>
      </c>
      <c r="P163">
        <f t="shared" si="39"/>
        <v>0</v>
      </c>
      <c r="Q163" s="41">
        <f t="shared" si="40"/>
        <v>0</v>
      </c>
      <c r="R163" s="41">
        <f t="shared" si="36"/>
        <v>0</v>
      </c>
      <c r="S163" s="41">
        <f t="shared" si="41"/>
        <v>0</v>
      </c>
      <c r="T163">
        <f t="shared" si="37"/>
        <v>0</v>
      </c>
      <c r="U163" s="40">
        <f t="shared" si="42"/>
        <v>0</v>
      </c>
      <c r="V163" s="38">
        <f t="shared" si="43"/>
        <v>0</v>
      </c>
      <c r="W163" t="str">
        <f>VLOOKUP(A163,'Komplet č.2008 (ÚR 4 A 5)'!$V$4:$W$778,1,0)</f>
        <v>16230</v>
      </c>
      <c r="X163" t="str">
        <f>VLOOKUP(A163,'Komplet č.2008 (ÚR 4 A 5)'!$Y$4:$Y$778,1,0)</f>
        <v>16230</v>
      </c>
      <c r="FJ163" t="str">
        <f>VLOOKUP(F163,'Komplet č 2025 (ÚR 4 A 5)'!$F$3:$N$753,9,0)</f>
        <v>16.27</v>
      </c>
      <c r="FK163">
        <f>VLOOKUP(F163,'Komplet č 2025 (ÚR 4 A 5)'!$F$3:$N$753,8,0)</f>
        <v>4</v>
      </c>
    </row>
    <row r="164" spans="1:167" x14ac:dyDescent="0.25">
      <c r="A164" s="67" t="s">
        <v>532</v>
      </c>
      <c r="B164" s="68" t="s">
        <v>533</v>
      </c>
      <c r="C164" s="55" t="str">
        <f t="shared" si="38"/>
        <v>16240 - Výroba dřevěných obalů</v>
      </c>
      <c r="D164" s="55" t="s">
        <v>534</v>
      </c>
      <c r="E164" s="1" t="s">
        <v>45</v>
      </c>
      <c r="F164" s="67" t="s">
        <v>532</v>
      </c>
      <c r="G164" s="68" t="s">
        <v>533</v>
      </c>
      <c r="H164" s="55" t="str">
        <f t="shared" si="45"/>
        <v>16240 - Výroba dřevěných obalů</v>
      </c>
      <c r="I164" s="55" t="s">
        <v>534</v>
      </c>
      <c r="J164" t="str">
        <f t="shared" si="33"/>
        <v>Shoda</v>
      </c>
      <c r="K164">
        <v>162</v>
      </c>
      <c r="L164" s="1">
        <f>IF(LEFT(Převodník!$A$12,5)=LEFT('Přehled převodů'!D164,5),1,0)</f>
        <v>0</v>
      </c>
      <c r="M164" s="31"/>
      <c r="N164">
        <f t="shared" si="44"/>
        <v>0</v>
      </c>
      <c r="O164" s="45" t="e">
        <f t="shared" si="35"/>
        <v>#N/A</v>
      </c>
      <c r="P164">
        <f t="shared" si="39"/>
        <v>0</v>
      </c>
      <c r="Q164" s="41">
        <f t="shared" si="40"/>
        <v>0</v>
      </c>
      <c r="R164" s="41">
        <f t="shared" si="36"/>
        <v>0</v>
      </c>
      <c r="S164" s="41">
        <f t="shared" si="41"/>
        <v>0</v>
      </c>
      <c r="T164">
        <f t="shared" si="37"/>
        <v>0</v>
      </c>
      <c r="U164" s="40">
        <f t="shared" si="42"/>
        <v>0</v>
      </c>
      <c r="V164" s="38">
        <f t="shared" si="43"/>
        <v>0</v>
      </c>
      <c r="W164" t="str">
        <f>VLOOKUP(A164,'Komplet č.2008 (ÚR 4 A 5)'!$V$4:$W$778,1,0)</f>
        <v>16240</v>
      </c>
      <c r="X164" t="str">
        <f>VLOOKUP(A164,'Komplet č.2008 (ÚR 4 A 5)'!$Y$4:$Y$778,1,0)</f>
        <v>16240</v>
      </c>
      <c r="FJ164" t="str">
        <f>VLOOKUP(F164,'Komplet č 2025 (ÚR 4 A 5)'!$F$3:$N$753,9,0)</f>
        <v>16.24</v>
      </c>
      <c r="FK164">
        <f>VLOOKUP(F164,'Komplet č 2025 (ÚR 4 A 5)'!$F$3:$N$753,8,0)</f>
        <v>4</v>
      </c>
    </row>
    <row r="165" spans="1:167" x14ac:dyDescent="0.25">
      <c r="A165" s="67" t="s">
        <v>532</v>
      </c>
      <c r="B165" s="68" t="s">
        <v>533</v>
      </c>
      <c r="C165" s="55" t="str">
        <f t="shared" si="38"/>
        <v>16240 - Výroba dřevěných obalů</v>
      </c>
      <c r="D165" s="55" t="s">
        <v>534</v>
      </c>
      <c r="E165" s="1" t="s">
        <v>45</v>
      </c>
      <c r="F165" s="67" t="s">
        <v>520</v>
      </c>
      <c r="G165" s="68" t="s">
        <v>521</v>
      </c>
      <c r="H165" s="55" t="str">
        <f t="shared" si="45"/>
        <v>16270 - Konečná úprava dřevěných výrobků</v>
      </c>
      <c r="I165" s="55" t="s">
        <v>522</v>
      </c>
      <c r="J165" t="str">
        <f t="shared" si="33"/>
        <v>Shoda</v>
      </c>
      <c r="K165">
        <v>163</v>
      </c>
      <c r="L165" s="1">
        <f>IF(LEFT(Převodník!$A$12,5)=LEFT('Přehled převodů'!D165,5),1,0)</f>
        <v>0</v>
      </c>
      <c r="M165" s="31"/>
      <c r="N165">
        <f t="shared" si="44"/>
        <v>0</v>
      </c>
      <c r="O165" s="45" t="e">
        <f t="shared" si="35"/>
        <v>#N/A</v>
      </c>
      <c r="P165">
        <f t="shared" si="39"/>
        <v>0</v>
      </c>
      <c r="Q165" s="41">
        <f t="shared" si="40"/>
        <v>0</v>
      </c>
      <c r="R165" s="41">
        <f t="shared" si="36"/>
        <v>0</v>
      </c>
      <c r="S165" s="41">
        <f t="shared" si="41"/>
        <v>0</v>
      </c>
      <c r="T165">
        <f t="shared" si="37"/>
        <v>0</v>
      </c>
      <c r="U165" s="40">
        <f t="shared" si="42"/>
        <v>0</v>
      </c>
      <c r="V165" s="38">
        <f t="shared" si="43"/>
        <v>0</v>
      </c>
      <c r="W165" t="str">
        <f>VLOOKUP(A165,'Komplet č.2008 (ÚR 4 A 5)'!$V$4:$W$778,1,0)</f>
        <v>16240</v>
      </c>
      <c r="X165" t="str">
        <f>VLOOKUP(A165,'Komplet č.2008 (ÚR 4 A 5)'!$Y$4:$Y$778,1,0)</f>
        <v>16240</v>
      </c>
      <c r="FJ165" t="str">
        <f>VLOOKUP(F165,'Komplet č 2025 (ÚR 4 A 5)'!$F$3:$N$753,9,0)</f>
        <v>16.27</v>
      </c>
      <c r="FK165">
        <f>VLOOKUP(F165,'Komplet č 2025 (ÚR 4 A 5)'!$F$3:$N$753,8,0)</f>
        <v>4</v>
      </c>
    </row>
    <row r="166" spans="1:167" x14ac:dyDescent="0.25">
      <c r="A166" s="67" t="s">
        <v>535</v>
      </c>
      <c r="B166" s="68" t="s">
        <v>536</v>
      </c>
      <c r="C166" s="55" t="str">
        <f t="shared" si="38"/>
        <v>16290 - Výroba ostatních dřevěných, korkových, proutěných a slaměných výrobků, kromě nábytku</v>
      </c>
      <c r="D166" s="55" t="s">
        <v>537</v>
      </c>
      <c r="E166" s="1" t="s">
        <v>474</v>
      </c>
      <c r="F166" s="67" t="s">
        <v>497</v>
      </c>
      <c r="G166" s="68" t="s">
        <v>498</v>
      </c>
      <c r="H166" s="55" t="str">
        <f t="shared" si="45"/>
        <v>15200 - Výroba obuvi</v>
      </c>
      <c r="I166" s="55" t="s">
        <v>499</v>
      </c>
      <c r="J166" t="str">
        <f t="shared" si="33"/>
        <v>Shoda</v>
      </c>
      <c r="K166">
        <v>164</v>
      </c>
      <c r="L166" s="1">
        <f>IF(LEFT(Převodník!$A$12,5)=LEFT('Přehled převodů'!D166,5),1,0)</f>
        <v>0</v>
      </c>
      <c r="M166" s="31"/>
      <c r="N166">
        <f t="shared" si="44"/>
        <v>0</v>
      </c>
      <c r="O166" s="45" t="e">
        <f t="shared" si="35"/>
        <v>#N/A</v>
      </c>
      <c r="P166">
        <f t="shared" si="39"/>
        <v>0</v>
      </c>
      <c r="Q166" s="41">
        <f t="shared" si="40"/>
        <v>0</v>
      </c>
      <c r="R166" s="41">
        <f t="shared" si="36"/>
        <v>0</v>
      </c>
      <c r="S166" s="41">
        <f t="shared" si="41"/>
        <v>0</v>
      </c>
      <c r="T166">
        <f t="shared" si="37"/>
        <v>0</v>
      </c>
      <c r="U166" s="40">
        <f t="shared" si="42"/>
        <v>0</v>
      </c>
      <c r="V166" s="38">
        <f t="shared" si="43"/>
        <v>0</v>
      </c>
      <c r="W166" t="str">
        <f>VLOOKUP(A166,'Komplet č.2008 (ÚR 4 A 5)'!$V$4:$W$778,1,0)</f>
        <v>16290</v>
      </c>
      <c r="X166" t="str">
        <f>VLOOKUP(A166,'Komplet č.2008 (ÚR 4 A 5)'!$Y$4:$Y$778,1,0)</f>
        <v>16290</v>
      </c>
      <c r="FJ166" t="str">
        <f>VLOOKUP(F166,'Komplet č 2025 (ÚR 4 A 5)'!$F$3:$N$753,9,0)</f>
        <v>15.20</v>
      </c>
      <c r="FK166">
        <f>VLOOKUP(F166,'Komplet č 2025 (ÚR 4 A 5)'!$F$3:$N$753,8,0)</f>
        <v>4</v>
      </c>
    </row>
    <row r="167" spans="1:167" x14ac:dyDescent="0.25">
      <c r="A167" s="67" t="s">
        <v>535</v>
      </c>
      <c r="B167" s="68" t="s">
        <v>536</v>
      </c>
      <c r="C167" s="55" t="str">
        <f t="shared" si="38"/>
        <v>16290 - Výroba ostatních dřevěných, korkových, proutěných a slaměných výrobků, kromě nábytku</v>
      </c>
      <c r="D167" s="55" t="s">
        <v>537</v>
      </c>
      <c r="E167" s="1" t="s">
        <v>474</v>
      </c>
      <c r="F167" s="67" t="s">
        <v>538</v>
      </c>
      <c r="G167" s="68" t="s">
        <v>539</v>
      </c>
      <c r="H167" s="55" t="str">
        <f t="shared" si="45"/>
        <v>16260 - Výroba pevných paliv z rostlinné biomasy</v>
      </c>
      <c r="I167" s="55" t="s">
        <v>540</v>
      </c>
      <c r="J167" t="str">
        <f t="shared" si="33"/>
        <v>Shoda</v>
      </c>
      <c r="K167">
        <v>165</v>
      </c>
      <c r="L167" s="1">
        <f>IF(LEFT(Převodník!$A$12,5)=LEFT('Přehled převodů'!D167,5),1,0)</f>
        <v>0</v>
      </c>
      <c r="M167" s="31"/>
      <c r="N167">
        <f t="shared" si="44"/>
        <v>0</v>
      </c>
      <c r="O167" s="45" t="e">
        <f t="shared" si="35"/>
        <v>#N/A</v>
      </c>
      <c r="P167">
        <f t="shared" si="39"/>
        <v>0</v>
      </c>
      <c r="Q167" s="41">
        <f t="shared" si="40"/>
        <v>0</v>
      </c>
      <c r="R167" s="41">
        <f t="shared" si="36"/>
        <v>0</v>
      </c>
      <c r="S167" s="41">
        <f t="shared" si="41"/>
        <v>0</v>
      </c>
      <c r="T167">
        <f t="shared" si="37"/>
        <v>0</v>
      </c>
      <c r="U167" s="40">
        <f t="shared" si="42"/>
        <v>0</v>
      </c>
      <c r="V167" s="38">
        <f t="shared" si="43"/>
        <v>0</v>
      </c>
      <c r="W167" t="str">
        <f>VLOOKUP(A167,'Komplet č.2008 (ÚR 4 A 5)'!$V$4:$W$778,1,0)</f>
        <v>16290</v>
      </c>
      <c r="X167" t="str">
        <f>VLOOKUP(A167,'Komplet č.2008 (ÚR 4 A 5)'!$Y$4:$Y$778,1,0)</f>
        <v>16290</v>
      </c>
      <c r="FJ167" t="str">
        <f>VLOOKUP(F167,'Komplet č 2025 (ÚR 4 A 5)'!$F$3:$N$753,9,0)</f>
        <v>16.26</v>
      </c>
      <c r="FK167">
        <f>VLOOKUP(F167,'Komplet č 2025 (ÚR 4 A 5)'!$F$3:$N$753,8,0)</f>
        <v>4</v>
      </c>
    </row>
    <row r="168" spans="1:167" x14ac:dyDescent="0.25">
      <c r="A168" s="67" t="s">
        <v>535</v>
      </c>
      <c r="B168" s="68" t="s">
        <v>536</v>
      </c>
      <c r="C168" s="55" t="str">
        <f t="shared" si="38"/>
        <v>16290 - Výroba ostatních dřevěných, korkových, proutěných a slaměných výrobků, kromě nábytku</v>
      </c>
      <c r="D168" s="55" t="s">
        <v>537</v>
      </c>
      <c r="E168" s="1" t="s">
        <v>474</v>
      </c>
      <c r="F168" s="67" t="s">
        <v>520</v>
      </c>
      <c r="G168" s="68" t="s">
        <v>521</v>
      </c>
      <c r="H168" s="55" t="str">
        <f t="shared" si="45"/>
        <v>16270 - Konečná úprava dřevěných výrobků</v>
      </c>
      <c r="I168" s="55" t="s">
        <v>522</v>
      </c>
      <c r="J168" t="str">
        <f t="shared" si="33"/>
        <v>Shoda</v>
      </c>
      <c r="K168">
        <v>166</v>
      </c>
      <c r="L168" s="1">
        <f>IF(LEFT(Převodník!$A$12,5)=LEFT('Přehled převodů'!D168,5),1,0)</f>
        <v>0</v>
      </c>
      <c r="M168" s="31"/>
      <c r="N168">
        <f t="shared" si="44"/>
        <v>0</v>
      </c>
      <c r="O168" s="45" t="e">
        <f t="shared" si="35"/>
        <v>#N/A</v>
      </c>
      <c r="P168">
        <f t="shared" si="39"/>
        <v>0</v>
      </c>
      <c r="Q168" s="41">
        <f t="shared" si="40"/>
        <v>0</v>
      </c>
      <c r="R168" s="41">
        <f t="shared" si="36"/>
        <v>0</v>
      </c>
      <c r="S168" s="41">
        <f t="shared" si="41"/>
        <v>0</v>
      </c>
      <c r="T168">
        <f t="shared" si="37"/>
        <v>0</v>
      </c>
      <c r="U168" s="40">
        <f t="shared" si="42"/>
        <v>0</v>
      </c>
      <c r="V168" s="38">
        <f t="shared" si="43"/>
        <v>0</v>
      </c>
      <c r="W168" t="str">
        <f>VLOOKUP(A168,'Komplet č.2008 (ÚR 4 A 5)'!$V$4:$W$778,1,0)</f>
        <v>16290</v>
      </c>
      <c r="X168" t="str">
        <f>VLOOKUP(A168,'Komplet č.2008 (ÚR 4 A 5)'!$Y$4:$Y$778,1,0)</f>
        <v>16290</v>
      </c>
      <c r="FJ168" t="str">
        <f>VLOOKUP(F168,'Komplet č 2025 (ÚR 4 A 5)'!$F$3:$N$753,9,0)</f>
        <v>16.27</v>
      </c>
      <c r="FK168">
        <f>VLOOKUP(F168,'Komplet č 2025 (ÚR 4 A 5)'!$F$3:$N$753,8,0)</f>
        <v>4</v>
      </c>
    </row>
    <row r="169" spans="1:167" x14ac:dyDescent="0.25">
      <c r="A169" s="67" t="s">
        <v>535</v>
      </c>
      <c r="B169" s="68" t="s">
        <v>536</v>
      </c>
      <c r="C169" s="55" t="str">
        <f t="shared" si="38"/>
        <v>16290 - Výroba ostatních dřevěných, korkových, proutěných a slaměných výrobků, kromě nábytku</v>
      </c>
      <c r="D169" s="55" t="s">
        <v>537</v>
      </c>
      <c r="E169" s="1" t="s">
        <v>474</v>
      </c>
      <c r="F169" s="67" t="s">
        <v>541</v>
      </c>
      <c r="G169" s="68" t="s">
        <v>542</v>
      </c>
      <c r="H169" s="55" t="str">
        <f t="shared" si="45"/>
        <v>16280 - Výroba ostatních dřevěných, korkových, proutěných a slaměných výrobků</v>
      </c>
      <c r="I169" s="55" t="s">
        <v>543</v>
      </c>
      <c r="J169" t="str">
        <f t="shared" si="33"/>
        <v>Shoda</v>
      </c>
      <c r="K169">
        <v>167</v>
      </c>
      <c r="L169" s="1">
        <f>IF(LEFT(Převodník!$A$12,5)=LEFT('Přehled převodů'!D169,5),1,0)</f>
        <v>0</v>
      </c>
      <c r="M169" s="31"/>
      <c r="N169">
        <f t="shared" si="44"/>
        <v>0</v>
      </c>
      <c r="O169" s="45" t="e">
        <f t="shared" si="35"/>
        <v>#N/A</v>
      </c>
      <c r="P169">
        <f t="shared" si="39"/>
        <v>0</v>
      </c>
      <c r="Q169" s="41">
        <f t="shared" si="40"/>
        <v>0</v>
      </c>
      <c r="R169" s="41">
        <f t="shared" si="36"/>
        <v>0</v>
      </c>
      <c r="S169" s="41">
        <f t="shared" si="41"/>
        <v>0</v>
      </c>
      <c r="T169">
        <f t="shared" si="37"/>
        <v>0</v>
      </c>
      <c r="U169" s="40">
        <f t="shared" si="42"/>
        <v>0</v>
      </c>
      <c r="V169" s="38">
        <f t="shared" si="43"/>
        <v>0</v>
      </c>
      <c r="W169" t="str">
        <f>VLOOKUP(A169,'Komplet č.2008 (ÚR 4 A 5)'!$V$4:$W$778,1,0)</f>
        <v>16290</v>
      </c>
      <c r="X169" t="str">
        <f>VLOOKUP(A169,'Komplet č.2008 (ÚR 4 A 5)'!$Y$4:$Y$778,1,0)</f>
        <v>16290</v>
      </c>
      <c r="FJ169" t="str">
        <f>VLOOKUP(F169,'Komplet č 2025 (ÚR 4 A 5)'!$F$3:$N$753,9,0)</f>
        <v>16.28</v>
      </c>
      <c r="FK169">
        <f>VLOOKUP(F169,'Komplet č 2025 (ÚR 4 A 5)'!$F$3:$N$753,8,0)</f>
        <v>4</v>
      </c>
    </row>
    <row r="170" spans="1:167" x14ac:dyDescent="0.25">
      <c r="A170" s="67" t="s">
        <v>544</v>
      </c>
      <c r="B170" s="68" t="s">
        <v>545</v>
      </c>
      <c r="C170" s="55" t="str">
        <f t="shared" si="38"/>
        <v>17110 - Výroba buničiny</v>
      </c>
      <c r="D170" s="55" t="s">
        <v>546</v>
      </c>
      <c r="E170" s="1" t="s">
        <v>29</v>
      </c>
      <c r="F170" s="67" t="s">
        <v>544</v>
      </c>
      <c r="G170" s="68" t="s">
        <v>545</v>
      </c>
      <c r="H170" s="55" t="str">
        <f t="shared" si="45"/>
        <v>17110 - Výroba buničiny</v>
      </c>
      <c r="I170" s="55" t="s">
        <v>546</v>
      </c>
      <c r="J170" t="str">
        <f t="shared" si="33"/>
        <v>Shoda</v>
      </c>
      <c r="K170">
        <v>168</v>
      </c>
      <c r="L170" s="1">
        <f>IF(LEFT(Převodník!$A$12,5)=LEFT('Přehled převodů'!D170,5),1,0)</f>
        <v>0</v>
      </c>
      <c r="M170" s="31"/>
      <c r="N170">
        <f t="shared" si="44"/>
        <v>0</v>
      </c>
      <c r="O170" s="45" t="e">
        <f t="shared" si="35"/>
        <v>#N/A</v>
      </c>
      <c r="P170">
        <f t="shared" si="39"/>
        <v>0</v>
      </c>
      <c r="Q170" s="41">
        <f t="shared" si="40"/>
        <v>0</v>
      </c>
      <c r="R170" s="41">
        <f t="shared" si="36"/>
        <v>0</v>
      </c>
      <c r="S170" s="41">
        <f t="shared" si="41"/>
        <v>0</v>
      </c>
      <c r="T170">
        <f t="shared" si="37"/>
        <v>0</v>
      </c>
      <c r="U170" s="40">
        <f t="shared" si="42"/>
        <v>0</v>
      </c>
      <c r="V170" s="38">
        <f t="shared" si="43"/>
        <v>0</v>
      </c>
      <c r="W170" t="str">
        <f>VLOOKUP(A170,'Komplet č.2008 (ÚR 4 A 5)'!$V$4:$W$778,1,0)</f>
        <v>17110</v>
      </c>
      <c r="X170" t="str">
        <f>VLOOKUP(A170,'Komplet č.2008 (ÚR 4 A 5)'!$Y$4:$Y$778,1,0)</f>
        <v>17110</v>
      </c>
      <c r="FJ170" t="str">
        <f>VLOOKUP(F170,'Komplet č 2025 (ÚR 4 A 5)'!$F$3:$N$753,9,0)</f>
        <v>17.11</v>
      </c>
      <c r="FK170">
        <f>VLOOKUP(F170,'Komplet č 2025 (ÚR 4 A 5)'!$F$3:$N$753,8,0)</f>
        <v>4</v>
      </c>
    </row>
    <row r="171" spans="1:167" x14ac:dyDescent="0.25">
      <c r="A171" s="67" t="s">
        <v>547</v>
      </c>
      <c r="B171" s="68" t="s">
        <v>548</v>
      </c>
      <c r="C171" s="55" t="str">
        <f t="shared" si="38"/>
        <v>17111 - Výroba chemických buničin</v>
      </c>
      <c r="D171" s="55" t="s">
        <v>549</v>
      </c>
      <c r="E171" s="1" t="s">
        <v>29</v>
      </c>
      <c r="F171" s="67" t="s">
        <v>547</v>
      </c>
      <c r="G171" s="68" t="s">
        <v>548</v>
      </c>
      <c r="H171" s="55" t="s">
        <v>549</v>
      </c>
      <c r="I171" s="55" t="s">
        <v>549</v>
      </c>
      <c r="J171" t="str">
        <f t="shared" si="33"/>
        <v>Shoda</v>
      </c>
      <c r="K171">
        <v>169</v>
      </c>
      <c r="L171" s="1">
        <f>IF(LEFT(Převodník!$A$12,5)=LEFT('Přehled převodů'!D171,5),1,0)</f>
        <v>0</v>
      </c>
      <c r="N171">
        <f t="shared" si="44"/>
        <v>0</v>
      </c>
      <c r="O171" s="45" t="e">
        <f t="shared" si="35"/>
        <v>#N/A</v>
      </c>
      <c r="P171">
        <f t="shared" si="39"/>
        <v>0</v>
      </c>
      <c r="Q171" s="41">
        <f t="shared" si="40"/>
        <v>0</v>
      </c>
      <c r="R171" s="41">
        <f t="shared" si="36"/>
        <v>0</v>
      </c>
      <c r="S171" s="41">
        <f t="shared" si="41"/>
        <v>0</v>
      </c>
      <c r="T171">
        <f t="shared" si="37"/>
        <v>0</v>
      </c>
      <c r="U171" s="40">
        <f t="shared" si="42"/>
        <v>0</v>
      </c>
      <c r="V171" s="38">
        <f t="shared" si="43"/>
        <v>0</v>
      </c>
    </row>
    <row r="172" spans="1:167" x14ac:dyDescent="0.25">
      <c r="A172" s="67" t="s">
        <v>550</v>
      </c>
      <c r="B172" s="68" t="s">
        <v>551</v>
      </c>
      <c r="C172" s="55" t="str">
        <f t="shared" si="38"/>
        <v>17112 - Výroba mechanických vláknin</v>
      </c>
      <c r="D172" s="55" t="s">
        <v>552</v>
      </c>
      <c r="E172" s="1" t="s">
        <v>29</v>
      </c>
      <c r="F172" s="67" t="s">
        <v>550</v>
      </c>
      <c r="G172" s="68" t="s">
        <v>551</v>
      </c>
      <c r="H172" s="55" t="s">
        <v>552</v>
      </c>
      <c r="I172" s="55" t="s">
        <v>552</v>
      </c>
      <c r="J172" t="str">
        <f t="shared" si="33"/>
        <v>Shoda</v>
      </c>
      <c r="K172">
        <v>170</v>
      </c>
      <c r="L172" s="1">
        <f>IF(LEFT(Převodník!$A$12,5)=LEFT('Přehled převodů'!D172,5),1,0)</f>
        <v>0</v>
      </c>
      <c r="N172">
        <f t="shared" si="44"/>
        <v>0</v>
      </c>
      <c r="O172" s="45" t="e">
        <f t="shared" si="35"/>
        <v>#N/A</v>
      </c>
      <c r="P172">
        <f t="shared" si="39"/>
        <v>0</v>
      </c>
      <c r="Q172" s="41">
        <f t="shared" si="40"/>
        <v>0</v>
      </c>
      <c r="R172" s="41">
        <f t="shared" si="36"/>
        <v>0</v>
      </c>
      <c r="S172" s="41">
        <f t="shared" si="41"/>
        <v>0</v>
      </c>
      <c r="T172">
        <f t="shared" si="37"/>
        <v>0</v>
      </c>
      <c r="U172" s="40">
        <f t="shared" si="42"/>
        <v>0</v>
      </c>
      <c r="V172" s="38">
        <f t="shared" si="43"/>
        <v>0</v>
      </c>
    </row>
    <row r="173" spans="1:167" x14ac:dyDescent="0.25">
      <c r="A173" s="67" t="s">
        <v>553</v>
      </c>
      <c r="B173" s="68" t="s">
        <v>554</v>
      </c>
      <c r="C173" s="55" t="str">
        <f t="shared" si="38"/>
        <v>17113 - Výroba ostatních papírenských vláknin</v>
      </c>
      <c r="D173" s="55" t="s">
        <v>555</v>
      </c>
      <c r="E173" s="1" t="s">
        <v>29</v>
      </c>
      <c r="F173" s="67" t="s">
        <v>556</v>
      </c>
      <c r="G173" s="68" t="s">
        <v>554</v>
      </c>
      <c r="H173" s="55" t="s">
        <v>557</v>
      </c>
      <c r="I173" s="55" t="s">
        <v>557</v>
      </c>
      <c r="J173" t="str">
        <f t="shared" ref="J173:J236" si="46">IF(H173=I173,"Shoda","Neshoda")</f>
        <v>Shoda</v>
      </c>
      <c r="K173">
        <v>171</v>
      </c>
      <c r="L173" s="1">
        <f>IF(LEFT(Převodník!$A$12,5)=LEFT('Přehled převodů'!D173,5),1,0)</f>
        <v>0</v>
      </c>
      <c r="N173">
        <f t="shared" si="44"/>
        <v>0</v>
      </c>
      <c r="O173" s="45" t="e">
        <f t="shared" si="35"/>
        <v>#N/A</v>
      </c>
      <c r="P173">
        <f t="shared" si="39"/>
        <v>0</v>
      </c>
      <c r="Q173" s="41">
        <f t="shared" si="40"/>
        <v>0</v>
      </c>
      <c r="R173" s="41">
        <f t="shared" si="36"/>
        <v>0</v>
      </c>
      <c r="S173" s="41">
        <f t="shared" si="41"/>
        <v>0</v>
      </c>
      <c r="T173">
        <f t="shared" si="37"/>
        <v>0</v>
      </c>
      <c r="U173" s="40">
        <f t="shared" si="42"/>
        <v>0</v>
      </c>
      <c r="V173" s="38">
        <f t="shared" si="43"/>
        <v>0</v>
      </c>
    </row>
    <row r="174" spans="1:167" x14ac:dyDescent="0.25">
      <c r="A174" s="67" t="s">
        <v>558</v>
      </c>
      <c r="B174" s="68" t="s">
        <v>559</v>
      </c>
      <c r="C174" s="55" t="str">
        <f t="shared" si="38"/>
        <v>17120 - Výroba papíru a lepenky</v>
      </c>
      <c r="D174" s="55" t="s">
        <v>560</v>
      </c>
      <c r="E174" s="1" t="s">
        <v>29</v>
      </c>
      <c r="F174" s="67" t="s">
        <v>558</v>
      </c>
      <c r="G174" s="68" t="s">
        <v>559</v>
      </c>
      <c r="H174" s="55" t="str">
        <f t="shared" ref="H174:H205" si="47">F174&amp;" - "&amp;G174</f>
        <v>17120 - Výroba papíru a lepenky</v>
      </c>
      <c r="I174" s="55" t="s">
        <v>560</v>
      </c>
      <c r="J174" t="str">
        <f t="shared" si="46"/>
        <v>Shoda</v>
      </c>
      <c r="K174">
        <v>172</v>
      </c>
      <c r="L174" s="1">
        <f>IF(LEFT(Převodník!$A$12,5)=LEFT('Přehled převodů'!D174,5),1,0)</f>
        <v>0</v>
      </c>
      <c r="M174" s="31"/>
      <c r="N174">
        <f t="shared" si="44"/>
        <v>0</v>
      </c>
      <c r="O174" s="45" t="e">
        <f t="shared" si="35"/>
        <v>#N/A</v>
      </c>
      <c r="P174">
        <f t="shared" si="39"/>
        <v>0</v>
      </c>
      <c r="Q174" s="41">
        <f t="shared" si="40"/>
        <v>0</v>
      </c>
      <c r="R174" s="41">
        <f t="shared" si="36"/>
        <v>0</v>
      </c>
      <c r="S174" s="41">
        <f t="shared" si="41"/>
        <v>0</v>
      </c>
      <c r="T174">
        <f t="shared" si="37"/>
        <v>0</v>
      </c>
      <c r="U174" s="40">
        <f t="shared" si="42"/>
        <v>0</v>
      </c>
      <c r="V174" s="38">
        <f t="shared" si="43"/>
        <v>0</v>
      </c>
      <c r="W174" t="str">
        <f>VLOOKUP(A174,'Komplet č.2008 (ÚR 4 A 5)'!$V$4:$W$778,1,0)</f>
        <v>17120</v>
      </c>
      <c r="X174" t="str">
        <f>VLOOKUP(A174,'Komplet č.2008 (ÚR 4 A 5)'!$Y$4:$Y$778,1,0)</f>
        <v>17120</v>
      </c>
      <c r="FJ174" t="str">
        <f>VLOOKUP(F174,'Komplet č 2025 (ÚR 4 A 5)'!$F$3:$N$753,9,0)</f>
        <v>17.12</v>
      </c>
      <c r="FK174">
        <f>VLOOKUP(F174,'Komplet č 2025 (ÚR 4 A 5)'!$F$3:$N$753,8,0)</f>
        <v>4</v>
      </c>
    </row>
    <row r="175" spans="1:167" x14ac:dyDescent="0.25">
      <c r="A175" s="67" t="s">
        <v>561</v>
      </c>
      <c r="B175" s="68" t="s">
        <v>562</v>
      </c>
      <c r="C175" s="55" t="str">
        <f t="shared" si="38"/>
        <v>17210 - Výroba vlnitého papíru a lepenky, papírových a lepenkových obalů</v>
      </c>
      <c r="D175" s="55" t="s">
        <v>563</v>
      </c>
      <c r="E175" s="1" t="s">
        <v>29</v>
      </c>
      <c r="F175" s="67" t="s">
        <v>561</v>
      </c>
      <c r="G175" s="68" t="s">
        <v>562</v>
      </c>
      <c r="H175" s="55" t="str">
        <f t="shared" si="47"/>
        <v>17210 - Výroba vlnitého papíru a lepenky, papírových a lepenkových obalů</v>
      </c>
      <c r="I175" s="55" t="s">
        <v>563</v>
      </c>
      <c r="J175" t="str">
        <f t="shared" si="46"/>
        <v>Shoda</v>
      </c>
      <c r="K175">
        <v>173</v>
      </c>
      <c r="L175" s="1">
        <f>IF(LEFT(Převodník!$A$12,5)=LEFT('Přehled převodů'!D175,5),1,0)</f>
        <v>0</v>
      </c>
      <c r="M175" s="31"/>
      <c r="N175">
        <f t="shared" si="44"/>
        <v>0</v>
      </c>
      <c r="O175" s="45" t="e">
        <f t="shared" si="35"/>
        <v>#N/A</v>
      </c>
      <c r="P175">
        <f t="shared" si="39"/>
        <v>0</v>
      </c>
      <c r="Q175" s="41">
        <f t="shared" si="40"/>
        <v>0</v>
      </c>
      <c r="R175" s="41">
        <f t="shared" si="36"/>
        <v>0</v>
      </c>
      <c r="S175" s="41">
        <f t="shared" si="41"/>
        <v>0</v>
      </c>
      <c r="T175">
        <f t="shared" si="37"/>
        <v>0</v>
      </c>
      <c r="U175" s="40">
        <f t="shared" si="42"/>
        <v>0</v>
      </c>
      <c r="V175" s="38">
        <f t="shared" si="43"/>
        <v>0</v>
      </c>
      <c r="W175" t="str">
        <f>VLOOKUP(A175,'Komplet č.2008 (ÚR 4 A 5)'!$V$4:$W$778,1,0)</f>
        <v>17210</v>
      </c>
      <c r="X175" t="str">
        <f>VLOOKUP(A175,'Komplet č.2008 (ÚR 4 A 5)'!$Y$4:$Y$778,1,0)</f>
        <v>17210</v>
      </c>
      <c r="FJ175" t="str">
        <f>VLOOKUP(F175,'Komplet č 2025 (ÚR 4 A 5)'!$F$3:$N$753,9,0)</f>
        <v>17.21</v>
      </c>
      <c r="FK175">
        <f>VLOOKUP(F175,'Komplet č 2025 (ÚR 4 A 5)'!$F$3:$N$753,8,0)</f>
        <v>4</v>
      </c>
    </row>
    <row r="176" spans="1:167" x14ac:dyDescent="0.25">
      <c r="A176" s="67" t="s">
        <v>564</v>
      </c>
      <c r="B176" s="68" t="s">
        <v>565</v>
      </c>
      <c r="C176" s="55" t="str">
        <f t="shared" si="38"/>
        <v>17220 - Výroba domácích potřeb, hygienických a toaletních výrobků z papíru</v>
      </c>
      <c r="D176" s="55" t="s">
        <v>566</v>
      </c>
      <c r="E176" s="1" t="s">
        <v>29</v>
      </c>
      <c r="F176" s="67" t="s">
        <v>564</v>
      </c>
      <c r="G176" s="68" t="s">
        <v>565</v>
      </c>
      <c r="H176" s="55" t="str">
        <f t="shared" si="47"/>
        <v>17220 - Výroba domácích potřeb, hygienických a toaletních výrobků z papíru</v>
      </c>
      <c r="I176" s="55" t="s">
        <v>566</v>
      </c>
      <c r="J176" t="str">
        <f t="shared" si="46"/>
        <v>Shoda</v>
      </c>
      <c r="K176">
        <v>174</v>
      </c>
      <c r="L176" s="1">
        <f>IF(LEFT(Převodník!$A$12,5)=LEFT('Přehled převodů'!D176,5),1,0)</f>
        <v>0</v>
      </c>
      <c r="M176" s="31"/>
      <c r="N176">
        <f t="shared" si="44"/>
        <v>0</v>
      </c>
      <c r="O176" s="45" t="e">
        <f t="shared" si="35"/>
        <v>#N/A</v>
      </c>
      <c r="P176">
        <f t="shared" si="39"/>
        <v>0</v>
      </c>
      <c r="Q176" s="41">
        <f t="shared" si="40"/>
        <v>0</v>
      </c>
      <c r="R176" s="41">
        <f t="shared" si="36"/>
        <v>0</v>
      </c>
      <c r="S176" s="41">
        <f t="shared" si="41"/>
        <v>0</v>
      </c>
      <c r="T176">
        <f t="shared" si="37"/>
        <v>0</v>
      </c>
      <c r="U176" s="40">
        <f t="shared" si="42"/>
        <v>0</v>
      </c>
      <c r="V176" s="38">
        <f t="shared" si="43"/>
        <v>0</v>
      </c>
      <c r="W176" t="str">
        <f>VLOOKUP(A176,'Komplet č.2008 (ÚR 4 A 5)'!$V$4:$W$778,1,0)</f>
        <v>17220</v>
      </c>
      <c r="X176" t="str">
        <f>VLOOKUP(A176,'Komplet č.2008 (ÚR 4 A 5)'!$Y$4:$Y$778,1,0)</f>
        <v>17220</v>
      </c>
      <c r="FJ176" t="str">
        <f>VLOOKUP(F176,'Komplet č 2025 (ÚR 4 A 5)'!$F$3:$N$753,9,0)</f>
        <v>17.22</v>
      </c>
      <c r="FK176">
        <f>VLOOKUP(F176,'Komplet č 2025 (ÚR 4 A 5)'!$F$3:$N$753,8,0)</f>
        <v>4</v>
      </c>
    </row>
    <row r="177" spans="1:167" x14ac:dyDescent="0.25">
      <c r="A177" s="67" t="s">
        <v>567</v>
      </c>
      <c r="B177" s="68" t="s">
        <v>568</v>
      </c>
      <c r="C177" s="55" t="str">
        <f t="shared" si="38"/>
        <v>17230 - Výroba kancelářských potřeb z papíru</v>
      </c>
      <c r="D177" s="55" t="s">
        <v>569</v>
      </c>
      <c r="E177" s="1" t="s">
        <v>29</v>
      </c>
      <c r="F177" s="67" t="s">
        <v>567</v>
      </c>
      <c r="G177" s="68" t="s">
        <v>568</v>
      </c>
      <c r="H177" s="55" t="str">
        <f t="shared" si="47"/>
        <v>17230 - Výroba kancelářských potřeb z papíru</v>
      </c>
      <c r="I177" s="55" t="s">
        <v>569</v>
      </c>
      <c r="J177" t="str">
        <f t="shared" si="46"/>
        <v>Shoda</v>
      </c>
      <c r="K177">
        <v>175</v>
      </c>
      <c r="L177" s="1">
        <f>IF(LEFT(Převodník!$A$12,5)=LEFT('Přehled převodů'!D177,5),1,0)</f>
        <v>0</v>
      </c>
      <c r="M177" s="31"/>
      <c r="N177">
        <f t="shared" si="44"/>
        <v>0</v>
      </c>
      <c r="O177" s="45" t="e">
        <f t="shared" si="35"/>
        <v>#N/A</v>
      </c>
      <c r="P177">
        <f t="shared" si="39"/>
        <v>0</v>
      </c>
      <c r="Q177" s="41">
        <f t="shared" si="40"/>
        <v>0</v>
      </c>
      <c r="R177" s="41">
        <f t="shared" si="36"/>
        <v>0</v>
      </c>
      <c r="S177" s="41">
        <f t="shared" si="41"/>
        <v>0</v>
      </c>
      <c r="T177">
        <f t="shared" si="37"/>
        <v>0</v>
      </c>
      <c r="U177" s="40">
        <f t="shared" si="42"/>
        <v>0</v>
      </c>
      <c r="V177" s="38">
        <f t="shared" si="43"/>
        <v>0</v>
      </c>
      <c r="W177" t="str">
        <f>VLOOKUP(A177,'Komplet č.2008 (ÚR 4 A 5)'!$V$4:$W$778,1,0)</f>
        <v>17230</v>
      </c>
      <c r="X177" t="str">
        <f>VLOOKUP(A177,'Komplet č.2008 (ÚR 4 A 5)'!$Y$4:$Y$778,1,0)</f>
        <v>17230</v>
      </c>
      <c r="FJ177" t="str">
        <f>VLOOKUP(F177,'Komplet č 2025 (ÚR 4 A 5)'!$F$3:$N$753,9,0)</f>
        <v>17.23</v>
      </c>
      <c r="FK177">
        <f>VLOOKUP(F177,'Komplet č 2025 (ÚR 4 A 5)'!$F$3:$N$753,8,0)</f>
        <v>4</v>
      </c>
    </row>
    <row r="178" spans="1:167" x14ac:dyDescent="0.25">
      <c r="A178" s="67" t="s">
        <v>570</v>
      </c>
      <c r="B178" s="68" t="s">
        <v>571</v>
      </c>
      <c r="C178" s="55" t="str">
        <f t="shared" si="38"/>
        <v>17240 - Výroba tapet</v>
      </c>
      <c r="D178" s="55" t="s">
        <v>572</v>
      </c>
      <c r="E178" s="1" t="s">
        <v>29</v>
      </c>
      <c r="F178" s="67" t="s">
        <v>570</v>
      </c>
      <c r="G178" s="68" t="s">
        <v>571</v>
      </c>
      <c r="H178" s="55" t="str">
        <f t="shared" si="47"/>
        <v>17240 - Výroba tapet</v>
      </c>
      <c r="I178" s="55" t="s">
        <v>572</v>
      </c>
      <c r="J178" t="str">
        <f t="shared" si="46"/>
        <v>Shoda</v>
      </c>
      <c r="K178">
        <v>176</v>
      </c>
      <c r="L178" s="1">
        <f>IF(LEFT(Převodník!$A$12,5)=LEFT('Přehled převodů'!D178,5),1,0)</f>
        <v>0</v>
      </c>
      <c r="M178" s="31"/>
      <c r="N178">
        <f t="shared" si="44"/>
        <v>0</v>
      </c>
      <c r="O178" s="45" t="e">
        <f t="shared" si="35"/>
        <v>#N/A</v>
      </c>
      <c r="P178">
        <f t="shared" si="39"/>
        <v>0</v>
      </c>
      <c r="Q178" s="41">
        <f t="shared" si="40"/>
        <v>0</v>
      </c>
      <c r="R178" s="41">
        <f t="shared" si="36"/>
        <v>0</v>
      </c>
      <c r="S178" s="41">
        <f t="shared" si="41"/>
        <v>0</v>
      </c>
      <c r="T178">
        <f t="shared" si="37"/>
        <v>0</v>
      </c>
      <c r="U178" s="40">
        <f t="shared" si="42"/>
        <v>0</v>
      </c>
      <c r="V178" s="38">
        <f t="shared" si="43"/>
        <v>0</v>
      </c>
      <c r="W178" t="str">
        <f>VLOOKUP(A178,'Komplet č.2008 (ÚR 4 A 5)'!$V$4:$W$778,1,0)</f>
        <v>17240</v>
      </c>
      <c r="X178" t="str">
        <f>VLOOKUP(A178,'Komplet č.2008 (ÚR 4 A 5)'!$Y$4:$Y$778,1,0)</f>
        <v>17240</v>
      </c>
      <c r="FJ178" t="str">
        <f>VLOOKUP(F178,'Komplet č 2025 (ÚR 4 A 5)'!$F$3:$N$753,9,0)</f>
        <v>17.24</v>
      </c>
      <c r="FK178">
        <f>VLOOKUP(F178,'Komplet č 2025 (ÚR 4 A 5)'!$F$3:$N$753,8,0)</f>
        <v>4</v>
      </c>
    </row>
    <row r="179" spans="1:167" x14ac:dyDescent="0.25">
      <c r="A179" s="67" t="s">
        <v>573</v>
      </c>
      <c r="B179" s="68" t="s">
        <v>574</v>
      </c>
      <c r="C179" s="55" t="str">
        <f t="shared" si="38"/>
        <v>17290 - Výroba ostatních výrobků z papíru a lepenky</v>
      </c>
      <c r="D179" s="55" t="s">
        <v>575</v>
      </c>
      <c r="E179" s="1" t="s">
        <v>29</v>
      </c>
      <c r="F179" s="67" t="s">
        <v>576</v>
      </c>
      <c r="G179" s="68" t="s">
        <v>574</v>
      </c>
      <c r="H179" s="55" t="str">
        <f t="shared" si="47"/>
        <v>17250 - Výroba ostatních výrobků z papíru a lepenky</v>
      </c>
      <c r="I179" s="55" t="s">
        <v>577</v>
      </c>
      <c r="J179" t="str">
        <f t="shared" si="46"/>
        <v>Shoda</v>
      </c>
      <c r="K179">
        <v>177</v>
      </c>
      <c r="L179" s="1">
        <f>IF(LEFT(Převodník!$A$12,5)=LEFT('Přehled převodů'!D179,5),1,0)</f>
        <v>0</v>
      </c>
      <c r="M179" s="31"/>
      <c r="N179">
        <f t="shared" si="44"/>
        <v>0</v>
      </c>
      <c r="O179" s="45" t="e">
        <f t="shared" si="35"/>
        <v>#N/A</v>
      </c>
      <c r="P179">
        <f t="shared" si="39"/>
        <v>0</v>
      </c>
      <c r="Q179" s="41">
        <f t="shared" si="40"/>
        <v>0</v>
      </c>
      <c r="R179" s="41">
        <f t="shared" si="36"/>
        <v>0</v>
      </c>
      <c r="S179" s="41">
        <f t="shared" si="41"/>
        <v>0</v>
      </c>
      <c r="T179">
        <f t="shared" si="37"/>
        <v>0</v>
      </c>
      <c r="U179" s="40">
        <f t="shared" si="42"/>
        <v>0</v>
      </c>
      <c r="V179" s="38">
        <f t="shared" si="43"/>
        <v>0</v>
      </c>
      <c r="W179" t="str">
        <f>VLOOKUP(A179,'Komplet č.2008 (ÚR 4 A 5)'!$V$4:$W$778,1,0)</f>
        <v>17290</v>
      </c>
      <c r="X179" t="str">
        <f>VLOOKUP(A179,'Komplet č.2008 (ÚR 4 A 5)'!$Y$4:$Y$778,1,0)</f>
        <v>17290</v>
      </c>
      <c r="FJ179" t="str">
        <f>VLOOKUP(F179,'Komplet č 2025 (ÚR 4 A 5)'!$F$3:$N$753,9,0)</f>
        <v>17.25</v>
      </c>
      <c r="FK179">
        <f>VLOOKUP(F179,'Komplet č 2025 (ÚR 4 A 5)'!$F$3:$N$753,8,0)</f>
        <v>4</v>
      </c>
    </row>
    <row r="180" spans="1:167" x14ac:dyDescent="0.25">
      <c r="A180" s="67" t="s">
        <v>578</v>
      </c>
      <c r="B180" s="68" t="s">
        <v>579</v>
      </c>
      <c r="C180" s="55" t="str">
        <f t="shared" si="38"/>
        <v>18110 - Tisk novin</v>
      </c>
      <c r="D180" s="55" t="s">
        <v>580</v>
      </c>
      <c r="E180" s="1" t="s">
        <v>29</v>
      </c>
      <c r="F180" s="67" t="s">
        <v>578</v>
      </c>
      <c r="G180" s="68" t="s">
        <v>579</v>
      </c>
      <c r="H180" s="55" t="str">
        <f t="shared" si="47"/>
        <v>18110 - Tisk novin</v>
      </c>
      <c r="I180" s="55" t="s">
        <v>580</v>
      </c>
      <c r="J180" t="str">
        <f t="shared" si="46"/>
        <v>Shoda</v>
      </c>
      <c r="K180">
        <v>178</v>
      </c>
      <c r="L180" s="1">
        <f>IF(LEFT(Převodník!$A$12,5)=LEFT('Přehled převodů'!D180,5),1,0)</f>
        <v>0</v>
      </c>
      <c r="M180" s="31"/>
      <c r="N180">
        <f t="shared" si="44"/>
        <v>0</v>
      </c>
      <c r="O180" s="45" t="e">
        <f t="shared" si="35"/>
        <v>#N/A</v>
      </c>
      <c r="P180">
        <f t="shared" si="39"/>
        <v>0</v>
      </c>
      <c r="Q180" s="41">
        <f t="shared" si="40"/>
        <v>0</v>
      </c>
      <c r="R180" s="41">
        <f t="shared" si="36"/>
        <v>0</v>
      </c>
      <c r="S180" s="41">
        <f t="shared" si="41"/>
        <v>0</v>
      </c>
      <c r="T180">
        <f t="shared" si="37"/>
        <v>0</v>
      </c>
      <c r="U180" s="40">
        <f t="shared" si="42"/>
        <v>0</v>
      </c>
      <c r="V180" s="38">
        <f t="shared" si="43"/>
        <v>0</v>
      </c>
      <c r="W180" t="str">
        <f>VLOOKUP(A180,'Komplet č.2008 (ÚR 4 A 5)'!$V$4:$W$778,1,0)</f>
        <v>18110</v>
      </c>
      <c r="X180" t="str">
        <f>VLOOKUP(A180,'Komplet č.2008 (ÚR 4 A 5)'!$Y$4:$Y$778,1,0)</f>
        <v>18110</v>
      </c>
      <c r="FJ180" t="str">
        <f>VLOOKUP(F180,'Komplet č 2025 (ÚR 4 A 5)'!$F$3:$N$753,9,0)</f>
        <v>18.11</v>
      </c>
      <c r="FK180">
        <f>VLOOKUP(F180,'Komplet č 2025 (ÚR 4 A 5)'!$F$3:$N$753,8,0)</f>
        <v>4</v>
      </c>
    </row>
    <row r="181" spans="1:167" x14ac:dyDescent="0.25">
      <c r="A181" s="67" t="s">
        <v>581</v>
      </c>
      <c r="B181" s="68" t="s">
        <v>582</v>
      </c>
      <c r="C181" s="55" t="str">
        <f t="shared" si="38"/>
        <v>18120 - Tisk ostatní, kromě novin</v>
      </c>
      <c r="D181" s="55" t="s">
        <v>583</v>
      </c>
      <c r="E181" s="1" t="s">
        <v>45</v>
      </c>
      <c r="F181" s="67" t="s">
        <v>419</v>
      </c>
      <c r="G181" s="68" t="s">
        <v>420</v>
      </c>
      <c r="H181" s="55" t="str">
        <f t="shared" si="47"/>
        <v>13300 - Konečná úprava textilií</v>
      </c>
      <c r="I181" s="55" t="s">
        <v>421</v>
      </c>
      <c r="J181" t="str">
        <f t="shared" si="46"/>
        <v>Shoda</v>
      </c>
      <c r="K181">
        <v>179</v>
      </c>
      <c r="L181" s="1">
        <f>IF(LEFT(Převodník!$A$12,5)=LEFT('Přehled převodů'!D181,5),1,0)</f>
        <v>0</v>
      </c>
      <c r="M181" s="31"/>
      <c r="N181">
        <f t="shared" si="44"/>
        <v>0</v>
      </c>
      <c r="O181" s="45" t="e">
        <f t="shared" si="35"/>
        <v>#N/A</v>
      </c>
      <c r="P181">
        <f t="shared" si="39"/>
        <v>0</v>
      </c>
      <c r="Q181" s="41">
        <f t="shared" si="40"/>
        <v>0</v>
      </c>
      <c r="R181" s="41">
        <f t="shared" si="36"/>
        <v>0</v>
      </c>
      <c r="S181" s="41">
        <f t="shared" si="41"/>
        <v>0</v>
      </c>
      <c r="T181">
        <f t="shared" si="37"/>
        <v>0</v>
      </c>
      <c r="U181" s="40">
        <f t="shared" si="42"/>
        <v>0</v>
      </c>
      <c r="V181" s="38">
        <f t="shared" si="43"/>
        <v>0</v>
      </c>
      <c r="W181" t="str">
        <f>VLOOKUP(A181,'Komplet č.2008 (ÚR 4 A 5)'!$V$4:$W$778,1,0)</f>
        <v>18120</v>
      </c>
      <c r="X181" t="str">
        <f>VLOOKUP(A181,'Komplet č.2008 (ÚR 4 A 5)'!$Y$4:$Y$778,1,0)</f>
        <v>18120</v>
      </c>
      <c r="FJ181" t="str">
        <f>VLOOKUP(F181,'Komplet č 2025 (ÚR 4 A 5)'!$F$3:$N$753,9,0)</f>
        <v>13.30</v>
      </c>
      <c r="FK181">
        <f>VLOOKUP(F181,'Komplet č 2025 (ÚR 4 A 5)'!$F$3:$N$753,8,0)</f>
        <v>4</v>
      </c>
    </row>
    <row r="182" spans="1:167" x14ac:dyDescent="0.25">
      <c r="A182" s="67" t="s">
        <v>581</v>
      </c>
      <c r="B182" s="68" t="s">
        <v>582</v>
      </c>
      <c r="C182" s="55" t="str">
        <f t="shared" si="38"/>
        <v>18120 - Tisk ostatní, kromě novin</v>
      </c>
      <c r="D182" s="55" t="s">
        <v>583</v>
      </c>
      <c r="E182" s="1" t="s">
        <v>45</v>
      </c>
      <c r="F182" s="67" t="s">
        <v>581</v>
      </c>
      <c r="G182" s="68" t="s">
        <v>584</v>
      </c>
      <c r="H182" s="55" t="str">
        <f t="shared" si="47"/>
        <v>18120 - Ostatní tisk</v>
      </c>
      <c r="I182" s="55" t="s">
        <v>585</v>
      </c>
      <c r="J182" t="str">
        <f t="shared" si="46"/>
        <v>Shoda</v>
      </c>
      <c r="K182">
        <v>180</v>
      </c>
      <c r="L182" s="1">
        <f>IF(LEFT(Převodník!$A$12,5)=LEFT('Přehled převodů'!D182,5),1,0)</f>
        <v>0</v>
      </c>
      <c r="M182" s="31"/>
      <c r="N182">
        <f t="shared" si="44"/>
        <v>0</v>
      </c>
      <c r="O182" s="45" t="e">
        <f t="shared" si="35"/>
        <v>#N/A</v>
      </c>
      <c r="P182">
        <f t="shared" si="39"/>
        <v>0</v>
      </c>
      <c r="Q182" s="41">
        <f t="shared" si="40"/>
        <v>0</v>
      </c>
      <c r="R182" s="41">
        <f t="shared" si="36"/>
        <v>0</v>
      </c>
      <c r="S182" s="41">
        <f t="shared" si="41"/>
        <v>0</v>
      </c>
      <c r="T182">
        <f t="shared" si="37"/>
        <v>0</v>
      </c>
      <c r="U182" s="40">
        <f t="shared" si="42"/>
        <v>0</v>
      </c>
      <c r="V182" s="38">
        <f t="shared" si="43"/>
        <v>0</v>
      </c>
      <c r="W182" t="str">
        <f>VLOOKUP(A182,'Komplet č.2008 (ÚR 4 A 5)'!$V$4:$W$778,1,0)</f>
        <v>18120</v>
      </c>
      <c r="X182" t="str">
        <f>VLOOKUP(A182,'Komplet č.2008 (ÚR 4 A 5)'!$Y$4:$Y$778,1,0)</f>
        <v>18120</v>
      </c>
      <c r="FJ182" t="str">
        <f>VLOOKUP(F182,'Komplet č 2025 (ÚR 4 A 5)'!$F$3:$N$753,9,0)</f>
        <v>18.12</v>
      </c>
      <c r="FK182">
        <f>VLOOKUP(F182,'Komplet č 2025 (ÚR 4 A 5)'!$F$3:$N$753,8,0)</f>
        <v>4</v>
      </c>
    </row>
    <row r="183" spans="1:167" x14ac:dyDescent="0.25">
      <c r="A183" s="67" t="s">
        <v>586</v>
      </c>
      <c r="B183" s="68" t="s">
        <v>587</v>
      </c>
      <c r="C183" s="55" t="str">
        <f t="shared" si="38"/>
        <v>18130 - Příprava tisku a digitálních dat</v>
      </c>
      <c r="D183" s="55" t="s">
        <v>588</v>
      </c>
      <c r="E183" s="1" t="s">
        <v>29</v>
      </c>
      <c r="F183" s="67" t="s">
        <v>586</v>
      </c>
      <c r="G183" s="68" t="s">
        <v>587</v>
      </c>
      <c r="H183" s="55" t="str">
        <f t="shared" si="47"/>
        <v>18130 - Příprava tisku a digitálních dat</v>
      </c>
      <c r="I183" s="55" t="s">
        <v>588</v>
      </c>
      <c r="J183" t="str">
        <f t="shared" si="46"/>
        <v>Shoda</v>
      </c>
      <c r="K183">
        <v>181</v>
      </c>
      <c r="L183" s="1">
        <f>IF(LEFT(Převodník!$A$12,5)=LEFT('Přehled převodů'!D183,5),1,0)</f>
        <v>0</v>
      </c>
      <c r="M183" s="31"/>
      <c r="N183">
        <f t="shared" si="44"/>
        <v>0</v>
      </c>
      <c r="O183" s="45" t="e">
        <f t="shared" si="35"/>
        <v>#N/A</v>
      </c>
      <c r="P183">
        <f t="shared" si="39"/>
        <v>0</v>
      </c>
      <c r="Q183" s="41">
        <f t="shared" si="40"/>
        <v>0</v>
      </c>
      <c r="R183" s="41">
        <f t="shared" si="36"/>
        <v>0</v>
      </c>
      <c r="S183" s="41">
        <f t="shared" si="41"/>
        <v>0</v>
      </c>
      <c r="T183">
        <f t="shared" si="37"/>
        <v>0</v>
      </c>
      <c r="U183" s="40">
        <f t="shared" si="42"/>
        <v>0</v>
      </c>
      <c r="V183" s="38">
        <f t="shared" si="43"/>
        <v>0</v>
      </c>
      <c r="W183" t="str">
        <f>VLOOKUP(A183,'Komplet č.2008 (ÚR 4 A 5)'!$V$4:$W$778,1,0)</f>
        <v>18130</v>
      </c>
      <c r="X183" t="str">
        <f>VLOOKUP(A183,'Komplet č.2008 (ÚR 4 A 5)'!$Y$4:$Y$778,1,0)</f>
        <v>18130</v>
      </c>
      <c r="FJ183" t="str">
        <f>VLOOKUP(F183,'Komplet č 2025 (ÚR 4 A 5)'!$F$3:$N$753,9,0)</f>
        <v>18.13</v>
      </c>
      <c r="FK183">
        <f>VLOOKUP(F183,'Komplet č 2025 (ÚR 4 A 5)'!$F$3:$N$753,8,0)</f>
        <v>4</v>
      </c>
    </row>
    <row r="184" spans="1:167" x14ac:dyDescent="0.25">
      <c r="A184" s="67" t="s">
        <v>589</v>
      </c>
      <c r="B184" s="68" t="s">
        <v>590</v>
      </c>
      <c r="C184" s="55" t="str">
        <f t="shared" si="38"/>
        <v>18140 - Vázání a související činnosti</v>
      </c>
      <c r="D184" s="55" t="s">
        <v>591</v>
      </c>
      <c r="E184" s="1" t="s">
        <v>29</v>
      </c>
      <c r="F184" s="67" t="s">
        <v>589</v>
      </c>
      <c r="G184" s="68" t="s">
        <v>590</v>
      </c>
      <c r="H184" s="55" t="str">
        <f t="shared" si="47"/>
        <v>18140 - Vázání a související činnosti</v>
      </c>
      <c r="I184" s="55" t="s">
        <v>591</v>
      </c>
      <c r="J184" t="str">
        <f t="shared" si="46"/>
        <v>Shoda</v>
      </c>
      <c r="K184">
        <v>182</v>
      </c>
      <c r="L184" s="1">
        <f>IF(LEFT(Převodník!$A$12,5)=LEFT('Přehled převodů'!D184,5),1,0)</f>
        <v>0</v>
      </c>
      <c r="M184" s="31"/>
      <c r="N184">
        <f t="shared" si="44"/>
        <v>0</v>
      </c>
      <c r="O184" s="45" t="e">
        <f t="shared" si="35"/>
        <v>#N/A</v>
      </c>
      <c r="P184">
        <f t="shared" si="39"/>
        <v>0</v>
      </c>
      <c r="Q184" s="41">
        <f t="shared" si="40"/>
        <v>0</v>
      </c>
      <c r="R184" s="41">
        <f t="shared" si="36"/>
        <v>0</v>
      </c>
      <c r="S184" s="41">
        <f t="shared" si="41"/>
        <v>0</v>
      </c>
      <c r="T184">
        <f t="shared" si="37"/>
        <v>0</v>
      </c>
      <c r="U184" s="40">
        <f t="shared" si="42"/>
        <v>0</v>
      </c>
      <c r="V184" s="38">
        <f t="shared" si="43"/>
        <v>0</v>
      </c>
      <c r="W184" t="str">
        <f>VLOOKUP(A184,'Komplet č.2008 (ÚR 4 A 5)'!$V$4:$W$778,1,0)</f>
        <v>18140</v>
      </c>
      <c r="X184" t="str">
        <f>VLOOKUP(A184,'Komplet č.2008 (ÚR 4 A 5)'!$Y$4:$Y$778,1,0)</f>
        <v>18140</v>
      </c>
      <c r="FJ184" t="str">
        <f>VLOOKUP(F184,'Komplet č 2025 (ÚR 4 A 5)'!$F$3:$N$753,9,0)</f>
        <v>18.14</v>
      </c>
      <c r="FK184">
        <f>VLOOKUP(F184,'Komplet č 2025 (ÚR 4 A 5)'!$F$3:$N$753,8,0)</f>
        <v>4</v>
      </c>
    </row>
    <row r="185" spans="1:167" x14ac:dyDescent="0.25">
      <c r="A185" s="67" t="s">
        <v>592</v>
      </c>
      <c r="B185" s="68" t="s">
        <v>593</v>
      </c>
      <c r="C185" s="55" t="str">
        <f t="shared" si="38"/>
        <v>18200 - Rozmnožování nahraných nosičů</v>
      </c>
      <c r="D185" s="55" t="s">
        <v>594</v>
      </c>
      <c r="E185" s="1" t="s">
        <v>29</v>
      </c>
      <c r="F185" s="67" t="s">
        <v>592</v>
      </c>
      <c r="G185" s="68" t="s">
        <v>593</v>
      </c>
      <c r="H185" s="55" t="str">
        <f t="shared" si="47"/>
        <v>18200 - Rozmnožování nahraných nosičů</v>
      </c>
      <c r="I185" s="55" t="s">
        <v>594</v>
      </c>
      <c r="J185" t="str">
        <f t="shared" si="46"/>
        <v>Shoda</v>
      </c>
      <c r="K185">
        <v>183</v>
      </c>
      <c r="L185" s="1">
        <f>IF(LEFT(Převodník!$A$12,5)=LEFT('Přehled převodů'!D185,5),1,0)</f>
        <v>0</v>
      </c>
      <c r="M185" s="31"/>
      <c r="N185">
        <f t="shared" si="44"/>
        <v>0</v>
      </c>
      <c r="O185" s="45" t="e">
        <f t="shared" si="35"/>
        <v>#N/A</v>
      </c>
      <c r="P185">
        <f t="shared" si="39"/>
        <v>0</v>
      </c>
      <c r="Q185" s="41">
        <f t="shared" si="40"/>
        <v>0</v>
      </c>
      <c r="R185" s="41">
        <f t="shared" si="36"/>
        <v>0</v>
      </c>
      <c r="S185" s="41">
        <f t="shared" si="41"/>
        <v>0</v>
      </c>
      <c r="T185">
        <f t="shared" si="37"/>
        <v>0</v>
      </c>
      <c r="U185" s="40">
        <f t="shared" si="42"/>
        <v>0</v>
      </c>
      <c r="V185" s="38">
        <f t="shared" si="43"/>
        <v>0</v>
      </c>
      <c r="W185" t="str">
        <f>VLOOKUP(A185,'Komplet č.2008 (ÚR 4 A 5)'!$V$4:$W$778,1,0)</f>
        <v>18200</v>
      </c>
      <c r="X185" t="str">
        <f>VLOOKUP(A185,'Komplet č.2008 (ÚR 4 A 5)'!$Y$4:$Y$778,1,0)</f>
        <v>18200</v>
      </c>
      <c r="FJ185" t="str">
        <f>VLOOKUP(F185,'Komplet č 2025 (ÚR 4 A 5)'!$F$3:$N$753,9,0)</f>
        <v>18.20</v>
      </c>
      <c r="FK185">
        <f>VLOOKUP(F185,'Komplet č 2025 (ÚR 4 A 5)'!$F$3:$N$753,8,0)</f>
        <v>4</v>
      </c>
    </row>
    <row r="186" spans="1:167" x14ac:dyDescent="0.25">
      <c r="A186" s="67" t="s">
        <v>595</v>
      </c>
      <c r="B186" s="68" t="s">
        <v>596</v>
      </c>
      <c r="C186" s="55" t="str">
        <f t="shared" si="38"/>
        <v>19100 - Výroba koksárenských produktů</v>
      </c>
      <c r="D186" s="55" t="s">
        <v>597</v>
      </c>
      <c r="E186" s="1" t="s">
        <v>29</v>
      </c>
      <c r="F186" s="67" t="s">
        <v>595</v>
      </c>
      <c r="G186" s="68" t="s">
        <v>596</v>
      </c>
      <c r="H186" s="55" t="str">
        <f t="shared" si="47"/>
        <v>19100 - Výroba koksárenských produktů</v>
      </c>
      <c r="I186" s="55" t="s">
        <v>597</v>
      </c>
      <c r="J186" t="str">
        <f t="shared" si="46"/>
        <v>Shoda</v>
      </c>
      <c r="K186">
        <v>184</v>
      </c>
      <c r="L186" s="1">
        <f>IF(LEFT(Převodník!$A$12,5)=LEFT('Přehled převodů'!D186,5),1,0)</f>
        <v>0</v>
      </c>
      <c r="M186" s="31"/>
      <c r="N186">
        <f t="shared" si="44"/>
        <v>0</v>
      </c>
      <c r="O186" s="45" t="e">
        <f t="shared" si="35"/>
        <v>#N/A</v>
      </c>
      <c r="P186">
        <f t="shared" si="39"/>
        <v>0</v>
      </c>
      <c r="Q186" s="41">
        <f t="shared" si="40"/>
        <v>0</v>
      </c>
      <c r="R186" s="41">
        <f t="shared" si="36"/>
        <v>0</v>
      </c>
      <c r="S186" s="41">
        <f t="shared" si="41"/>
        <v>0</v>
      </c>
      <c r="T186">
        <f t="shared" si="37"/>
        <v>0</v>
      </c>
      <c r="U186" s="40">
        <f t="shared" si="42"/>
        <v>0</v>
      </c>
      <c r="V186" s="38">
        <f t="shared" si="43"/>
        <v>0</v>
      </c>
      <c r="W186" t="str">
        <f>VLOOKUP(A186,'Komplet č.2008 (ÚR 4 A 5)'!$V$4:$W$778,1,0)</f>
        <v>19100</v>
      </c>
      <c r="X186" t="str">
        <f>VLOOKUP(A186,'Komplet č.2008 (ÚR 4 A 5)'!$Y$4:$Y$778,1,0)</f>
        <v>19100</v>
      </c>
      <c r="FJ186" t="str">
        <f>VLOOKUP(F186,'Komplet č 2025 (ÚR 4 A 5)'!$F$3:$N$753,9,0)</f>
        <v>19.10</v>
      </c>
      <c r="FK186">
        <f>VLOOKUP(F186,'Komplet č 2025 (ÚR 4 A 5)'!$F$3:$N$753,8,0)</f>
        <v>4</v>
      </c>
    </row>
    <row r="187" spans="1:167" x14ac:dyDescent="0.25">
      <c r="A187" s="67" t="s">
        <v>598</v>
      </c>
      <c r="B187" s="68" t="s">
        <v>599</v>
      </c>
      <c r="C187" s="55" t="str">
        <f t="shared" si="38"/>
        <v>19200 - Výroba rafinovaných ropných produktů</v>
      </c>
      <c r="D187" s="55" t="s">
        <v>600</v>
      </c>
      <c r="E187" s="1" t="s">
        <v>29</v>
      </c>
      <c r="F187" s="67" t="s">
        <v>598</v>
      </c>
      <c r="G187" s="68" t="s">
        <v>601</v>
      </c>
      <c r="H187" s="55" t="str">
        <f t="shared" si="47"/>
        <v>19200 - Výroba rafinovaných ropných produktů a produktů z fosilních paliv</v>
      </c>
      <c r="I187" s="55" t="s">
        <v>602</v>
      </c>
      <c r="J187" t="str">
        <f t="shared" si="46"/>
        <v>Shoda</v>
      </c>
      <c r="K187">
        <v>185</v>
      </c>
      <c r="L187" s="1">
        <f>IF(LEFT(Převodník!$A$12,5)=LEFT('Přehled převodů'!D187,5),1,0)</f>
        <v>0</v>
      </c>
      <c r="M187" s="31"/>
      <c r="N187">
        <f t="shared" si="44"/>
        <v>0</v>
      </c>
      <c r="O187" s="45" t="e">
        <f t="shared" si="35"/>
        <v>#N/A</v>
      </c>
      <c r="P187">
        <f t="shared" si="39"/>
        <v>0</v>
      </c>
      <c r="Q187" s="41">
        <f t="shared" si="40"/>
        <v>0</v>
      </c>
      <c r="R187" s="41">
        <f t="shared" si="36"/>
        <v>0</v>
      </c>
      <c r="S187" s="41">
        <f t="shared" si="41"/>
        <v>0</v>
      </c>
      <c r="T187">
        <f t="shared" si="37"/>
        <v>0</v>
      </c>
      <c r="U187" s="40">
        <f t="shared" si="42"/>
        <v>0</v>
      </c>
      <c r="V187" s="38">
        <f t="shared" si="43"/>
        <v>0</v>
      </c>
      <c r="W187" t="str">
        <f>VLOOKUP(A187,'Komplet č.2008 (ÚR 4 A 5)'!$V$4:$W$778,1,0)</f>
        <v>19200</v>
      </c>
      <c r="X187" t="str">
        <f>VLOOKUP(A187,'Komplet č.2008 (ÚR 4 A 5)'!$Y$4:$Y$778,1,0)</f>
        <v>19200</v>
      </c>
      <c r="FJ187" t="str">
        <f>VLOOKUP(F187,'Komplet č 2025 (ÚR 4 A 5)'!$F$3:$N$753,9,0)</f>
        <v>19.20</v>
      </c>
      <c r="FK187">
        <f>VLOOKUP(F187,'Komplet č 2025 (ÚR 4 A 5)'!$F$3:$N$753,8,0)</f>
        <v>4</v>
      </c>
    </row>
    <row r="188" spans="1:167" x14ac:dyDescent="0.25">
      <c r="A188" s="67" t="s">
        <v>603</v>
      </c>
      <c r="B188" s="68" t="s">
        <v>604</v>
      </c>
      <c r="C188" s="55" t="str">
        <f t="shared" si="38"/>
        <v>20110 - Výroba technických plynů</v>
      </c>
      <c r="D188" s="55" t="s">
        <v>605</v>
      </c>
      <c r="E188" s="1" t="s">
        <v>45</v>
      </c>
      <c r="F188" s="67" t="s">
        <v>603</v>
      </c>
      <c r="G188" s="68" t="s">
        <v>604</v>
      </c>
      <c r="H188" s="55" t="str">
        <f t="shared" si="47"/>
        <v>20110 - Výroba technických plynů</v>
      </c>
      <c r="I188" s="55" t="s">
        <v>605</v>
      </c>
      <c r="J188" t="str">
        <f t="shared" si="46"/>
        <v>Shoda</v>
      </c>
      <c r="K188">
        <v>186</v>
      </c>
      <c r="L188" s="1">
        <f>IF(LEFT(Převodník!$A$12,5)=LEFT('Přehled převodů'!D188,5),1,0)</f>
        <v>0</v>
      </c>
      <c r="M188" s="31"/>
      <c r="N188">
        <f t="shared" si="44"/>
        <v>0</v>
      </c>
      <c r="O188" s="45" t="e">
        <f t="shared" si="35"/>
        <v>#N/A</v>
      </c>
      <c r="P188">
        <f t="shared" si="39"/>
        <v>0</v>
      </c>
      <c r="Q188" s="41">
        <f t="shared" si="40"/>
        <v>0</v>
      </c>
      <c r="R188" s="41">
        <f t="shared" si="36"/>
        <v>0</v>
      </c>
      <c r="S188" s="41">
        <f t="shared" si="41"/>
        <v>0</v>
      </c>
      <c r="T188">
        <f t="shared" si="37"/>
        <v>0</v>
      </c>
      <c r="U188" s="40">
        <f t="shared" si="42"/>
        <v>0</v>
      </c>
      <c r="V188" s="38">
        <f t="shared" si="43"/>
        <v>0</v>
      </c>
      <c r="W188" t="str">
        <f>VLOOKUP(A188,'Komplet č.2008 (ÚR 4 A 5)'!$V$4:$W$778,1,0)</f>
        <v>20110</v>
      </c>
      <c r="X188" t="str">
        <f>VLOOKUP(A188,'Komplet č.2008 (ÚR 4 A 5)'!$Y$4:$Y$778,1,0)</f>
        <v>20110</v>
      </c>
      <c r="FJ188" t="str">
        <f>VLOOKUP(F188,'Komplet č 2025 (ÚR 4 A 5)'!$F$3:$N$753,9,0)</f>
        <v>20.11</v>
      </c>
      <c r="FK188">
        <f>VLOOKUP(F188,'Komplet č 2025 (ÚR 4 A 5)'!$F$3:$N$753,8,0)</f>
        <v>4</v>
      </c>
    </row>
    <row r="189" spans="1:167" x14ac:dyDescent="0.25">
      <c r="A189" s="67" t="s">
        <v>603</v>
      </c>
      <c r="B189" s="68" t="s">
        <v>604</v>
      </c>
      <c r="C189" s="55" t="str">
        <f t="shared" si="38"/>
        <v>20110 - Výroba technických plynů</v>
      </c>
      <c r="D189" s="55" t="s">
        <v>605</v>
      </c>
      <c r="E189" s="1" t="s">
        <v>45</v>
      </c>
      <c r="F189" s="67" t="s">
        <v>606</v>
      </c>
      <c r="G189" s="68" t="s">
        <v>607</v>
      </c>
      <c r="H189" s="55" t="str">
        <f t="shared" si="47"/>
        <v>20140 - Výroba jiných základních organických chemických látek</v>
      </c>
      <c r="I189" s="55" t="s">
        <v>608</v>
      </c>
      <c r="J189" t="str">
        <f t="shared" si="46"/>
        <v>Shoda</v>
      </c>
      <c r="K189">
        <v>187</v>
      </c>
      <c r="L189" s="1">
        <f>IF(LEFT(Převodník!$A$12,5)=LEFT('Přehled převodů'!D189,5),1,0)</f>
        <v>0</v>
      </c>
      <c r="M189" s="31"/>
      <c r="N189">
        <f t="shared" si="44"/>
        <v>0</v>
      </c>
      <c r="O189" s="45" t="e">
        <f t="shared" si="35"/>
        <v>#N/A</v>
      </c>
      <c r="P189">
        <f t="shared" si="39"/>
        <v>0</v>
      </c>
      <c r="Q189" s="41">
        <f t="shared" si="40"/>
        <v>0</v>
      </c>
      <c r="R189" s="41">
        <f t="shared" si="36"/>
        <v>0</v>
      </c>
      <c r="S189" s="41">
        <f t="shared" si="41"/>
        <v>0</v>
      </c>
      <c r="T189">
        <f t="shared" si="37"/>
        <v>0</v>
      </c>
      <c r="U189" s="40">
        <f t="shared" si="42"/>
        <v>0</v>
      </c>
      <c r="V189" s="38">
        <f t="shared" si="43"/>
        <v>0</v>
      </c>
      <c r="W189" t="str">
        <f>VLOOKUP(A189,'Komplet č.2008 (ÚR 4 A 5)'!$V$4:$W$778,1,0)</f>
        <v>20110</v>
      </c>
      <c r="X189" t="str">
        <f>VLOOKUP(A189,'Komplet č.2008 (ÚR 4 A 5)'!$Y$4:$Y$778,1,0)</f>
        <v>20110</v>
      </c>
      <c r="FJ189" t="str">
        <f>VLOOKUP(F189,'Komplet č 2025 (ÚR 4 A 5)'!$F$3:$N$753,9,0)</f>
        <v>20.14</v>
      </c>
      <c r="FK189">
        <f>VLOOKUP(F189,'Komplet č 2025 (ÚR 4 A 5)'!$F$3:$N$753,8,0)</f>
        <v>4</v>
      </c>
    </row>
    <row r="190" spans="1:167" x14ac:dyDescent="0.25">
      <c r="A190" s="67" t="s">
        <v>609</v>
      </c>
      <c r="B190" s="68" t="s">
        <v>610</v>
      </c>
      <c r="C190" s="55" t="str">
        <f t="shared" si="38"/>
        <v>20120 - Výroba barviv a pigmentů</v>
      </c>
      <c r="D190" s="55" t="s">
        <v>611</v>
      </c>
      <c r="E190" s="1" t="s">
        <v>29</v>
      </c>
      <c r="F190" s="67" t="s">
        <v>609</v>
      </c>
      <c r="G190" s="68" t="s">
        <v>610</v>
      </c>
      <c r="H190" s="55" t="str">
        <f t="shared" si="47"/>
        <v>20120 - Výroba barviv a pigmentů</v>
      </c>
      <c r="I190" s="55" t="s">
        <v>611</v>
      </c>
      <c r="J190" t="str">
        <f t="shared" si="46"/>
        <v>Shoda</v>
      </c>
      <c r="K190">
        <v>188</v>
      </c>
      <c r="L190" s="1">
        <f>IF(LEFT(Převodník!$A$12,5)=LEFT('Přehled převodů'!D190,5),1,0)</f>
        <v>0</v>
      </c>
      <c r="M190" s="31"/>
      <c r="N190">
        <f t="shared" si="44"/>
        <v>0</v>
      </c>
      <c r="O190" s="45" t="e">
        <f t="shared" si="35"/>
        <v>#N/A</v>
      </c>
      <c r="P190">
        <f t="shared" si="39"/>
        <v>0</v>
      </c>
      <c r="Q190" s="41">
        <f t="shared" si="40"/>
        <v>0</v>
      </c>
      <c r="R190" s="41">
        <f t="shared" si="36"/>
        <v>0</v>
      </c>
      <c r="S190" s="41">
        <f t="shared" si="41"/>
        <v>0</v>
      </c>
      <c r="T190">
        <f t="shared" si="37"/>
        <v>0</v>
      </c>
      <c r="U190" s="40">
        <f t="shared" si="42"/>
        <v>0</v>
      </c>
      <c r="V190" s="38">
        <f t="shared" si="43"/>
        <v>0</v>
      </c>
      <c r="W190" t="str">
        <f>VLOOKUP(A190,'Komplet č.2008 (ÚR 4 A 5)'!$V$4:$W$778,1,0)</f>
        <v>20120</v>
      </c>
      <c r="X190" t="str">
        <f>VLOOKUP(A190,'Komplet č.2008 (ÚR 4 A 5)'!$Y$4:$Y$778,1,0)</f>
        <v>20120</v>
      </c>
      <c r="FJ190" t="str">
        <f>VLOOKUP(F190,'Komplet č 2025 (ÚR 4 A 5)'!$F$3:$N$753,9,0)</f>
        <v>20.12</v>
      </c>
      <c r="FK190">
        <f>VLOOKUP(F190,'Komplet č 2025 (ÚR 4 A 5)'!$F$3:$N$753,8,0)</f>
        <v>4</v>
      </c>
    </row>
    <row r="191" spans="1:167" x14ac:dyDescent="0.25">
      <c r="A191" s="67" t="s">
        <v>612</v>
      </c>
      <c r="B191" s="68" t="s">
        <v>613</v>
      </c>
      <c r="C191" s="55" t="str">
        <f t="shared" si="38"/>
        <v>20130 - Výroba jiných základních anorganických chemických látek</v>
      </c>
      <c r="D191" s="55" t="s">
        <v>614</v>
      </c>
      <c r="E191" s="1" t="s">
        <v>29</v>
      </c>
      <c r="F191" s="67" t="s">
        <v>612</v>
      </c>
      <c r="G191" s="68" t="s">
        <v>613</v>
      </c>
      <c r="H191" s="55" t="str">
        <f t="shared" si="47"/>
        <v>20130 - Výroba jiných základních anorganických chemických látek</v>
      </c>
      <c r="I191" s="55" t="s">
        <v>614</v>
      </c>
      <c r="J191" t="str">
        <f t="shared" si="46"/>
        <v>Shoda</v>
      </c>
      <c r="K191">
        <v>189</v>
      </c>
      <c r="L191" s="1">
        <f>IF(LEFT(Převodník!$A$12,5)=LEFT('Přehled převodů'!D191,5),1,0)</f>
        <v>0</v>
      </c>
      <c r="M191" s="31"/>
      <c r="N191">
        <f t="shared" si="44"/>
        <v>0</v>
      </c>
      <c r="O191" s="45" t="e">
        <f t="shared" si="35"/>
        <v>#N/A</v>
      </c>
      <c r="P191">
        <f t="shared" si="39"/>
        <v>0</v>
      </c>
      <c r="Q191" s="41">
        <f t="shared" si="40"/>
        <v>0</v>
      </c>
      <c r="R191" s="41">
        <f t="shared" si="36"/>
        <v>0</v>
      </c>
      <c r="S191" s="41">
        <f t="shared" si="41"/>
        <v>0</v>
      </c>
      <c r="T191">
        <f t="shared" si="37"/>
        <v>0</v>
      </c>
      <c r="U191" s="40">
        <f t="shared" si="42"/>
        <v>0</v>
      </c>
      <c r="V191" s="38">
        <f t="shared" si="43"/>
        <v>0</v>
      </c>
      <c r="W191" t="str">
        <f>VLOOKUP(A191,'Komplet č.2008 (ÚR 4 A 5)'!$V$4:$W$778,1,0)</f>
        <v>20130</v>
      </c>
      <c r="X191" t="str">
        <f>VLOOKUP(A191,'Komplet č.2008 (ÚR 4 A 5)'!$Y$4:$Y$778,1,0)</f>
        <v>20130</v>
      </c>
      <c r="FJ191" t="str">
        <f>VLOOKUP(F191,'Komplet č 2025 (ÚR 4 A 5)'!$F$3:$N$753,9,0)</f>
        <v>20.13</v>
      </c>
      <c r="FK191">
        <f>VLOOKUP(F191,'Komplet č 2025 (ÚR 4 A 5)'!$F$3:$N$753,8,0)</f>
        <v>4</v>
      </c>
    </row>
    <row r="192" spans="1:167" x14ac:dyDescent="0.25">
      <c r="A192" s="67" t="s">
        <v>606</v>
      </c>
      <c r="B192" s="68" t="s">
        <v>607</v>
      </c>
      <c r="C192" s="55" t="str">
        <f t="shared" si="38"/>
        <v>20140 - Výroba jiných základních organických chemických látek</v>
      </c>
      <c r="D192" s="55" t="s">
        <v>608</v>
      </c>
      <c r="E192" s="1" t="s">
        <v>45</v>
      </c>
      <c r="F192" s="67" t="s">
        <v>606</v>
      </c>
      <c r="G192" s="68" t="s">
        <v>607</v>
      </c>
      <c r="H192" s="55" t="str">
        <f t="shared" si="47"/>
        <v>20140 - Výroba jiných základních organických chemických látek</v>
      </c>
      <c r="I192" s="55" t="s">
        <v>608</v>
      </c>
      <c r="J192" t="str">
        <f t="shared" si="46"/>
        <v>Shoda</v>
      </c>
      <c r="K192">
        <v>190</v>
      </c>
      <c r="L192" s="1">
        <f>IF(LEFT(Převodník!$A$12,5)=LEFT('Přehled převodů'!D192,5),1,0)</f>
        <v>0</v>
      </c>
      <c r="M192" s="31"/>
      <c r="N192">
        <f t="shared" si="44"/>
        <v>0</v>
      </c>
      <c r="O192" s="45" t="e">
        <f t="shared" si="35"/>
        <v>#N/A</v>
      </c>
      <c r="P192">
        <f t="shared" si="39"/>
        <v>0</v>
      </c>
      <c r="Q192" s="41">
        <f t="shared" si="40"/>
        <v>0</v>
      </c>
      <c r="R192" s="41">
        <f t="shared" si="36"/>
        <v>0</v>
      </c>
      <c r="S192" s="41">
        <f t="shared" si="41"/>
        <v>0</v>
      </c>
      <c r="T192">
        <f t="shared" si="37"/>
        <v>0</v>
      </c>
      <c r="U192" s="40">
        <f t="shared" si="42"/>
        <v>0</v>
      </c>
      <c r="V192" s="38">
        <f t="shared" si="43"/>
        <v>0</v>
      </c>
      <c r="W192" t="str">
        <f>VLOOKUP(A192,'Komplet č.2008 (ÚR 4 A 5)'!$V$4:$W$778,1,0)</f>
        <v>20140</v>
      </c>
      <c r="X192" t="str">
        <f>VLOOKUP(A192,'Komplet č.2008 (ÚR 4 A 5)'!$Y$4:$Y$778,1,0)</f>
        <v>20140</v>
      </c>
      <c r="FJ192" t="str">
        <f>VLOOKUP(F192,'Komplet č 2025 (ÚR 4 A 5)'!$F$3:$N$753,9,0)</f>
        <v>20.14</v>
      </c>
      <c r="FK192">
        <f>VLOOKUP(F192,'Komplet č 2025 (ÚR 4 A 5)'!$F$3:$N$753,8,0)</f>
        <v>4</v>
      </c>
    </row>
    <row r="193" spans="1:167" x14ac:dyDescent="0.25">
      <c r="A193" s="67" t="s">
        <v>606</v>
      </c>
      <c r="B193" s="68" t="s">
        <v>607</v>
      </c>
      <c r="C193" s="55" t="str">
        <f t="shared" si="38"/>
        <v>20140 - Výroba jiných základních organických chemických látek</v>
      </c>
      <c r="D193" s="55" t="s">
        <v>608</v>
      </c>
      <c r="E193" s="1" t="s">
        <v>45</v>
      </c>
      <c r="F193" s="67" t="s">
        <v>615</v>
      </c>
      <c r="G193" s="68" t="s">
        <v>616</v>
      </c>
      <c r="H193" s="55" t="str">
        <f t="shared" si="47"/>
        <v>20510 - Výroba kapalných biopaliv</v>
      </c>
      <c r="I193" s="55" t="s">
        <v>617</v>
      </c>
      <c r="J193" t="str">
        <f t="shared" si="46"/>
        <v>Shoda</v>
      </c>
      <c r="K193">
        <v>191</v>
      </c>
      <c r="L193" s="1">
        <f>IF(LEFT(Převodník!$A$12,5)=LEFT('Přehled převodů'!D193,5),1,0)</f>
        <v>0</v>
      </c>
      <c r="M193" s="31"/>
      <c r="N193">
        <f t="shared" si="44"/>
        <v>0</v>
      </c>
      <c r="O193" s="45" t="e">
        <f t="shared" si="35"/>
        <v>#N/A</v>
      </c>
      <c r="P193">
        <f t="shared" si="39"/>
        <v>0</v>
      </c>
      <c r="Q193" s="41">
        <f t="shared" si="40"/>
        <v>0</v>
      </c>
      <c r="R193" s="41">
        <f t="shared" si="36"/>
        <v>0</v>
      </c>
      <c r="S193" s="41">
        <f t="shared" si="41"/>
        <v>0</v>
      </c>
      <c r="T193">
        <f t="shared" si="37"/>
        <v>0</v>
      </c>
      <c r="U193" s="40">
        <f t="shared" si="42"/>
        <v>0</v>
      </c>
      <c r="V193" s="38">
        <f t="shared" si="43"/>
        <v>0</v>
      </c>
      <c r="W193" t="str">
        <f>VLOOKUP(A193,'Komplet č.2008 (ÚR 4 A 5)'!$V$4:$W$778,1,0)</f>
        <v>20140</v>
      </c>
      <c r="X193" t="str">
        <f>VLOOKUP(A193,'Komplet č.2008 (ÚR 4 A 5)'!$Y$4:$Y$778,1,0)</f>
        <v>20140</v>
      </c>
      <c r="FJ193" t="str">
        <f>VLOOKUP(F193,'Komplet č 2025 (ÚR 4 A 5)'!$F$3:$N$753,9,0)</f>
        <v>20.51</v>
      </c>
      <c r="FK193">
        <f>VLOOKUP(F193,'Komplet č 2025 (ÚR 4 A 5)'!$F$3:$N$753,8,0)</f>
        <v>4</v>
      </c>
    </row>
    <row r="194" spans="1:167" x14ac:dyDescent="0.25">
      <c r="A194" s="67" t="s">
        <v>618</v>
      </c>
      <c r="B194" s="68" t="s">
        <v>619</v>
      </c>
      <c r="C194" s="55" t="str">
        <f t="shared" si="38"/>
        <v>20141 - Výroba bioetanolu (biolihu) pro pohon motorů a pro výrobu směsí a komponent paliv pro pohon motorů</v>
      </c>
      <c r="D194" s="55" t="s">
        <v>620</v>
      </c>
      <c r="E194" s="1" t="s">
        <v>29</v>
      </c>
      <c r="F194" s="67" t="s">
        <v>615</v>
      </c>
      <c r="G194" s="68" t="s">
        <v>616</v>
      </c>
      <c r="H194" s="55" t="str">
        <f t="shared" si="47"/>
        <v>20510 - Výroba kapalných biopaliv</v>
      </c>
      <c r="I194" s="55" t="s">
        <v>617</v>
      </c>
      <c r="J194" t="str">
        <f t="shared" si="46"/>
        <v>Shoda</v>
      </c>
      <c r="K194">
        <v>192</v>
      </c>
      <c r="L194" s="1">
        <f>IF(LEFT(Převodník!$A$12,5)=LEFT('Přehled převodů'!D194,5),1,0)</f>
        <v>0</v>
      </c>
      <c r="M194" s="31"/>
      <c r="N194">
        <f t="shared" si="44"/>
        <v>0</v>
      </c>
      <c r="O194" s="45" t="e">
        <f t="shared" si="35"/>
        <v>#N/A</v>
      </c>
      <c r="P194">
        <f t="shared" si="39"/>
        <v>0</v>
      </c>
      <c r="Q194" s="41">
        <f t="shared" si="40"/>
        <v>0</v>
      </c>
      <c r="R194" s="41">
        <f t="shared" si="36"/>
        <v>0</v>
      </c>
      <c r="S194" s="41">
        <f t="shared" si="41"/>
        <v>0</v>
      </c>
      <c r="T194">
        <f t="shared" si="37"/>
        <v>0</v>
      </c>
      <c r="U194" s="40">
        <f t="shared" si="42"/>
        <v>0</v>
      </c>
      <c r="V194" s="38">
        <f t="shared" si="43"/>
        <v>0</v>
      </c>
      <c r="W194" t="str">
        <f>VLOOKUP(A194,'Komplet č.2008 (ÚR 4 A 5)'!$V$4:$W$778,1,0)</f>
        <v>20141</v>
      </c>
      <c r="X194" t="str">
        <f>VLOOKUP(A194,'Komplet č.2008 (ÚR 4 A 5)'!$Y$4:$Y$778,1,0)</f>
        <v>20141</v>
      </c>
      <c r="FJ194" t="str">
        <f>VLOOKUP(F194,'Komplet č 2025 (ÚR 4 A 5)'!$F$3:$N$753,9,0)</f>
        <v>20.51</v>
      </c>
      <c r="FK194">
        <f>VLOOKUP(F194,'Komplet č 2025 (ÚR 4 A 5)'!$F$3:$N$753,8,0)</f>
        <v>4</v>
      </c>
    </row>
    <row r="195" spans="1:167" x14ac:dyDescent="0.25">
      <c r="A195" s="67" t="s">
        <v>621</v>
      </c>
      <c r="B195" s="68" t="s">
        <v>622</v>
      </c>
      <c r="C195" s="55" t="str">
        <f t="shared" si="38"/>
        <v>20149 - Výroba ostatních základních organických chemických látek</v>
      </c>
      <c r="D195" s="55" t="s">
        <v>623</v>
      </c>
      <c r="E195" s="1" t="s">
        <v>29</v>
      </c>
      <c r="F195" s="67" t="s">
        <v>606</v>
      </c>
      <c r="G195" s="68" t="s">
        <v>607</v>
      </c>
      <c r="H195" s="55" t="str">
        <f t="shared" si="47"/>
        <v>20140 - Výroba jiných základních organických chemických látek</v>
      </c>
      <c r="I195" s="55" t="s">
        <v>608</v>
      </c>
      <c r="J195" t="str">
        <f t="shared" si="46"/>
        <v>Shoda</v>
      </c>
      <c r="K195">
        <v>193</v>
      </c>
      <c r="L195" s="1">
        <f>IF(LEFT(Převodník!$A$12,5)=LEFT('Přehled převodů'!D195,5),1,0)</f>
        <v>0</v>
      </c>
      <c r="M195" s="31"/>
      <c r="N195">
        <f t="shared" si="44"/>
        <v>0</v>
      </c>
      <c r="O195" s="45" t="e">
        <f t="shared" ref="O195:O258" si="48">INDEX(K:K,MATCH(1,L:L,0))</f>
        <v>#N/A</v>
      </c>
      <c r="P195">
        <f t="shared" si="39"/>
        <v>0</v>
      </c>
      <c r="Q195" s="41">
        <f t="shared" si="40"/>
        <v>0</v>
      </c>
      <c r="R195" s="41">
        <f t="shared" ref="R195:R258" si="49">IF(BO1522=0,N195,Q195)</f>
        <v>0</v>
      </c>
      <c r="S195" s="41">
        <f t="shared" si="41"/>
        <v>0</v>
      </c>
      <c r="T195">
        <f t="shared" ref="T195:T258" si="50">IF(L195=0,0,E195)</f>
        <v>0</v>
      </c>
      <c r="U195" s="40">
        <f t="shared" si="42"/>
        <v>0</v>
      </c>
      <c r="V195" s="38">
        <f t="shared" si="43"/>
        <v>0</v>
      </c>
      <c r="W195" t="str">
        <f>VLOOKUP(A195,'Komplet č.2008 (ÚR 4 A 5)'!$V$4:$W$778,1,0)</f>
        <v>20149</v>
      </c>
      <c r="X195" t="str">
        <f>VLOOKUP(A195,'Komplet č.2008 (ÚR 4 A 5)'!$Y$4:$Y$778,1,0)</f>
        <v>20149</v>
      </c>
      <c r="FJ195" t="str">
        <f>VLOOKUP(F195,'Komplet č 2025 (ÚR 4 A 5)'!$F$3:$N$753,9,0)</f>
        <v>20.14</v>
      </c>
      <c r="FK195">
        <f>VLOOKUP(F195,'Komplet č 2025 (ÚR 4 A 5)'!$F$3:$N$753,8,0)</f>
        <v>4</v>
      </c>
    </row>
    <row r="196" spans="1:167" x14ac:dyDescent="0.25">
      <c r="A196" s="67" t="s">
        <v>624</v>
      </c>
      <c r="B196" s="68" t="s">
        <v>625</v>
      </c>
      <c r="C196" s="55" t="str">
        <f t="shared" si="38"/>
        <v>20150 - Výroba hnojiv a dusíkatých sloučenin</v>
      </c>
      <c r="D196" s="55" t="s">
        <v>626</v>
      </c>
      <c r="E196" s="1" t="s">
        <v>29</v>
      </c>
      <c r="F196" s="67" t="s">
        <v>624</v>
      </c>
      <c r="G196" s="68" t="s">
        <v>625</v>
      </c>
      <c r="H196" s="55" t="str">
        <f t="shared" si="47"/>
        <v>20150 - Výroba hnojiv a dusíkatých sloučenin</v>
      </c>
      <c r="I196" s="55" t="s">
        <v>626</v>
      </c>
      <c r="J196" t="str">
        <f t="shared" si="46"/>
        <v>Shoda</v>
      </c>
      <c r="K196">
        <v>194</v>
      </c>
      <c r="L196" s="1">
        <f>IF(LEFT(Převodník!$A$12,5)=LEFT('Přehled převodů'!D196,5),1,0)</f>
        <v>0</v>
      </c>
      <c r="M196" s="31"/>
      <c r="N196">
        <f t="shared" si="44"/>
        <v>0</v>
      </c>
      <c r="O196" s="45" t="e">
        <f t="shared" si="48"/>
        <v>#N/A</v>
      </c>
      <c r="P196">
        <f t="shared" si="39"/>
        <v>0</v>
      </c>
      <c r="Q196" s="41">
        <f t="shared" si="40"/>
        <v>0</v>
      </c>
      <c r="R196" s="41">
        <f t="shared" si="49"/>
        <v>0</v>
      </c>
      <c r="S196" s="41">
        <f t="shared" si="41"/>
        <v>0</v>
      </c>
      <c r="T196">
        <f t="shared" si="50"/>
        <v>0</v>
      </c>
      <c r="U196" s="40">
        <f t="shared" si="42"/>
        <v>0</v>
      </c>
      <c r="V196" s="38">
        <f t="shared" si="43"/>
        <v>0</v>
      </c>
      <c r="W196" t="str">
        <f>VLOOKUP(A196,'Komplet č.2008 (ÚR 4 A 5)'!$V$4:$W$778,1,0)</f>
        <v>20150</v>
      </c>
      <c r="X196" t="str">
        <f>VLOOKUP(A196,'Komplet č.2008 (ÚR 4 A 5)'!$Y$4:$Y$778,1,0)</f>
        <v>20150</v>
      </c>
      <c r="FJ196" t="str">
        <f>VLOOKUP(F196,'Komplet č 2025 (ÚR 4 A 5)'!$F$3:$N$753,9,0)</f>
        <v>20.15</v>
      </c>
      <c r="FK196">
        <f>VLOOKUP(F196,'Komplet č 2025 (ÚR 4 A 5)'!$F$3:$N$753,8,0)</f>
        <v>4</v>
      </c>
    </row>
    <row r="197" spans="1:167" x14ac:dyDescent="0.25">
      <c r="A197" s="67" t="s">
        <v>627</v>
      </c>
      <c r="B197" s="68" t="s">
        <v>628</v>
      </c>
      <c r="C197" s="55" t="str">
        <f t="shared" ref="C197:C260" si="51">A197&amp;" - "&amp;B197</f>
        <v>20160 - Výroba plastů v primárních formách</v>
      </c>
      <c r="D197" s="55" t="s">
        <v>629</v>
      </c>
      <c r="E197" s="1" t="s">
        <v>29</v>
      </c>
      <c r="F197" s="67" t="s">
        <v>627</v>
      </c>
      <c r="G197" s="68" t="s">
        <v>628</v>
      </c>
      <c r="H197" s="55" t="str">
        <f t="shared" si="47"/>
        <v>20160 - Výroba plastů v primárních formách</v>
      </c>
      <c r="I197" s="55" t="s">
        <v>629</v>
      </c>
      <c r="J197" t="str">
        <f t="shared" si="46"/>
        <v>Shoda</v>
      </c>
      <c r="K197">
        <v>195</v>
      </c>
      <c r="L197" s="1">
        <f>IF(LEFT(Převodník!$A$12,5)=LEFT('Přehled převodů'!D197,5),1,0)</f>
        <v>0</v>
      </c>
      <c r="M197" s="31"/>
      <c r="N197">
        <f t="shared" si="44"/>
        <v>0</v>
      </c>
      <c r="O197" s="45" t="e">
        <f t="shared" si="48"/>
        <v>#N/A</v>
      </c>
      <c r="P197">
        <f t="shared" si="39"/>
        <v>0</v>
      </c>
      <c r="Q197" s="41">
        <f t="shared" si="40"/>
        <v>0</v>
      </c>
      <c r="R197" s="41">
        <f t="shared" si="49"/>
        <v>0</v>
      </c>
      <c r="S197" s="41">
        <f t="shared" si="41"/>
        <v>0</v>
      </c>
      <c r="T197">
        <f t="shared" si="50"/>
        <v>0</v>
      </c>
      <c r="U197" s="40">
        <f t="shared" si="42"/>
        <v>0</v>
      </c>
      <c r="V197" s="38">
        <f t="shared" si="43"/>
        <v>0</v>
      </c>
      <c r="W197" t="str">
        <f>VLOOKUP(A197,'Komplet č.2008 (ÚR 4 A 5)'!$V$4:$W$778,1,0)</f>
        <v>20160</v>
      </c>
      <c r="X197" t="str">
        <f>VLOOKUP(A197,'Komplet č.2008 (ÚR 4 A 5)'!$Y$4:$Y$778,1,0)</f>
        <v>20160</v>
      </c>
      <c r="FJ197" t="str">
        <f>VLOOKUP(F197,'Komplet č 2025 (ÚR 4 A 5)'!$F$3:$N$753,9,0)</f>
        <v>20.16</v>
      </c>
      <c r="FK197">
        <f>VLOOKUP(F197,'Komplet č 2025 (ÚR 4 A 5)'!$F$3:$N$753,8,0)</f>
        <v>4</v>
      </c>
    </row>
    <row r="198" spans="1:167" x14ac:dyDescent="0.25">
      <c r="A198" s="67" t="s">
        <v>630</v>
      </c>
      <c r="B198" s="68" t="s">
        <v>631</v>
      </c>
      <c r="C198" s="55" t="str">
        <f t="shared" si="51"/>
        <v>20170 - Výroba syntetického kaučuku v primárních formách</v>
      </c>
      <c r="D198" s="55" t="s">
        <v>632</v>
      </c>
      <c r="E198" s="1" t="s">
        <v>29</v>
      </c>
      <c r="F198" s="67" t="s">
        <v>630</v>
      </c>
      <c r="G198" s="68" t="s">
        <v>631</v>
      </c>
      <c r="H198" s="55" t="str">
        <f t="shared" si="47"/>
        <v>20170 - Výroba syntetického kaučuku v primárních formách</v>
      </c>
      <c r="I198" s="55" t="s">
        <v>632</v>
      </c>
      <c r="J198" t="str">
        <f t="shared" si="46"/>
        <v>Shoda</v>
      </c>
      <c r="K198">
        <v>196</v>
      </c>
      <c r="L198" s="1">
        <f>IF(LEFT(Převodník!$A$12,5)=LEFT('Přehled převodů'!D198,5),1,0)</f>
        <v>0</v>
      </c>
      <c r="M198" s="31"/>
      <c r="N198">
        <f t="shared" si="44"/>
        <v>0</v>
      </c>
      <c r="O198" s="45" t="e">
        <f t="shared" si="48"/>
        <v>#N/A</v>
      </c>
      <c r="P198">
        <f t="shared" si="39"/>
        <v>0</v>
      </c>
      <c r="Q198" s="41">
        <f t="shared" si="40"/>
        <v>0</v>
      </c>
      <c r="R198" s="41">
        <f t="shared" si="49"/>
        <v>0</v>
      </c>
      <c r="S198" s="41">
        <f t="shared" si="41"/>
        <v>0</v>
      </c>
      <c r="T198">
        <f t="shared" si="50"/>
        <v>0</v>
      </c>
      <c r="U198" s="40">
        <f t="shared" si="42"/>
        <v>0</v>
      </c>
      <c r="V198" s="38">
        <f t="shared" si="43"/>
        <v>0</v>
      </c>
      <c r="W198" t="str">
        <f>VLOOKUP(A198,'Komplet č.2008 (ÚR 4 A 5)'!$V$4:$W$778,1,0)</f>
        <v>20170</v>
      </c>
      <c r="X198" t="str">
        <f>VLOOKUP(A198,'Komplet č.2008 (ÚR 4 A 5)'!$Y$4:$Y$778,1,0)</f>
        <v>20170</v>
      </c>
      <c r="FJ198" t="str">
        <f>VLOOKUP(F198,'Komplet č 2025 (ÚR 4 A 5)'!$F$3:$N$753,9,0)</f>
        <v>20.17</v>
      </c>
      <c r="FK198">
        <f>VLOOKUP(F198,'Komplet č 2025 (ÚR 4 A 5)'!$F$3:$N$753,8,0)</f>
        <v>4</v>
      </c>
    </row>
    <row r="199" spans="1:167" x14ac:dyDescent="0.25">
      <c r="A199" s="67" t="s">
        <v>633</v>
      </c>
      <c r="B199" s="68" t="s">
        <v>634</v>
      </c>
      <c r="C199" s="55" t="str">
        <f t="shared" si="51"/>
        <v>20200 - Výroba pesticidů a jiných agrochemických přípravků</v>
      </c>
      <c r="D199" s="55" t="s">
        <v>635</v>
      </c>
      <c r="E199" s="1" t="s">
        <v>29</v>
      </c>
      <c r="F199" s="67" t="s">
        <v>633</v>
      </c>
      <c r="G199" s="68" t="s">
        <v>636</v>
      </c>
      <c r="H199" s="55" t="str">
        <f t="shared" si="47"/>
        <v>20200 - Výroba pesticidů, dezinfekčních prostředků a jiných agrochemických přípravků</v>
      </c>
      <c r="I199" s="55" t="s">
        <v>637</v>
      </c>
      <c r="J199" t="str">
        <f t="shared" si="46"/>
        <v>Shoda</v>
      </c>
      <c r="K199">
        <v>197</v>
      </c>
      <c r="L199" s="1">
        <f>IF(LEFT(Převodník!$A$12,5)=LEFT('Přehled převodů'!D199,5),1,0)</f>
        <v>0</v>
      </c>
      <c r="M199" s="31"/>
      <c r="N199">
        <f t="shared" si="44"/>
        <v>0</v>
      </c>
      <c r="O199" s="45" t="e">
        <f t="shared" si="48"/>
        <v>#N/A</v>
      </c>
      <c r="P199">
        <f t="shared" si="39"/>
        <v>0</v>
      </c>
      <c r="Q199" s="41">
        <f t="shared" si="40"/>
        <v>0</v>
      </c>
      <c r="R199" s="41">
        <f t="shared" si="49"/>
        <v>0</v>
      </c>
      <c r="S199" s="41">
        <f t="shared" si="41"/>
        <v>0</v>
      </c>
      <c r="T199">
        <f t="shared" si="50"/>
        <v>0</v>
      </c>
      <c r="U199" s="40">
        <f t="shared" si="42"/>
        <v>0</v>
      </c>
      <c r="V199" s="38">
        <f t="shared" si="43"/>
        <v>0</v>
      </c>
      <c r="W199" t="str">
        <f>VLOOKUP(A199,'Komplet č.2008 (ÚR 4 A 5)'!$V$4:$W$778,1,0)</f>
        <v>20200</v>
      </c>
      <c r="X199" t="str">
        <f>VLOOKUP(A199,'Komplet č.2008 (ÚR 4 A 5)'!$Y$4:$Y$778,1,0)</f>
        <v>20200</v>
      </c>
      <c r="FJ199" t="str">
        <f>VLOOKUP(F199,'Komplet č 2025 (ÚR 4 A 5)'!$F$3:$N$753,9,0)</f>
        <v>20.20</v>
      </c>
      <c r="FK199">
        <f>VLOOKUP(F199,'Komplet č 2025 (ÚR 4 A 5)'!$F$3:$N$753,8,0)</f>
        <v>4</v>
      </c>
    </row>
    <row r="200" spans="1:167" x14ac:dyDescent="0.25">
      <c r="A200" s="67" t="s">
        <v>638</v>
      </c>
      <c r="B200" s="68" t="s">
        <v>639</v>
      </c>
      <c r="C200" s="55" t="str">
        <f t="shared" si="51"/>
        <v>20300 - Výroba nátěrových barev, laků a jiných nátěrových materiálů, tiskařských barev a tmelů</v>
      </c>
      <c r="D200" s="55" t="s">
        <v>640</v>
      </c>
      <c r="E200" s="1" t="s">
        <v>29</v>
      </c>
      <c r="F200" s="67" t="s">
        <v>638</v>
      </c>
      <c r="G200" s="68" t="s">
        <v>641</v>
      </c>
      <c r="H200" s="55" t="str">
        <f t="shared" si="47"/>
        <v>20300 - Výroba barev, laků a jiných nátěrových hmot, tiskařských barev a tmelů</v>
      </c>
      <c r="I200" s="55" t="s">
        <v>642</v>
      </c>
      <c r="J200" t="str">
        <f t="shared" si="46"/>
        <v>Shoda</v>
      </c>
      <c r="K200">
        <v>198</v>
      </c>
      <c r="L200" s="1">
        <f>IF(LEFT(Převodník!$A$12,5)=LEFT('Přehled převodů'!D200,5),1,0)</f>
        <v>0</v>
      </c>
      <c r="M200" s="31"/>
      <c r="N200">
        <f t="shared" si="44"/>
        <v>0</v>
      </c>
      <c r="O200" s="45" t="e">
        <f t="shared" si="48"/>
        <v>#N/A</v>
      </c>
      <c r="P200">
        <f t="shared" si="39"/>
        <v>0</v>
      </c>
      <c r="Q200" s="41">
        <f t="shared" si="40"/>
        <v>0</v>
      </c>
      <c r="R200" s="41">
        <f t="shared" si="49"/>
        <v>0</v>
      </c>
      <c r="S200" s="41">
        <f t="shared" si="41"/>
        <v>0</v>
      </c>
      <c r="T200">
        <f t="shared" si="50"/>
        <v>0</v>
      </c>
      <c r="U200" s="40">
        <f t="shared" si="42"/>
        <v>0</v>
      </c>
      <c r="V200" s="38">
        <f t="shared" si="43"/>
        <v>0</v>
      </c>
      <c r="W200" t="str">
        <f>VLOOKUP(A200,'Komplet č.2008 (ÚR 4 A 5)'!$V$4:$W$778,1,0)</f>
        <v>20300</v>
      </c>
      <c r="X200" t="str">
        <f>VLOOKUP(A200,'Komplet č.2008 (ÚR 4 A 5)'!$Y$4:$Y$778,1,0)</f>
        <v>20300</v>
      </c>
      <c r="FJ200" t="str">
        <f>VLOOKUP(F200,'Komplet č 2025 (ÚR 4 A 5)'!$F$3:$N$753,9,0)</f>
        <v>20.30</v>
      </c>
      <c r="FK200">
        <f>VLOOKUP(F200,'Komplet č 2025 (ÚR 4 A 5)'!$F$3:$N$753,8,0)</f>
        <v>4</v>
      </c>
    </row>
    <row r="201" spans="1:167" x14ac:dyDescent="0.25">
      <c r="A201" s="67" t="s">
        <v>643</v>
      </c>
      <c r="B201" s="68" t="s">
        <v>644</v>
      </c>
      <c r="C201" s="55" t="str">
        <f t="shared" si="51"/>
        <v>20410 - Výroba mýdel a detergentů, čisticích a lešticích prostředků</v>
      </c>
      <c r="D201" s="55" t="s">
        <v>645</v>
      </c>
      <c r="E201" s="1" t="s">
        <v>29</v>
      </c>
      <c r="F201" s="67" t="s">
        <v>643</v>
      </c>
      <c r="G201" s="68" t="s">
        <v>646</v>
      </c>
      <c r="H201" s="55" t="str">
        <f t="shared" si="47"/>
        <v>20410 - Výroba mýdel, detergentů a čisticích a lešticích prostředků</v>
      </c>
      <c r="I201" s="55" t="s">
        <v>647</v>
      </c>
      <c r="J201" t="str">
        <f t="shared" si="46"/>
        <v>Shoda</v>
      </c>
      <c r="K201">
        <v>199</v>
      </c>
      <c r="L201" s="1">
        <f>IF(LEFT(Převodník!$A$12,5)=LEFT('Přehled převodů'!D201,5),1,0)</f>
        <v>0</v>
      </c>
      <c r="M201" s="31"/>
      <c r="N201">
        <f t="shared" si="44"/>
        <v>0</v>
      </c>
      <c r="O201" s="45" t="e">
        <f t="shared" si="48"/>
        <v>#N/A</v>
      </c>
      <c r="P201">
        <f t="shared" si="39"/>
        <v>0</v>
      </c>
      <c r="Q201" s="41">
        <f t="shared" si="40"/>
        <v>0</v>
      </c>
      <c r="R201" s="41">
        <f t="shared" si="49"/>
        <v>0</v>
      </c>
      <c r="S201" s="41">
        <f t="shared" si="41"/>
        <v>0</v>
      </c>
      <c r="T201">
        <f t="shared" si="50"/>
        <v>0</v>
      </c>
      <c r="U201" s="40">
        <f t="shared" si="42"/>
        <v>0</v>
      </c>
      <c r="V201" s="38">
        <f t="shared" si="43"/>
        <v>0</v>
      </c>
      <c r="W201" t="str">
        <f>VLOOKUP(A201,'Komplet č.2008 (ÚR 4 A 5)'!$V$4:$W$778,1,0)</f>
        <v>20410</v>
      </c>
      <c r="X201" t="str">
        <f>VLOOKUP(A201,'Komplet č.2008 (ÚR 4 A 5)'!$Y$4:$Y$778,1,0)</f>
        <v>20410</v>
      </c>
      <c r="FJ201" t="str">
        <f>VLOOKUP(F201,'Komplet č 2025 (ÚR 4 A 5)'!$F$3:$N$753,9,0)</f>
        <v>20.41</v>
      </c>
      <c r="FK201">
        <f>VLOOKUP(F201,'Komplet č 2025 (ÚR 4 A 5)'!$F$3:$N$753,8,0)</f>
        <v>4</v>
      </c>
    </row>
    <row r="202" spans="1:167" x14ac:dyDescent="0.25">
      <c r="A202" s="67" t="s">
        <v>648</v>
      </c>
      <c r="B202" s="68" t="s">
        <v>649</v>
      </c>
      <c r="C202" s="55" t="str">
        <f t="shared" si="51"/>
        <v>20420 - Výroba parfémů a toaletních přípravků</v>
      </c>
      <c r="D202" s="55" t="s">
        <v>650</v>
      </c>
      <c r="E202" s="1" t="s">
        <v>29</v>
      </c>
      <c r="F202" s="67" t="s">
        <v>648</v>
      </c>
      <c r="G202" s="68" t="s">
        <v>649</v>
      </c>
      <c r="H202" s="55" t="str">
        <f t="shared" si="47"/>
        <v>20420 - Výroba parfémů a toaletních přípravků</v>
      </c>
      <c r="I202" s="55" t="s">
        <v>650</v>
      </c>
      <c r="J202" t="str">
        <f t="shared" si="46"/>
        <v>Shoda</v>
      </c>
      <c r="K202">
        <v>200</v>
      </c>
      <c r="L202" s="1">
        <f>IF(LEFT(Převodník!$A$12,5)=LEFT('Přehled převodů'!D202,5),1,0)</f>
        <v>0</v>
      </c>
      <c r="M202" s="31"/>
      <c r="N202">
        <f t="shared" si="44"/>
        <v>0</v>
      </c>
      <c r="O202" s="45" t="e">
        <f t="shared" si="48"/>
        <v>#N/A</v>
      </c>
      <c r="P202">
        <f t="shared" ref="P202:P265" si="52">IF(AND(N202&lt;N203,N201=0),N202,0)</f>
        <v>0</v>
      </c>
      <c r="Q202" s="41">
        <f t="shared" ref="Q202:Q265" si="53">IF(AND(P202&gt;1,P201=0,L202=1),P202,0)</f>
        <v>0</v>
      </c>
      <c r="R202" s="41">
        <f t="shared" si="49"/>
        <v>0</v>
      </c>
      <c r="S202" s="41">
        <f t="shared" ref="S202:S265" si="54">(IF(AND(N202=P202,Q202=P202,Q202,R202=N202),N202,0))</f>
        <v>0</v>
      </c>
      <c r="T202">
        <f t="shared" si="50"/>
        <v>0</v>
      </c>
      <c r="U202" s="40">
        <f t="shared" ref="U202:U265" si="55">IF(AND(T201=0,T203&gt;=0),T202,0)</f>
        <v>0</v>
      </c>
      <c r="V202" s="38">
        <f t="shared" ref="V202:V265" si="56">IF(U202+T202=T202,T202,0)</f>
        <v>0</v>
      </c>
      <c r="W202" t="str">
        <f>VLOOKUP(A202,'Komplet č.2008 (ÚR 4 A 5)'!$V$4:$W$778,1,0)</f>
        <v>20420</v>
      </c>
      <c r="X202" t="str">
        <f>VLOOKUP(A202,'Komplet č.2008 (ÚR 4 A 5)'!$Y$4:$Y$778,1,0)</f>
        <v>20420</v>
      </c>
      <c r="FJ202" t="str">
        <f>VLOOKUP(F202,'Komplet č 2025 (ÚR 4 A 5)'!$F$3:$N$753,9,0)</f>
        <v>20.42</v>
      </c>
      <c r="FK202">
        <f>VLOOKUP(F202,'Komplet č 2025 (ÚR 4 A 5)'!$F$3:$N$753,8,0)</f>
        <v>4</v>
      </c>
    </row>
    <row r="203" spans="1:167" x14ac:dyDescent="0.25">
      <c r="A203" s="67" t="s">
        <v>615</v>
      </c>
      <c r="B203" s="68" t="s">
        <v>651</v>
      </c>
      <c r="C203" s="55" t="str">
        <f t="shared" si="51"/>
        <v>20510 - Výroba výbušnin</v>
      </c>
      <c r="D203" s="55" t="s">
        <v>652</v>
      </c>
      <c r="E203" s="1" t="s">
        <v>29</v>
      </c>
      <c r="F203" s="67" t="s">
        <v>653</v>
      </c>
      <c r="G203" s="68" t="s">
        <v>654</v>
      </c>
      <c r="H203" s="55" t="str">
        <f t="shared" si="47"/>
        <v>20590 - Výroba ostatních chemických výrobků j. n.</v>
      </c>
      <c r="I203" s="55" t="s">
        <v>655</v>
      </c>
      <c r="J203" t="str">
        <f t="shared" si="46"/>
        <v>Shoda</v>
      </c>
      <c r="K203">
        <v>201</v>
      </c>
      <c r="L203" s="1">
        <f>IF(LEFT(Převodník!$A$12,5)=LEFT('Přehled převodů'!D203,5),1,0)</f>
        <v>0</v>
      </c>
      <c r="M203" s="31"/>
      <c r="N203">
        <f t="shared" si="44"/>
        <v>0</v>
      </c>
      <c r="O203" s="45" t="e">
        <f t="shared" si="48"/>
        <v>#N/A</v>
      </c>
      <c r="P203">
        <f t="shared" si="52"/>
        <v>0</v>
      </c>
      <c r="Q203" s="41">
        <f t="shared" si="53"/>
        <v>0</v>
      </c>
      <c r="R203" s="41">
        <f t="shared" si="49"/>
        <v>0</v>
      </c>
      <c r="S203" s="41">
        <f t="shared" si="54"/>
        <v>0</v>
      </c>
      <c r="T203">
        <f t="shared" si="50"/>
        <v>0</v>
      </c>
      <c r="U203" s="40">
        <f t="shared" si="55"/>
        <v>0</v>
      </c>
      <c r="V203" s="38">
        <f t="shared" si="56"/>
        <v>0</v>
      </c>
      <c r="W203" t="str">
        <f>VLOOKUP(A203,'Komplet č.2008 (ÚR 4 A 5)'!$V$4:$W$778,1,0)</f>
        <v>20510</v>
      </c>
      <c r="X203" t="str">
        <f>VLOOKUP(A203,'Komplet č.2008 (ÚR 4 A 5)'!$Y$4:$Y$778,1,0)</f>
        <v>20510</v>
      </c>
      <c r="FJ203" t="str">
        <f>VLOOKUP(F203,'Komplet č 2025 (ÚR 4 A 5)'!$F$3:$N$753,9,0)</f>
        <v>20.59</v>
      </c>
      <c r="FK203">
        <f>VLOOKUP(F203,'Komplet č 2025 (ÚR 4 A 5)'!$F$3:$N$753,8,0)</f>
        <v>4</v>
      </c>
    </row>
    <row r="204" spans="1:167" x14ac:dyDescent="0.25">
      <c r="A204" s="67" t="s">
        <v>656</v>
      </c>
      <c r="B204" s="68" t="s">
        <v>657</v>
      </c>
      <c r="C204" s="55" t="str">
        <f t="shared" si="51"/>
        <v>20520 - Výroba klihů</v>
      </c>
      <c r="D204" s="55" t="s">
        <v>658</v>
      </c>
      <c r="E204" s="1" t="s">
        <v>29</v>
      </c>
      <c r="F204" s="67" t="s">
        <v>653</v>
      </c>
      <c r="G204" s="68" t="s">
        <v>654</v>
      </c>
      <c r="H204" s="55" t="str">
        <f t="shared" si="47"/>
        <v>20590 - Výroba ostatních chemických výrobků j. n.</v>
      </c>
      <c r="I204" s="55" t="s">
        <v>655</v>
      </c>
      <c r="J204" t="str">
        <f t="shared" si="46"/>
        <v>Shoda</v>
      </c>
      <c r="K204">
        <v>202</v>
      </c>
      <c r="L204" s="1">
        <f>IF(LEFT(Převodník!$A$12,5)=LEFT('Přehled převodů'!D204,5),1,0)</f>
        <v>0</v>
      </c>
      <c r="M204" s="31"/>
      <c r="N204">
        <f t="shared" si="44"/>
        <v>0</v>
      </c>
      <c r="O204" s="45" t="e">
        <f t="shared" si="48"/>
        <v>#N/A</v>
      </c>
      <c r="P204">
        <f t="shared" si="52"/>
        <v>0</v>
      </c>
      <c r="Q204" s="41">
        <f t="shared" si="53"/>
        <v>0</v>
      </c>
      <c r="R204" s="41">
        <f t="shared" si="49"/>
        <v>0</v>
      </c>
      <c r="S204" s="41">
        <f t="shared" si="54"/>
        <v>0</v>
      </c>
      <c r="T204">
        <f t="shared" si="50"/>
        <v>0</v>
      </c>
      <c r="U204" s="40">
        <f t="shared" si="55"/>
        <v>0</v>
      </c>
      <c r="V204" s="38">
        <f t="shared" si="56"/>
        <v>0</v>
      </c>
      <c r="W204" t="str">
        <f>VLOOKUP(A204,'Komplet č.2008 (ÚR 4 A 5)'!$V$4:$W$778,1,0)</f>
        <v>20520</v>
      </c>
      <c r="X204" t="str">
        <f>VLOOKUP(A204,'Komplet č.2008 (ÚR 4 A 5)'!$Y$4:$Y$778,1,0)</f>
        <v>20520</v>
      </c>
      <c r="FJ204" t="str">
        <f>VLOOKUP(F204,'Komplet č 2025 (ÚR 4 A 5)'!$F$3:$N$753,9,0)</f>
        <v>20.59</v>
      </c>
      <c r="FK204">
        <f>VLOOKUP(F204,'Komplet č 2025 (ÚR 4 A 5)'!$F$3:$N$753,8,0)</f>
        <v>4</v>
      </c>
    </row>
    <row r="205" spans="1:167" x14ac:dyDescent="0.25">
      <c r="A205" s="67" t="s">
        <v>659</v>
      </c>
      <c r="B205" s="68" t="s">
        <v>660</v>
      </c>
      <c r="C205" s="55" t="str">
        <f t="shared" si="51"/>
        <v>20530 - Výroba vonných silic</v>
      </c>
      <c r="D205" s="55" t="s">
        <v>661</v>
      </c>
      <c r="E205" s="1" t="s">
        <v>29</v>
      </c>
      <c r="F205" s="67" t="s">
        <v>653</v>
      </c>
      <c r="G205" s="68" t="s">
        <v>654</v>
      </c>
      <c r="H205" s="55" t="str">
        <f t="shared" si="47"/>
        <v>20590 - Výroba ostatních chemických výrobků j. n.</v>
      </c>
      <c r="I205" s="55" t="s">
        <v>655</v>
      </c>
      <c r="J205" t="str">
        <f t="shared" si="46"/>
        <v>Shoda</v>
      </c>
      <c r="K205">
        <v>203</v>
      </c>
      <c r="L205" s="1">
        <f>IF(LEFT(Převodník!$A$12,5)=LEFT('Přehled převodů'!D205,5),1,0)</f>
        <v>0</v>
      </c>
      <c r="M205" s="31"/>
      <c r="N205">
        <f t="shared" si="44"/>
        <v>0</v>
      </c>
      <c r="O205" s="45" t="e">
        <f t="shared" si="48"/>
        <v>#N/A</v>
      </c>
      <c r="P205">
        <f t="shared" si="52"/>
        <v>0</v>
      </c>
      <c r="Q205" s="41">
        <f t="shared" si="53"/>
        <v>0</v>
      </c>
      <c r="R205" s="41">
        <f t="shared" si="49"/>
        <v>0</v>
      </c>
      <c r="S205" s="41">
        <f t="shared" si="54"/>
        <v>0</v>
      </c>
      <c r="T205">
        <f t="shared" si="50"/>
        <v>0</v>
      </c>
      <c r="U205" s="40">
        <f t="shared" si="55"/>
        <v>0</v>
      </c>
      <c r="V205" s="38">
        <f t="shared" si="56"/>
        <v>0</v>
      </c>
      <c r="W205" t="str">
        <f>VLOOKUP(A205,'Komplet č.2008 (ÚR 4 A 5)'!$V$4:$W$778,1,0)</f>
        <v>20530</v>
      </c>
      <c r="X205" t="str">
        <f>VLOOKUP(A205,'Komplet č.2008 (ÚR 4 A 5)'!$Y$4:$Y$778,1,0)</f>
        <v>20530</v>
      </c>
      <c r="FJ205" t="str">
        <f>VLOOKUP(F205,'Komplet č 2025 (ÚR 4 A 5)'!$F$3:$N$753,9,0)</f>
        <v>20.59</v>
      </c>
      <c r="FK205">
        <f>VLOOKUP(F205,'Komplet č 2025 (ÚR 4 A 5)'!$F$3:$N$753,8,0)</f>
        <v>4</v>
      </c>
    </row>
    <row r="206" spans="1:167" x14ac:dyDescent="0.25">
      <c r="A206" s="67" t="s">
        <v>653</v>
      </c>
      <c r="B206" s="68" t="s">
        <v>654</v>
      </c>
      <c r="C206" s="55" t="str">
        <f t="shared" si="51"/>
        <v>20590 - Výroba ostatních chemických výrobků j. n.</v>
      </c>
      <c r="D206" s="55" t="s">
        <v>655</v>
      </c>
      <c r="E206" s="1" t="s">
        <v>45</v>
      </c>
      <c r="F206" s="67" t="s">
        <v>615</v>
      </c>
      <c r="G206" s="68" t="s">
        <v>616</v>
      </c>
      <c r="H206" s="55" t="str">
        <f t="shared" ref="H206:H237" si="57">F206&amp;" - "&amp;G206</f>
        <v>20510 - Výroba kapalných biopaliv</v>
      </c>
      <c r="I206" s="55" t="s">
        <v>617</v>
      </c>
      <c r="J206" t="str">
        <f t="shared" si="46"/>
        <v>Shoda</v>
      </c>
      <c r="K206">
        <v>204</v>
      </c>
      <c r="L206" s="1">
        <f>IF(LEFT(Převodník!$A$12,5)=LEFT('Přehled převodů'!D206,5),1,0)</f>
        <v>0</v>
      </c>
      <c r="M206" s="31"/>
      <c r="N206">
        <f t="shared" si="44"/>
        <v>0</v>
      </c>
      <c r="O206" s="45" t="e">
        <f t="shared" si="48"/>
        <v>#N/A</v>
      </c>
      <c r="P206">
        <f t="shared" si="52"/>
        <v>0</v>
      </c>
      <c r="Q206" s="41">
        <f t="shared" si="53"/>
        <v>0</v>
      </c>
      <c r="R206" s="41">
        <f t="shared" si="49"/>
        <v>0</v>
      </c>
      <c r="S206" s="41">
        <f t="shared" si="54"/>
        <v>0</v>
      </c>
      <c r="T206">
        <f t="shared" si="50"/>
        <v>0</v>
      </c>
      <c r="U206" s="40">
        <f t="shared" si="55"/>
        <v>0</v>
      </c>
      <c r="V206" s="38">
        <f t="shared" si="56"/>
        <v>0</v>
      </c>
      <c r="W206" t="str">
        <f>VLOOKUP(A206,'Komplet č.2008 (ÚR 4 A 5)'!$V$4:$W$778,1,0)</f>
        <v>20590</v>
      </c>
      <c r="X206" t="str">
        <f>VLOOKUP(A206,'Komplet č.2008 (ÚR 4 A 5)'!$Y$4:$Y$778,1,0)</f>
        <v>20590</v>
      </c>
      <c r="FJ206" t="str">
        <f>VLOOKUP(F206,'Komplet č 2025 (ÚR 4 A 5)'!$F$3:$N$753,9,0)</f>
        <v>20.51</v>
      </c>
      <c r="FK206">
        <f>VLOOKUP(F206,'Komplet č 2025 (ÚR 4 A 5)'!$F$3:$N$753,8,0)</f>
        <v>4</v>
      </c>
    </row>
    <row r="207" spans="1:167" x14ac:dyDescent="0.25">
      <c r="A207" s="67" t="s">
        <v>653</v>
      </c>
      <c r="B207" s="68" t="s">
        <v>654</v>
      </c>
      <c r="C207" s="55" t="str">
        <f t="shared" si="51"/>
        <v>20590 - Výroba ostatních chemických výrobků j. n.</v>
      </c>
      <c r="D207" s="55" t="s">
        <v>655</v>
      </c>
      <c r="E207" s="1" t="s">
        <v>45</v>
      </c>
      <c r="F207" s="67" t="s">
        <v>653</v>
      </c>
      <c r="G207" s="68" t="s">
        <v>654</v>
      </c>
      <c r="H207" s="55" t="str">
        <f t="shared" si="57"/>
        <v>20590 - Výroba ostatních chemických výrobků j. n.</v>
      </c>
      <c r="I207" s="55" t="s">
        <v>655</v>
      </c>
      <c r="J207" t="str">
        <f t="shared" si="46"/>
        <v>Shoda</v>
      </c>
      <c r="K207">
        <v>205</v>
      </c>
      <c r="L207" s="1">
        <f>IF(LEFT(Převodník!$A$12,5)=LEFT('Přehled převodů'!D207,5),1,0)</f>
        <v>0</v>
      </c>
      <c r="M207" s="31"/>
      <c r="N207">
        <f t="shared" si="44"/>
        <v>0</v>
      </c>
      <c r="O207" s="45" t="e">
        <f t="shared" si="48"/>
        <v>#N/A</v>
      </c>
      <c r="P207">
        <f t="shared" si="52"/>
        <v>0</v>
      </c>
      <c r="Q207" s="41">
        <f t="shared" si="53"/>
        <v>0</v>
      </c>
      <c r="R207" s="41">
        <f t="shared" si="49"/>
        <v>0</v>
      </c>
      <c r="S207" s="41">
        <f t="shared" si="54"/>
        <v>0</v>
      </c>
      <c r="T207">
        <f t="shared" si="50"/>
        <v>0</v>
      </c>
      <c r="U207" s="40">
        <f t="shared" si="55"/>
        <v>0</v>
      </c>
      <c r="V207" s="38">
        <f t="shared" si="56"/>
        <v>0</v>
      </c>
      <c r="W207" t="str">
        <f>VLOOKUP(A207,'Komplet č.2008 (ÚR 4 A 5)'!$V$4:$W$778,1,0)</f>
        <v>20590</v>
      </c>
      <c r="X207" t="str">
        <f>VLOOKUP(A207,'Komplet č.2008 (ÚR 4 A 5)'!$Y$4:$Y$778,1,0)</f>
        <v>20590</v>
      </c>
      <c r="FJ207" t="str">
        <f>VLOOKUP(F207,'Komplet č 2025 (ÚR 4 A 5)'!$F$3:$N$753,9,0)</f>
        <v>20.59</v>
      </c>
      <c r="FK207">
        <f>VLOOKUP(F207,'Komplet č 2025 (ÚR 4 A 5)'!$F$3:$N$753,8,0)</f>
        <v>4</v>
      </c>
    </row>
    <row r="208" spans="1:167" x14ac:dyDescent="0.25">
      <c r="A208" s="67" t="s">
        <v>662</v>
      </c>
      <c r="B208" s="68" t="s">
        <v>663</v>
      </c>
      <c r="C208" s="55" t="str">
        <f t="shared" si="51"/>
        <v>20591 - Výroba metylesterů a etylesterů mastných kyselin pro pohon motorů a pro výrobu směsí paliv pro pohon motorů</v>
      </c>
      <c r="D208" s="55" t="s">
        <v>664</v>
      </c>
      <c r="E208" s="1" t="s">
        <v>29</v>
      </c>
      <c r="F208" s="67" t="s">
        <v>615</v>
      </c>
      <c r="G208" s="68" t="s">
        <v>616</v>
      </c>
      <c r="H208" s="55" t="str">
        <f t="shared" si="57"/>
        <v>20510 - Výroba kapalných biopaliv</v>
      </c>
      <c r="I208" s="55" t="s">
        <v>617</v>
      </c>
      <c r="J208" t="str">
        <f t="shared" si="46"/>
        <v>Shoda</v>
      </c>
      <c r="K208">
        <v>206</v>
      </c>
      <c r="L208" s="1">
        <f>IF(LEFT(Převodník!$A$12,5)=LEFT('Přehled převodů'!D208,5),1,0)</f>
        <v>0</v>
      </c>
      <c r="M208" s="31"/>
      <c r="N208">
        <f t="shared" si="44"/>
        <v>0</v>
      </c>
      <c r="O208" s="45" t="e">
        <f t="shared" si="48"/>
        <v>#N/A</v>
      </c>
      <c r="P208">
        <f t="shared" si="52"/>
        <v>0</v>
      </c>
      <c r="Q208" s="41">
        <f t="shared" si="53"/>
        <v>0</v>
      </c>
      <c r="R208" s="41">
        <f t="shared" si="49"/>
        <v>0</v>
      </c>
      <c r="S208" s="41">
        <f t="shared" si="54"/>
        <v>0</v>
      </c>
      <c r="T208">
        <f t="shared" si="50"/>
        <v>0</v>
      </c>
      <c r="U208" s="40">
        <f t="shared" si="55"/>
        <v>0</v>
      </c>
      <c r="V208" s="38">
        <f t="shared" si="56"/>
        <v>0</v>
      </c>
      <c r="W208" t="str">
        <f>VLOOKUP(A208,'Komplet č.2008 (ÚR 4 A 5)'!$V$4:$W$778,1,0)</f>
        <v>20591</v>
      </c>
      <c r="X208" t="str">
        <f>VLOOKUP(A208,'Komplet č.2008 (ÚR 4 A 5)'!$Y$4:$Y$778,1,0)</f>
        <v>20591</v>
      </c>
      <c r="FJ208" t="str">
        <f>VLOOKUP(F208,'Komplet č 2025 (ÚR 4 A 5)'!$F$3:$N$753,9,0)</f>
        <v>20.51</v>
      </c>
      <c r="FK208">
        <f>VLOOKUP(F208,'Komplet č 2025 (ÚR 4 A 5)'!$F$3:$N$753,8,0)</f>
        <v>4</v>
      </c>
    </row>
    <row r="209" spans="1:169" x14ac:dyDescent="0.25">
      <c r="A209" s="67" t="s">
        <v>665</v>
      </c>
      <c r="B209" s="68" t="s">
        <v>666</v>
      </c>
      <c r="C209" s="55" t="str">
        <f t="shared" si="51"/>
        <v>20599 - Výroba jiných chemických výrobků j. n.</v>
      </c>
      <c r="D209" s="55" t="s">
        <v>667</v>
      </c>
      <c r="E209" s="1" t="s">
        <v>29</v>
      </c>
      <c r="F209" s="67" t="s">
        <v>665</v>
      </c>
      <c r="G209" s="68" t="s">
        <v>666</v>
      </c>
      <c r="H209" s="74" t="str">
        <f t="shared" si="57"/>
        <v>20599 - Výroba jiných chemických výrobků j. n.</v>
      </c>
      <c r="I209" s="72" t="s">
        <v>667</v>
      </c>
      <c r="J209" t="str">
        <f t="shared" si="46"/>
        <v>Shoda</v>
      </c>
      <c r="K209" s="62">
        <v>207</v>
      </c>
      <c r="L209" s="61">
        <f>IF(LEFT(Převodník!$A$12,5)=LEFT('Přehled převodů'!D209,5),1,0)</f>
        <v>0</v>
      </c>
      <c r="M209" s="42"/>
      <c r="N209" s="62">
        <f t="shared" si="44"/>
        <v>0</v>
      </c>
      <c r="O209" s="63" t="e">
        <f t="shared" si="48"/>
        <v>#N/A</v>
      </c>
      <c r="P209" s="62">
        <f t="shared" si="52"/>
        <v>0</v>
      </c>
      <c r="Q209" s="64">
        <f t="shared" si="53"/>
        <v>0</v>
      </c>
      <c r="R209" s="64">
        <f t="shared" si="49"/>
        <v>0</v>
      </c>
      <c r="S209" s="64">
        <f t="shared" si="54"/>
        <v>0</v>
      </c>
      <c r="T209" s="62">
        <f t="shared" si="50"/>
        <v>0</v>
      </c>
      <c r="U209" s="65">
        <f t="shared" si="55"/>
        <v>0</v>
      </c>
      <c r="V209" s="66">
        <f t="shared" si="56"/>
        <v>0</v>
      </c>
      <c r="W209" s="62" t="str">
        <f>VLOOKUP(A209,'Komplet č.2008 (ÚR 4 A 5)'!$V$4:$W$778,1,0)</f>
        <v>20599</v>
      </c>
      <c r="X209" s="62" t="str">
        <f>VLOOKUP(A209,'Komplet č.2008 (ÚR 4 A 5)'!$Y$4:$Y$778,1,0)</f>
        <v>20599</v>
      </c>
      <c r="Y209" s="62"/>
      <c r="Z209" s="62"/>
      <c r="AA209" s="62"/>
      <c r="AB209" s="62"/>
      <c r="AC209" s="62"/>
      <c r="AD209" s="62"/>
      <c r="AE209" s="62"/>
      <c r="AF209" s="62"/>
      <c r="AG209" s="62"/>
      <c r="AH209" s="62"/>
      <c r="AI209" s="62"/>
      <c r="AJ209" s="62"/>
      <c r="AK209" s="62"/>
      <c r="AL209" s="62"/>
      <c r="AM209" s="62"/>
      <c r="AN209" s="62"/>
      <c r="AO209" s="62"/>
      <c r="AP209" s="62"/>
      <c r="AQ209" s="62"/>
      <c r="AR209" s="62"/>
      <c r="AS209" s="62"/>
      <c r="AT209" s="62"/>
      <c r="AU209" s="62"/>
      <c r="AV209" s="62"/>
      <c r="AW209" s="62"/>
      <c r="AX209" s="62"/>
      <c r="AY209" s="62"/>
      <c r="AZ209" s="62"/>
      <c r="BA209" s="62"/>
      <c r="BB209" s="62"/>
      <c r="BC209" s="62"/>
      <c r="BD209" s="62"/>
      <c r="BE209" s="62"/>
      <c r="BF209" s="62"/>
      <c r="BG209" s="62"/>
      <c r="BH209" s="62"/>
      <c r="BI209" s="62"/>
      <c r="BJ209" s="62"/>
      <c r="BK209" s="62"/>
      <c r="BL209" s="62"/>
      <c r="BM209" s="62"/>
      <c r="BN209" s="62"/>
      <c r="BO209" s="62"/>
      <c r="BP209" s="62"/>
      <c r="BQ209" s="62"/>
      <c r="BR209" s="62"/>
      <c r="BS209" s="62"/>
      <c r="BT209" s="62"/>
      <c r="BU209" s="62"/>
      <c r="BV209" s="62"/>
      <c r="BW209" s="62"/>
      <c r="BX209" s="62"/>
      <c r="BY209" s="62"/>
      <c r="BZ209" s="62"/>
      <c r="CA209" s="62"/>
      <c r="CB209" s="62"/>
      <c r="CC209" s="62"/>
      <c r="CD209" s="62"/>
      <c r="CE209" s="62"/>
      <c r="CF209" s="62"/>
      <c r="CG209" s="62"/>
      <c r="CH209" s="62"/>
      <c r="CI209" s="62"/>
      <c r="CJ209" s="62"/>
      <c r="CK209" s="62"/>
      <c r="CL209" s="62"/>
      <c r="CM209" s="62"/>
      <c r="CN209" s="62"/>
      <c r="CO209" s="62"/>
      <c r="CP209" s="62"/>
      <c r="CQ209" s="62"/>
      <c r="CR209" s="62"/>
      <c r="CS209" s="62"/>
      <c r="CT209" s="62"/>
      <c r="CU209" s="62"/>
      <c r="CV209" s="62"/>
      <c r="CW209" s="62"/>
      <c r="CX209" s="62"/>
      <c r="CY209" s="62"/>
      <c r="CZ209" s="62"/>
      <c r="DA209" s="62"/>
      <c r="DB209" s="62"/>
      <c r="DC209" s="62"/>
      <c r="DD209" s="62"/>
      <c r="DE209" s="62"/>
      <c r="DF209" s="62"/>
      <c r="DG209" s="62"/>
      <c r="DH209" s="62"/>
      <c r="DI209" s="62"/>
      <c r="DJ209" s="62"/>
      <c r="DK209" s="62"/>
      <c r="DL209" s="62"/>
      <c r="DM209" s="62"/>
      <c r="DN209" s="62"/>
      <c r="DO209" s="62"/>
      <c r="DP209" s="62"/>
      <c r="DQ209" s="62"/>
      <c r="DR209" s="62"/>
      <c r="DS209" s="62"/>
      <c r="DT209" s="62"/>
      <c r="DU209" s="62"/>
      <c r="DV209" s="62"/>
      <c r="DW209" s="62"/>
      <c r="DX209" s="62"/>
      <c r="DY209" s="62"/>
      <c r="DZ209" s="62"/>
      <c r="EA209" s="62"/>
      <c r="EB209" s="62"/>
      <c r="EC209" s="62"/>
      <c r="ED209" s="62"/>
      <c r="EE209" s="62"/>
      <c r="EF209" s="62"/>
      <c r="EG209" s="62"/>
      <c r="EH209" s="62"/>
      <c r="EI209" s="62"/>
      <c r="EJ209" s="62"/>
      <c r="EK209" s="62"/>
      <c r="EL209" s="62"/>
      <c r="EM209" s="62"/>
      <c r="EN209" s="62"/>
      <c r="EO209" s="62"/>
      <c r="EP209" s="62"/>
      <c r="EQ209" s="62"/>
      <c r="ER209" s="62"/>
      <c r="ES209" s="62"/>
      <c r="ET209" s="62"/>
      <c r="EU209" s="62"/>
      <c r="EV209" s="62"/>
      <c r="EW209" s="62"/>
      <c r="EX209" s="62"/>
      <c r="EY209" s="62"/>
      <c r="EZ209" s="62"/>
      <c r="FA209" s="62"/>
      <c r="FB209" s="62"/>
      <c r="FC209" s="62"/>
      <c r="FD209" s="62"/>
      <c r="FE209" s="62"/>
      <c r="FF209" s="62"/>
      <c r="FG209" s="62"/>
      <c r="FH209" s="62"/>
      <c r="FI209" s="62"/>
      <c r="FJ209" s="62" t="e">
        <f>VLOOKUP(F209,'Komplet č 2025 (ÚR 4 A 5)'!$F$3:$N$753,9,0)</f>
        <v>#N/A</v>
      </c>
      <c r="FK209" s="62" t="e">
        <f>VLOOKUP(F209,'Komplet č 2025 (ÚR 4 A 5)'!$F$3:$N$753,8,0)</f>
        <v>#N/A</v>
      </c>
      <c r="FL209" s="62"/>
      <c r="FM209" s="62"/>
    </row>
    <row r="210" spans="1:169" x14ac:dyDescent="0.25">
      <c r="A210" s="67" t="s">
        <v>669</v>
      </c>
      <c r="B210" s="68" t="s">
        <v>670</v>
      </c>
      <c r="C210" s="55" t="str">
        <f t="shared" si="51"/>
        <v>20600 - Výroba chemických vláken</v>
      </c>
      <c r="D210" s="55" t="s">
        <v>668</v>
      </c>
      <c r="E210" s="1" t="s">
        <v>29</v>
      </c>
      <c r="F210" s="67" t="s">
        <v>669</v>
      </c>
      <c r="G210" s="68" t="s">
        <v>670</v>
      </c>
      <c r="H210" s="55" t="str">
        <f t="shared" si="57"/>
        <v>20600 - Výroba chemických vláken</v>
      </c>
      <c r="I210" s="55" t="s">
        <v>668</v>
      </c>
      <c r="J210" t="str">
        <f t="shared" si="46"/>
        <v>Shoda</v>
      </c>
      <c r="K210">
        <v>208</v>
      </c>
      <c r="L210" s="1">
        <f>IF(LEFT(Převodník!$A$12,5)=LEFT('Přehled převodů'!D210,5),1,0)</f>
        <v>0</v>
      </c>
      <c r="M210" s="31"/>
      <c r="N210">
        <f t="shared" si="44"/>
        <v>0</v>
      </c>
      <c r="O210" s="45" t="e">
        <f t="shared" si="48"/>
        <v>#N/A</v>
      </c>
      <c r="P210">
        <f t="shared" si="52"/>
        <v>0</v>
      </c>
      <c r="Q210" s="41">
        <f t="shared" si="53"/>
        <v>0</v>
      </c>
      <c r="R210" s="41">
        <f t="shared" si="49"/>
        <v>0</v>
      </c>
      <c r="S210" s="41">
        <f t="shared" si="54"/>
        <v>0</v>
      </c>
      <c r="T210">
        <f t="shared" si="50"/>
        <v>0</v>
      </c>
      <c r="U210" s="40">
        <f t="shared" si="55"/>
        <v>0</v>
      </c>
      <c r="V210" s="38">
        <f t="shared" si="56"/>
        <v>0</v>
      </c>
      <c r="W210" t="str">
        <f>VLOOKUP(A210,'Komplet č.2008 (ÚR 4 A 5)'!$V$4:$W$778,1,0)</f>
        <v>20600</v>
      </c>
      <c r="X210" t="str">
        <f>VLOOKUP(A210,'Komplet č.2008 (ÚR 4 A 5)'!$Y$4:$Y$778,1,0)</f>
        <v>20600</v>
      </c>
      <c r="FJ210" t="str">
        <f>VLOOKUP(F210,'Komplet č 2025 (ÚR 4 A 5)'!$F$3:$N$753,9,0)</f>
        <v>20.60</v>
      </c>
      <c r="FK210">
        <f>VLOOKUP(F210,'Komplet č 2025 (ÚR 4 A 5)'!$F$3:$N$753,8,0)</f>
        <v>4</v>
      </c>
    </row>
    <row r="211" spans="1:169" x14ac:dyDescent="0.25">
      <c r="A211" s="67" t="s">
        <v>672</v>
      </c>
      <c r="B211" s="68" t="s">
        <v>673</v>
      </c>
      <c r="C211" s="55" t="str">
        <f t="shared" si="51"/>
        <v>21100 - Výroba základních farmaceutických výrobků</v>
      </c>
      <c r="D211" s="55" t="s">
        <v>671</v>
      </c>
      <c r="E211" s="1" t="s">
        <v>29</v>
      </c>
      <c r="F211" s="67" t="s">
        <v>672</v>
      </c>
      <c r="G211" s="68" t="s">
        <v>673</v>
      </c>
      <c r="H211" s="55" t="str">
        <f t="shared" si="57"/>
        <v>21100 - Výroba základních farmaceutických výrobků</v>
      </c>
      <c r="I211" s="55" t="s">
        <v>671</v>
      </c>
      <c r="J211" t="str">
        <f t="shared" si="46"/>
        <v>Shoda</v>
      </c>
      <c r="K211">
        <v>209</v>
      </c>
      <c r="L211" s="1">
        <f>IF(LEFT(Převodník!$A$12,5)=LEFT('Přehled převodů'!D211,5),1,0)</f>
        <v>0</v>
      </c>
      <c r="M211" s="31"/>
      <c r="N211">
        <f t="shared" si="44"/>
        <v>0</v>
      </c>
      <c r="O211" s="45" t="e">
        <f t="shared" si="48"/>
        <v>#N/A</v>
      </c>
      <c r="P211">
        <f t="shared" si="52"/>
        <v>0</v>
      </c>
      <c r="Q211" s="41">
        <f t="shared" si="53"/>
        <v>0</v>
      </c>
      <c r="R211" s="41">
        <f t="shared" si="49"/>
        <v>0</v>
      </c>
      <c r="S211" s="41">
        <f t="shared" si="54"/>
        <v>0</v>
      </c>
      <c r="T211">
        <f t="shared" si="50"/>
        <v>0</v>
      </c>
      <c r="U211" s="40">
        <f t="shared" si="55"/>
        <v>0</v>
      </c>
      <c r="V211" s="38">
        <f t="shared" si="56"/>
        <v>0</v>
      </c>
      <c r="W211" t="str">
        <f>VLOOKUP(A211,'Komplet č.2008 (ÚR 4 A 5)'!$V$4:$W$778,1,0)</f>
        <v>21100</v>
      </c>
      <c r="X211" t="str">
        <f>VLOOKUP(A211,'Komplet č.2008 (ÚR 4 A 5)'!$Y$4:$Y$778,1,0)</f>
        <v>21100</v>
      </c>
      <c r="FJ211" t="str">
        <f>VLOOKUP(F211,'Komplet č 2025 (ÚR 4 A 5)'!$F$3:$N$753,9,0)</f>
        <v>21.10</v>
      </c>
      <c r="FK211">
        <f>VLOOKUP(F211,'Komplet č 2025 (ÚR 4 A 5)'!$F$3:$N$753,8,0)</f>
        <v>4</v>
      </c>
    </row>
    <row r="212" spans="1:169" x14ac:dyDescent="0.25">
      <c r="A212" s="67" t="s">
        <v>675</v>
      </c>
      <c r="B212" s="68" t="s">
        <v>676</v>
      </c>
      <c r="C212" s="55" t="str">
        <f t="shared" si="51"/>
        <v>21200 - Výroba farmaceutických přípravků</v>
      </c>
      <c r="D212" s="55" t="s">
        <v>674</v>
      </c>
      <c r="E212" s="1" t="s">
        <v>29</v>
      </c>
      <c r="F212" s="67" t="s">
        <v>675</v>
      </c>
      <c r="G212" s="68" t="s">
        <v>676</v>
      </c>
      <c r="H212" s="55" t="str">
        <f t="shared" si="57"/>
        <v>21200 - Výroba farmaceutických přípravků</v>
      </c>
      <c r="I212" s="55" t="s">
        <v>674</v>
      </c>
      <c r="J212" t="str">
        <f t="shared" si="46"/>
        <v>Shoda</v>
      </c>
      <c r="K212">
        <v>210</v>
      </c>
      <c r="L212" s="1">
        <f>IF(LEFT(Převodník!$A$12,5)=LEFT('Přehled převodů'!D212,5),1,0)</f>
        <v>0</v>
      </c>
      <c r="M212" s="31"/>
      <c r="N212">
        <f t="shared" si="44"/>
        <v>0</v>
      </c>
      <c r="O212" s="45" t="e">
        <f t="shared" si="48"/>
        <v>#N/A</v>
      </c>
      <c r="P212">
        <f t="shared" si="52"/>
        <v>0</v>
      </c>
      <c r="Q212" s="41">
        <f t="shared" si="53"/>
        <v>0</v>
      </c>
      <c r="R212" s="41">
        <f t="shared" si="49"/>
        <v>0</v>
      </c>
      <c r="S212" s="41">
        <f t="shared" si="54"/>
        <v>0</v>
      </c>
      <c r="T212">
        <f t="shared" si="50"/>
        <v>0</v>
      </c>
      <c r="U212" s="40">
        <f t="shared" si="55"/>
        <v>0</v>
      </c>
      <c r="V212" s="38">
        <f t="shared" si="56"/>
        <v>0</v>
      </c>
      <c r="W212" t="str">
        <f>VLOOKUP(A212,'Komplet č.2008 (ÚR 4 A 5)'!$V$4:$W$778,1,0)</f>
        <v>21200</v>
      </c>
      <c r="X212" t="str">
        <f>VLOOKUP(A212,'Komplet č.2008 (ÚR 4 A 5)'!$Y$4:$Y$778,1,0)</f>
        <v>21200</v>
      </c>
      <c r="FJ212" t="str">
        <f>VLOOKUP(F212,'Komplet č 2025 (ÚR 4 A 5)'!$F$3:$N$753,9,0)</f>
        <v>21.20</v>
      </c>
      <c r="FK212">
        <f>VLOOKUP(F212,'Komplet č 2025 (ÚR 4 A 5)'!$F$3:$N$753,8,0)</f>
        <v>4</v>
      </c>
    </row>
    <row r="213" spans="1:169" x14ac:dyDescent="0.25">
      <c r="A213" s="67" t="s">
        <v>678</v>
      </c>
      <c r="B213" s="68" t="s">
        <v>679</v>
      </c>
      <c r="C213" s="55" t="str">
        <f t="shared" si="51"/>
        <v>22110 - Výroba pryžových plášťů a duší; protektorování pneumatik</v>
      </c>
      <c r="D213" s="55" t="s">
        <v>680</v>
      </c>
      <c r="E213" s="1" t="s">
        <v>29</v>
      </c>
      <c r="F213" s="67" t="s">
        <v>678</v>
      </c>
      <c r="G213" s="68" t="s">
        <v>681</v>
      </c>
      <c r="H213" s="55" t="str">
        <f t="shared" si="57"/>
        <v>22110 - Výroba pryžových plášťů a duší a protektorování pneumatik</v>
      </c>
      <c r="I213" s="55" t="s">
        <v>677</v>
      </c>
      <c r="J213" t="str">
        <f t="shared" si="46"/>
        <v>Shoda</v>
      </c>
      <c r="K213">
        <v>211</v>
      </c>
      <c r="L213" s="1">
        <f>IF(LEFT(Převodník!$A$12,5)=LEFT('Přehled převodů'!D213,5),1,0)</f>
        <v>0</v>
      </c>
      <c r="M213" s="31"/>
      <c r="N213">
        <f t="shared" si="44"/>
        <v>0</v>
      </c>
      <c r="O213" s="45" t="e">
        <f t="shared" si="48"/>
        <v>#N/A</v>
      </c>
      <c r="P213">
        <f t="shared" si="52"/>
        <v>0</v>
      </c>
      <c r="Q213" s="41">
        <f t="shared" si="53"/>
        <v>0</v>
      </c>
      <c r="R213" s="41">
        <f t="shared" si="49"/>
        <v>0</v>
      </c>
      <c r="S213" s="41">
        <f t="shared" si="54"/>
        <v>0</v>
      </c>
      <c r="T213">
        <f t="shared" si="50"/>
        <v>0</v>
      </c>
      <c r="U213" s="40">
        <f t="shared" si="55"/>
        <v>0</v>
      </c>
      <c r="V213" s="38">
        <f t="shared" si="56"/>
        <v>0</v>
      </c>
      <c r="W213" t="str">
        <f>VLOOKUP(A213,'Komplet č.2008 (ÚR 4 A 5)'!$V$4:$W$778,1,0)</f>
        <v>22110</v>
      </c>
      <c r="X213" t="str">
        <f>VLOOKUP(A213,'Komplet č.2008 (ÚR 4 A 5)'!$Y$4:$Y$778,1,0)</f>
        <v>22110</v>
      </c>
      <c r="FJ213" t="str">
        <f>VLOOKUP(F213,'Komplet č 2025 (ÚR 4 A 5)'!$F$3:$N$753,9,0)</f>
        <v>22.11</v>
      </c>
      <c r="FK213">
        <f>VLOOKUP(F213,'Komplet č 2025 (ÚR 4 A 5)'!$F$3:$N$753,8,0)</f>
        <v>4</v>
      </c>
    </row>
    <row r="214" spans="1:169" x14ac:dyDescent="0.25">
      <c r="A214" s="67" t="s">
        <v>682</v>
      </c>
      <c r="B214" s="68" t="s">
        <v>683</v>
      </c>
      <c r="C214" s="55" t="str">
        <f t="shared" si="51"/>
        <v>22190 - Výroba ostatních pryžových výrobků</v>
      </c>
      <c r="D214" s="55" t="s">
        <v>684</v>
      </c>
      <c r="E214" s="1" t="s">
        <v>45</v>
      </c>
      <c r="F214" s="67" t="s">
        <v>497</v>
      </c>
      <c r="G214" s="68" t="s">
        <v>498</v>
      </c>
      <c r="H214" s="55" t="str">
        <f t="shared" si="57"/>
        <v>15200 - Výroba obuvi</v>
      </c>
      <c r="I214" s="55" t="s">
        <v>499</v>
      </c>
      <c r="J214" t="str">
        <f t="shared" si="46"/>
        <v>Shoda</v>
      </c>
      <c r="K214">
        <v>212</v>
      </c>
      <c r="L214" s="1">
        <f>IF(LEFT(Převodník!$A$12,5)=LEFT('Přehled převodů'!D214,5),1,0)</f>
        <v>0</v>
      </c>
      <c r="M214" s="31"/>
      <c r="N214">
        <f t="shared" ref="N214:N277" si="58">IF(L214=0,0,K214)</f>
        <v>0</v>
      </c>
      <c r="O214" s="45" t="e">
        <f t="shared" si="48"/>
        <v>#N/A</v>
      </c>
      <c r="P214">
        <f t="shared" si="52"/>
        <v>0</v>
      </c>
      <c r="Q214" s="41">
        <f t="shared" si="53"/>
        <v>0</v>
      </c>
      <c r="R214" s="41">
        <f t="shared" si="49"/>
        <v>0</v>
      </c>
      <c r="S214" s="41">
        <f t="shared" si="54"/>
        <v>0</v>
      </c>
      <c r="T214">
        <f t="shared" si="50"/>
        <v>0</v>
      </c>
      <c r="U214" s="40">
        <f t="shared" si="55"/>
        <v>0</v>
      </c>
      <c r="V214" s="38">
        <f t="shared" si="56"/>
        <v>0</v>
      </c>
      <c r="W214" t="str">
        <f>VLOOKUP(A214,'Komplet č.2008 (ÚR 4 A 5)'!$V$4:$W$778,1,0)</f>
        <v>22190</v>
      </c>
      <c r="X214" t="str">
        <f>VLOOKUP(A214,'Komplet č.2008 (ÚR 4 A 5)'!$Y$4:$Y$778,1,0)</f>
        <v>22190</v>
      </c>
      <c r="FJ214" t="str">
        <f>VLOOKUP(F214,'Komplet č 2025 (ÚR 4 A 5)'!$F$3:$N$753,9,0)</f>
        <v>15.20</v>
      </c>
      <c r="FK214">
        <f>VLOOKUP(F214,'Komplet č 2025 (ÚR 4 A 5)'!$F$3:$N$753,8,0)</f>
        <v>4</v>
      </c>
    </row>
    <row r="215" spans="1:169" x14ac:dyDescent="0.25">
      <c r="A215" s="67" t="s">
        <v>682</v>
      </c>
      <c r="B215" s="68" t="s">
        <v>683</v>
      </c>
      <c r="C215" s="55" t="str">
        <f t="shared" si="51"/>
        <v>22190 - Výroba ostatních pryžových výrobků</v>
      </c>
      <c r="D215" s="55" t="s">
        <v>684</v>
      </c>
      <c r="E215" s="1" t="s">
        <v>45</v>
      </c>
      <c r="F215" s="67" t="s">
        <v>686</v>
      </c>
      <c r="G215" s="68" t="s">
        <v>683</v>
      </c>
      <c r="H215" s="55" t="str">
        <f t="shared" si="57"/>
        <v>22120 - Výroba ostatních pryžových výrobků</v>
      </c>
      <c r="I215" s="55" t="s">
        <v>685</v>
      </c>
      <c r="J215" t="str">
        <f t="shared" si="46"/>
        <v>Shoda</v>
      </c>
      <c r="K215">
        <v>213</v>
      </c>
      <c r="L215" s="1">
        <f>IF(LEFT(Převodník!$A$12,5)=LEFT('Přehled převodů'!D215,5),1,0)</f>
        <v>0</v>
      </c>
      <c r="M215" s="31"/>
      <c r="N215">
        <f t="shared" si="58"/>
        <v>0</v>
      </c>
      <c r="O215" s="45" t="e">
        <f t="shared" si="48"/>
        <v>#N/A</v>
      </c>
      <c r="P215">
        <f t="shared" si="52"/>
        <v>0</v>
      </c>
      <c r="Q215" s="41">
        <f t="shared" si="53"/>
        <v>0</v>
      </c>
      <c r="R215" s="41">
        <f t="shared" si="49"/>
        <v>0</v>
      </c>
      <c r="S215" s="41">
        <f t="shared" si="54"/>
        <v>0</v>
      </c>
      <c r="T215">
        <f t="shared" si="50"/>
        <v>0</v>
      </c>
      <c r="U215" s="40">
        <f t="shared" si="55"/>
        <v>0</v>
      </c>
      <c r="V215" s="38">
        <f t="shared" si="56"/>
        <v>0</v>
      </c>
      <c r="W215" t="str">
        <f>VLOOKUP(A215,'Komplet č.2008 (ÚR 4 A 5)'!$V$4:$W$778,1,0)</f>
        <v>22190</v>
      </c>
      <c r="X215" t="str">
        <f>VLOOKUP(A215,'Komplet č.2008 (ÚR 4 A 5)'!$Y$4:$Y$778,1,0)</f>
        <v>22190</v>
      </c>
      <c r="FJ215" t="str">
        <f>VLOOKUP(F215,'Komplet č 2025 (ÚR 4 A 5)'!$F$3:$N$753,9,0)</f>
        <v>22.12</v>
      </c>
      <c r="FK215">
        <f>VLOOKUP(F215,'Komplet č 2025 (ÚR 4 A 5)'!$F$3:$N$753,8,0)</f>
        <v>4</v>
      </c>
    </row>
    <row r="216" spans="1:169" x14ac:dyDescent="0.25">
      <c r="A216" s="67" t="s">
        <v>688</v>
      </c>
      <c r="B216" s="68" t="s">
        <v>689</v>
      </c>
      <c r="C216" s="55" t="str">
        <f t="shared" si="51"/>
        <v>22210 - Výroba plastových desek, fólií, hadic, trubek a profilů</v>
      </c>
      <c r="D216" s="55" t="s">
        <v>687</v>
      </c>
      <c r="E216" s="1" t="s">
        <v>45</v>
      </c>
      <c r="F216" s="67" t="s">
        <v>688</v>
      </c>
      <c r="G216" s="68" t="s">
        <v>689</v>
      </c>
      <c r="H216" s="55" t="str">
        <f t="shared" si="57"/>
        <v>22210 - Výroba plastových desek, fólií, hadic, trubek a profilů</v>
      </c>
      <c r="I216" s="55" t="s">
        <v>687</v>
      </c>
      <c r="J216" t="str">
        <f t="shared" si="46"/>
        <v>Shoda</v>
      </c>
      <c r="K216">
        <v>214</v>
      </c>
      <c r="L216" s="1">
        <f>IF(LEFT(Převodník!$A$12,5)=LEFT('Přehled převodů'!D216,5),1,0)</f>
        <v>0</v>
      </c>
      <c r="M216" s="31"/>
      <c r="N216">
        <f t="shared" si="58"/>
        <v>0</v>
      </c>
      <c r="O216" s="45" t="e">
        <f t="shared" si="48"/>
        <v>#N/A</v>
      </c>
      <c r="P216">
        <f t="shared" si="52"/>
        <v>0</v>
      </c>
      <c r="Q216" s="41">
        <f t="shared" si="53"/>
        <v>0</v>
      </c>
      <c r="R216" s="41">
        <f t="shared" si="49"/>
        <v>0</v>
      </c>
      <c r="S216" s="41">
        <f t="shared" si="54"/>
        <v>0</v>
      </c>
      <c r="T216">
        <f t="shared" si="50"/>
        <v>0</v>
      </c>
      <c r="U216" s="40">
        <f t="shared" si="55"/>
        <v>0</v>
      </c>
      <c r="V216" s="38">
        <f t="shared" si="56"/>
        <v>0</v>
      </c>
      <c r="W216" t="str">
        <f>VLOOKUP(A216,'Komplet č.2008 (ÚR 4 A 5)'!$V$4:$W$778,1,0)</f>
        <v>22210</v>
      </c>
      <c r="X216" t="str">
        <f>VLOOKUP(A216,'Komplet č.2008 (ÚR 4 A 5)'!$Y$4:$Y$778,1,0)</f>
        <v>22210</v>
      </c>
      <c r="FJ216" t="str">
        <f>VLOOKUP(F216,'Komplet č 2025 (ÚR 4 A 5)'!$F$3:$N$753,9,0)</f>
        <v>22.21</v>
      </c>
      <c r="FK216">
        <f>VLOOKUP(F216,'Komplet č 2025 (ÚR 4 A 5)'!$F$3:$N$753,8,0)</f>
        <v>4</v>
      </c>
    </row>
    <row r="217" spans="1:169" x14ac:dyDescent="0.25">
      <c r="A217" s="67" t="s">
        <v>688</v>
      </c>
      <c r="B217" s="68" t="s">
        <v>689</v>
      </c>
      <c r="C217" s="55" t="str">
        <f t="shared" si="51"/>
        <v>22210 - Výroba plastových desek, fólií, hadic, trubek a profilů</v>
      </c>
      <c r="D217" s="55" t="s">
        <v>687</v>
      </c>
      <c r="E217" s="1" t="s">
        <v>45</v>
      </c>
      <c r="F217" s="67" t="s">
        <v>691</v>
      </c>
      <c r="G217" s="68" t="s">
        <v>692</v>
      </c>
      <c r="H217" s="55" t="str">
        <f t="shared" si="57"/>
        <v>22250 - Zpracování a konečná úprava plastových výrobků</v>
      </c>
      <c r="I217" s="55" t="s">
        <v>690</v>
      </c>
      <c r="J217" t="str">
        <f t="shared" si="46"/>
        <v>Shoda</v>
      </c>
      <c r="K217">
        <v>215</v>
      </c>
      <c r="L217" s="1">
        <f>IF(LEFT(Převodník!$A$12,5)=LEFT('Přehled převodů'!D217,5),1,0)</f>
        <v>0</v>
      </c>
      <c r="M217" s="31"/>
      <c r="N217">
        <f t="shared" si="58"/>
        <v>0</v>
      </c>
      <c r="O217" s="45" t="e">
        <f t="shared" si="48"/>
        <v>#N/A</v>
      </c>
      <c r="P217">
        <f t="shared" si="52"/>
        <v>0</v>
      </c>
      <c r="Q217" s="41">
        <f t="shared" si="53"/>
        <v>0</v>
      </c>
      <c r="R217" s="41">
        <f t="shared" si="49"/>
        <v>0</v>
      </c>
      <c r="S217" s="41">
        <f t="shared" si="54"/>
        <v>0</v>
      </c>
      <c r="T217">
        <f t="shared" si="50"/>
        <v>0</v>
      </c>
      <c r="U217" s="40">
        <f t="shared" si="55"/>
        <v>0</v>
      </c>
      <c r="V217" s="38">
        <f t="shared" si="56"/>
        <v>0</v>
      </c>
      <c r="W217" t="str">
        <f>VLOOKUP(A217,'Komplet č.2008 (ÚR 4 A 5)'!$V$4:$W$778,1,0)</f>
        <v>22210</v>
      </c>
      <c r="X217" t="str">
        <f>VLOOKUP(A217,'Komplet č.2008 (ÚR 4 A 5)'!$Y$4:$Y$778,1,0)</f>
        <v>22210</v>
      </c>
      <c r="FJ217" t="str">
        <f>VLOOKUP(F217,'Komplet č 2025 (ÚR 4 A 5)'!$F$3:$N$753,9,0)</f>
        <v>22.25</v>
      </c>
      <c r="FK217">
        <f>VLOOKUP(F217,'Komplet č 2025 (ÚR 4 A 5)'!$F$3:$N$753,8,0)</f>
        <v>4</v>
      </c>
    </row>
    <row r="218" spans="1:169" x14ac:dyDescent="0.25">
      <c r="A218" s="67" t="s">
        <v>694</v>
      </c>
      <c r="B218" s="68" t="s">
        <v>695</v>
      </c>
      <c r="C218" s="55" t="str">
        <f t="shared" si="51"/>
        <v>22220 - Výroba plastových obalů</v>
      </c>
      <c r="D218" s="55" t="s">
        <v>693</v>
      </c>
      <c r="E218" s="1" t="s">
        <v>45</v>
      </c>
      <c r="F218" s="67" t="s">
        <v>694</v>
      </c>
      <c r="G218" s="68" t="s">
        <v>695</v>
      </c>
      <c r="H218" s="55" t="str">
        <f t="shared" si="57"/>
        <v>22220 - Výroba plastových obalů</v>
      </c>
      <c r="I218" s="55" t="s">
        <v>693</v>
      </c>
      <c r="J218" t="str">
        <f t="shared" si="46"/>
        <v>Shoda</v>
      </c>
      <c r="K218">
        <v>216</v>
      </c>
      <c r="L218" s="1">
        <f>IF(LEFT(Převodník!$A$12,5)=LEFT('Přehled převodů'!D218,5),1,0)</f>
        <v>0</v>
      </c>
      <c r="M218" s="31"/>
      <c r="N218">
        <f t="shared" si="58"/>
        <v>0</v>
      </c>
      <c r="O218" s="45" t="e">
        <f t="shared" si="48"/>
        <v>#N/A</v>
      </c>
      <c r="P218">
        <f t="shared" si="52"/>
        <v>0</v>
      </c>
      <c r="Q218" s="41">
        <f t="shared" si="53"/>
        <v>0</v>
      </c>
      <c r="R218" s="41">
        <f t="shared" si="49"/>
        <v>0</v>
      </c>
      <c r="S218" s="41">
        <f t="shared" si="54"/>
        <v>0</v>
      </c>
      <c r="T218">
        <f t="shared" si="50"/>
        <v>0</v>
      </c>
      <c r="U218" s="40">
        <f t="shared" si="55"/>
        <v>0</v>
      </c>
      <c r="V218" s="38">
        <f t="shared" si="56"/>
        <v>0</v>
      </c>
      <c r="W218" t="str">
        <f>VLOOKUP(A218,'Komplet č.2008 (ÚR 4 A 5)'!$V$4:$W$778,1,0)</f>
        <v>22220</v>
      </c>
      <c r="X218" t="str">
        <f>VLOOKUP(A218,'Komplet č.2008 (ÚR 4 A 5)'!$Y$4:$Y$778,1,0)</f>
        <v>22220</v>
      </c>
      <c r="FJ218" t="str">
        <f>VLOOKUP(F218,'Komplet č 2025 (ÚR 4 A 5)'!$F$3:$N$753,9,0)</f>
        <v>22.22</v>
      </c>
      <c r="FK218">
        <f>VLOOKUP(F218,'Komplet č 2025 (ÚR 4 A 5)'!$F$3:$N$753,8,0)</f>
        <v>4</v>
      </c>
    </row>
    <row r="219" spans="1:169" x14ac:dyDescent="0.25">
      <c r="A219" s="67" t="s">
        <v>694</v>
      </c>
      <c r="B219" s="68" t="s">
        <v>695</v>
      </c>
      <c r="C219" s="55" t="str">
        <f t="shared" si="51"/>
        <v>22220 - Výroba plastových obalů</v>
      </c>
      <c r="D219" s="55" t="s">
        <v>693</v>
      </c>
      <c r="E219" s="1" t="s">
        <v>45</v>
      </c>
      <c r="F219" s="67" t="s">
        <v>691</v>
      </c>
      <c r="G219" s="68" t="s">
        <v>692</v>
      </c>
      <c r="H219" s="55" t="str">
        <f t="shared" si="57"/>
        <v>22250 - Zpracování a konečná úprava plastových výrobků</v>
      </c>
      <c r="I219" s="55" t="s">
        <v>690</v>
      </c>
      <c r="J219" t="str">
        <f t="shared" si="46"/>
        <v>Shoda</v>
      </c>
      <c r="K219">
        <v>217</v>
      </c>
      <c r="L219" s="1">
        <f>IF(LEFT(Převodník!$A$12,5)=LEFT('Přehled převodů'!D219,5),1,0)</f>
        <v>0</v>
      </c>
      <c r="M219" s="31"/>
      <c r="N219">
        <f t="shared" si="58"/>
        <v>0</v>
      </c>
      <c r="O219" s="45" t="e">
        <f t="shared" si="48"/>
        <v>#N/A</v>
      </c>
      <c r="P219">
        <f t="shared" si="52"/>
        <v>0</v>
      </c>
      <c r="Q219" s="41">
        <f t="shared" si="53"/>
        <v>0</v>
      </c>
      <c r="R219" s="41">
        <f t="shared" si="49"/>
        <v>0</v>
      </c>
      <c r="S219" s="41">
        <f t="shared" si="54"/>
        <v>0</v>
      </c>
      <c r="T219">
        <f t="shared" si="50"/>
        <v>0</v>
      </c>
      <c r="U219" s="40">
        <f t="shared" si="55"/>
        <v>0</v>
      </c>
      <c r="V219" s="38">
        <f t="shared" si="56"/>
        <v>0</v>
      </c>
      <c r="W219" t="str">
        <f>VLOOKUP(A219,'Komplet č.2008 (ÚR 4 A 5)'!$V$4:$W$778,1,0)</f>
        <v>22220</v>
      </c>
      <c r="X219" t="str">
        <f>VLOOKUP(A219,'Komplet č.2008 (ÚR 4 A 5)'!$Y$4:$Y$778,1,0)</f>
        <v>22220</v>
      </c>
      <c r="FJ219" t="str">
        <f>VLOOKUP(F219,'Komplet č 2025 (ÚR 4 A 5)'!$F$3:$N$753,9,0)</f>
        <v>22.25</v>
      </c>
      <c r="FK219">
        <f>VLOOKUP(F219,'Komplet č 2025 (ÚR 4 A 5)'!$F$3:$N$753,8,0)</f>
        <v>4</v>
      </c>
    </row>
    <row r="220" spans="1:169" x14ac:dyDescent="0.25">
      <c r="A220" s="67" t="s">
        <v>697</v>
      </c>
      <c r="B220" s="68" t="s">
        <v>698</v>
      </c>
      <c r="C220" s="55" t="str">
        <f t="shared" si="51"/>
        <v>22230 - Výroba plastových výrobků pro stavebnictví</v>
      </c>
      <c r="D220" s="55" t="s">
        <v>699</v>
      </c>
      <c r="E220" s="1" t="s">
        <v>474</v>
      </c>
      <c r="F220" s="67" t="s">
        <v>697</v>
      </c>
      <c r="G220" s="68" t="s">
        <v>700</v>
      </c>
      <c r="H220" s="55" t="str">
        <f t="shared" si="57"/>
        <v>22230 - Výroba plastových dveří a oken</v>
      </c>
      <c r="I220" s="55" t="s">
        <v>696</v>
      </c>
      <c r="J220" t="str">
        <f t="shared" si="46"/>
        <v>Shoda</v>
      </c>
      <c r="K220">
        <v>218</v>
      </c>
      <c r="L220" s="1">
        <f>IF(LEFT(Převodník!$A$12,5)=LEFT('Přehled převodů'!D220,5),1,0)</f>
        <v>0</v>
      </c>
      <c r="M220" s="31"/>
      <c r="N220">
        <f t="shared" si="58"/>
        <v>0</v>
      </c>
      <c r="O220" s="45" t="e">
        <f t="shared" si="48"/>
        <v>#N/A</v>
      </c>
      <c r="P220">
        <f t="shared" si="52"/>
        <v>0</v>
      </c>
      <c r="Q220" s="41">
        <f t="shared" si="53"/>
        <v>0</v>
      </c>
      <c r="R220" s="41">
        <f t="shared" si="49"/>
        <v>0</v>
      </c>
      <c r="S220" s="41">
        <f t="shared" si="54"/>
        <v>0</v>
      </c>
      <c r="T220">
        <f t="shared" si="50"/>
        <v>0</v>
      </c>
      <c r="U220" s="40">
        <f t="shared" si="55"/>
        <v>0</v>
      </c>
      <c r="V220" s="38">
        <f t="shared" si="56"/>
        <v>0</v>
      </c>
      <c r="W220" t="str">
        <f>VLOOKUP(A220,'Komplet č.2008 (ÚR 4 A 5)'!$V$4:$W$778,1,0)</f>
        <v>22230</v>
      </c>
      <c r="X220" t="str">
        <f>VLOOKUP(A220,'Komplet č.2008 (ÚR 4 A 5)'!$Y$4:$Y$778,1,0)</f>
        <v>22230</v>
      </c>
      <c r="FJ220" t="str">
        <f>VLOOKUP(F220,'Komplet č 2025 (ÚR 4 A 5)'!$F$3:$N$753,9,0)</f>
        <v>22.23</v>
      </c>
      <c r="FK220">
        <f>VLOOKUP(F220,'Komplet č 2025 (ÚR 4 A 5)'!$F$3:$N$753,8,0)</f>
        <v>4</v>
      </c>
    </row>
    <row r="221" spans="1:169" x14ac:dyDescent="0.25">
      <c r="A221" s="67" t="s">
        <v>697</v>
      </c>
      <c r="B221" s="68" t="s">
        <v>698</v>
      </c>
      <c r="C221" s="55" t="str">
        <f t="shared" si="51"/>
        <v>22230 - Výroba plastových výrobků pro stavebnictví</v>
      </c>
      <c r="D221" s="55" t="s">
        <v>699</v>
      </c>
      <c r="E221" s="1" t="s">
        <v>474</v>
      </c>
      <c r="F221" s="67" t="s">
        <v>702</v>
      </c>
      <c r="G221" s="68" t="s">
        <v>698</v>
      </c>
      <c r="H221" s="55" t="str">
        <f t="shared" si="57"/>
        <v>22240 - Výroba plastových výrobků pro stavebnictví</v>
      </c>
      <c r="I221" s="55" t="s">
        <v>701</v>
      </c>
      <c r="J221" t="str">
        <f t="shared" si="46"/>
        <v>Shoda</v>
      </c>
      <c r="K221">
        <v>219</v>
      </c>
      <c r="L221" s="1">
        <f>IF(LEFT(Převodník!$A$12,5)=LEFT('Přehled převodů'!D221,5),1,0)</f>
        <v>0</v>
      </c>
      <c r="M221" s="31"/>
      <c r="N221">
        <f t="shared" si="58"/>
        <v>0</v>
      </c>
      <c r="O221" s="45" t="e">
        <f t="shared" si="48"/>
        <v>#N/A</v>
      </c>
      <c r="P221">
        <f t="shared" si="52"/>
        <v>0</v>
      </c>
      <c r="Q221" s="41">
        <f t="shared" si="53"/>
        <v>0</v>
      </c>
      <c r="R221" s="41">
        <f t="shared" si="49"/>
        <v>0</v>
      </c>
      <c r="S221" s="41">
        <f t="shared" si="54"/>
        <v>0</v>
      </c>
      <c r="T221">
        <f t="shared" si="50"/>
        <v>0</v>
      </c>
      <c r="U221" s="40">
        <f t="shared" si="55"/>
        <v>0</v>
      </c>
      <c r="V221" s="38">
        <f t="shared" si="56"/>
        <v>0</v>
      </c>
      <c r="W221" t="str">
        <f>VLOOKUP(A221,'Komplet č.2008 (ÚR 4 A 5)'!$V$4:$W$778,1,0)</f>
        <v>22230</v>
      </c>
      <c r="X221" t="str">
        <f>VLOOKUP(A221,'Komplet č.2008 (ÚR 4 A 5)'!$Y$4:$Y$778,1,0)</f>
        <v>22230</v>
      </c>
      <c r="FJ221" t="str">
        <f>VLOOKUP(F221,'Komplet č 2025 (ÚR 4 A 5)'!$F$3:$N$753,9,0)</f>
        <v>22.24</v>
      </c>
      <c r="FK221">
        <f>VLOOKUP(F221,'Komplet č 2025 (ÚR 4 A 5)'!$F$3:$N$753,8,0)</f>
        <v>4</v>
      </c>
    </row>
    <row r="222" spans="1:169" x14ac:dyDescent="0.25">
      <c r="A222" s="67" t="s">
        <v>697</v>
      </c>
      <c r="B222" s="68" t="s">
        <v>698</v>
      </c>
      <c r="C222" s="55" t="str">
        <f t="shared" si="51"/>
        <v>22230 - Výroba plastových výrobků pro stavebnictví</v>
      </c>
      <c r="D222" s="55" t="s">
        <v>699</v>
      </c>
      <c r="E222" s="1" t="s">
        <v>474</v>
      </c>
      <c r="F222" s="67" t="s">
        <v>691</v>
      </c>
      <c r="G222" s="68" t="s">
        <v>692</v>
      </c>
      <c r="H222" s="55" t="str">
        <f t="shared" si="57"/>
        <v>22250 - Zpracování a konečná úprava plastových výrobků</v>
      </c>
      <c r="I222" s="55" t="s">
        <v>690</v>
      </c>
      <c r="J222" t="str">
        <f t="shared" si="46"/>
        <v>Shoda</v>
      </c>
      <c r="K222">
        <v>220</v>
      </c>
      <c r="L222" s="1">
        <f>IF(LEFT(Převodník!$A$12,5)=LEFT('Přehled převodů'!D222,5),1,0)</f>
        <v>0</v>
      </c>
      <c r="M222" s="31"/>
      <c r="N222">
        <f t="shared" si="58"/>
        <v>0</v>
      </c>
      <c r="O222" s="45" t="e">
        <f t="shared" si="48"/>
        <v>#N/A</v>
      </c>
      <c r="P222">
        <f t="shared" si="52"/>
        <v>0</v>
      </c>
      <c r="Q222" s="41">
        <f t="shared" si="53"/>
        <v>0</v>
      </c>
      <c r="R222" s="41">
        <f t="shared" si="49"/>
        <v>0</v>
      </c>
      <c r="S222" s="41">
        <f t="shared" si="54"/>
        <v>0</v>
      </c>
      <c r="T222">
        <f t="shared" si="50"/>
        <v>0</v>
      </c>
      <c r="U222" s="40">
        <f t="shared" si="55"/>
        <v>0</v>
      </c>
      <c r="V222" s="38">
        <f t="shared" si="56"/>
        <v>0</v>
      </c>
      <c r="W222" t="str">
        <f>VLOOKUP(A222,'Komplet č.2008 (ÚR 4 A 5)'!$V$4:$W$778,1,0)</f>
        <v>22230</v>
      </c>
      <c r="X222" t="str">
        <f>VLOOKUP(A222,'Komplet č.2008 (ÚR 4 A 5)'!$Y$4:$Y$778,1,0)</f>
        <v>22230</v>
      </c>
      <c r="FJ222" t="str">
        <f>VLOOKUP(F222,'Komplet č 2025 (ÚR 4 A 5)'!$F$3:$N$753,9,0)</f>
        <v>22.25</v>
      </c>
      <c r="FK222">
        <f>VLOOKUP(F222,'Komplet č 2025 (ÚR 4 A 5)'!$F$3:$N$753,8,0)</f>
        <v>4</v>
      </c>
    </row>
    <row r="223" spans="1:169" x14ac:dyDescent="0.25">
      <c r="A223" s="67" t="s">
        <v>697</v>
      </c>
      <c r="B223" s="68" t="s">
        <v>698</v>
      </c>
      <c r="C223" s="55" t="str">
        <f t="shared" si="51"/>
        <v>22230 - Výroba plastových výrobků pro stavebnictví</v>
      </c>
      <c r="D223" s="55" t="s">
        <v>699</v>
      </c>
      <c r="E223" s="1" t="s">
        <v>474</v>
      </c>
      <c r="F223" s="67" t="s">
        <v>704</v>
      </c>
      <c r="G223" s="68" t="s">
        <v>705</v>
      </c>
      <c r="H223" s="55" t="str">
        <f t="shared" si="57"/>
        <v>23660 - Výroba ostatních betonových, cementových a sádrových výrobků</v>
      </c>
      <c r="I223" s="55" t="s">
        <v>703</v>
      </c>
      <c r="J223" t="str">
        <f t="shared" si="46"/>
        <v>Shoda</v>
      </c>
      <c r="K223">
        <v>221</v>
      </c>
      <c r="L223" s="1">
        <f>IF(LEFT(Převodník!$A$12,5)=LEFT('Přehled převodů'!D223,5),1,0)</f>
        <v>0</v>
      </c>
      <c r="M223" s="31"/>
      <c r="N223">
        <f t="shared" si="58"/>
        <v>0</v>
      </c>
      <c r="O223" s="45" t="e">
        <f t="shared" si="48"/>
        <v>#N/A</v>
      </c>
      <c r="P223">
        <f t="shared" si="52"/>
        <v>0</v>
      </c>
      <c r="Q223" s="41">
        <f t="shared" si="53"/>
        <v>0</v>
      </c>
      <c r="R223" s="41">
        <f t="shared" si="49"/>
        <v>0</v>
      </c>
      <c r="S223" s="41">
        <f t="shared" si="54"/>
        <v>0</v>
      </c>
      <c r="T223">
        <f t="shared" si="50"/>
        <v>0</v>
      </c>
      <c r="U223" s="40">
        <f t="shared" si="55"/>
        <v>0</v>
      </c>
      <c r="V223" s="38">
        <f t="shared" si="56"/>
        <v>0</v>
      </c>
      <c r="W223" t="str">
        <f>VLOOKUP(A223,'Komplet č.2008 (ÚR 4 A 5)'!$V$4:$W$778,1,0)</f>
        <v>22230</v>
      </c>
      <c r="X223" t="str">
        <f>VLOOKUP(A223,'Komplet č.2008 (ÚR 4 A 5)'!$Y$4:$Y$778,1,0)</f>
        <v>22230</v>
      </c>
      <c r="FJ223" t="str">
        <f>VLOOKUP(F223,'Komplet č 2025 (ÚR 4 A 5)'!$F$3:$N$753,9,0)</f>
        <v>23.66</v>
      </c>
      <c r="FK223">
        <f>VLOOKUP(F223,'Komplet č 2025 (ÚR 4 A 5)'!$F$3:$N$753,8,0)</f>
        <v>4</v>
      </c>
    </row>
    <row r="224" spans="1:169" x14ac:dyDescent="0.25">
      <c r="A224" s="67" t="s">
        <v>706</v>
      </c>
      <c r="B224" s="68" t="s">
        <v>707</v>
      </c>
      <c r="C224" s="55" t="str">
        <f t="shared" si="51"/>
        <v>22290 - Výroba ostatních plastových výrobků</v>
      </c>
      <c r="D224" s="55" t="s">
        <v>708</v>
      </c>
      <c r="E224" s="1" t="s">
        <v>474</v>
      </c>
      <c r="F224" s="67" t="s">
        <v>497</v>
      </c>
      <c r="G224" s="68" t="s">
        <v>498</v>
      </c>
      <c r="H224" s="55" t="str">
        <f t="shared" si="57"/>
        <v>15200 - Výroba obuvi</v>
      </c>
      <c r="I224" s="55" t="s">
        <v>499</v>
      </c>
      <c r="J224" t="str">
        <f t="shared" si="46"/>
        <v>Shoda</v>
      </c>
      <c r="K224">
        <v>222</v>
      </c>
      <c r="L224" s="1">
        <f>IF(LEFT(Převodník!$A$12,5)=LEFT('Přehled převodů'!D224,5),1,0)</f>
        <v>0</v>
      </c>
      <c r="M224" s="31"/>
      <c r="N224">
        <f t="shared" si="58"/>
        <v>0</v>
      </c>
      <c r="O224" s="45" t="e">
        <f t="shared" si="48"/>
        <v>#N/A</v>
      </c>
      <c r="P224">
        <f t="shared" si="52"/>
        <v>0</v>
      </c>
      <c r="Q224" s="41">
        <f t="shared" si="53"/>
        <v>0</v>
      </c>
      <c r="R224" s="41">
        <f t="shared" si="49"/>
        <v>0</v>
      </c>
      <c r="S224" s="41">
        <f t="shared" si="54"/>
        <v>0</v>
      </c>
      <c r="T224">
        <f t="shared" si="50"/>
        <v>0</v>
      </c>
      <c r="U224" s="40">
        <f t="shared" si="55"/>
        <v>0</v>
      </c>
      <c r="V224" s="38">
        <f t="shared" si="56"/>
        <v>0</v>
      </c>
      <c r="W224" t="str">
        <f>VLOOKUP(A224,'Komplet č.2008 (ÚR 4 A 5)'!$V$4:$W$778,1,0)</f>
        <v>22290</v>
      </c>
      <c r="X224" t="str">
        <f>VLOOKUP(A224,'Komplet č.2008 (ÚR 4 A 5)'!$Y$4:$Y$778,1,0)</f>
        <v>22290</v>
      </c>
      <c r="FJ224" t="str">
        <f>VLOOKUP(F224,'Komplet č 2025 (ÚR 4 A 5)'!$F$3:$N$753,9,0)</f>
        <v>15.20</v>
      </c>
      <c r="FK224">
        <f>VLOOKUP(F224,'Komplet č 2025 (ÚR 4 A 5)'!$F$3:$N$753,8,0)</f>
        <v>4</v>
      </c>
    </row>
    <row r="225" spans="1:167" x14ac:dyDescent="0.25">
      <c r="A225" s="67" t="s">
        <v>706</v>
      </c>
      <c r="B225" s="68" t="s">
        <v>707</v>
      </c>
      <c r="C225" s="55" t="str">
        <f t="shared" si="51"/>
        <v>22290 - Výroba ostatních plastových výrobků</v>
      </c>
      <c r="D225" s="55" t="s">
        <v>708</v>
      </c>
      <c r="E225" s="1" t="s">
        <v>474</v>
      </c>
      <c r="F225" s="67" t="s">
        <v>688</v>
      </c>
      <c r="G225" s="68" t="s">
        <v>689</v>
      </c>
      <c r="H225" s="55" t="str">
        <f t="shared" si="57"/>
        <v>22210 - Výroba plastových desek, fólií, hadic, trubek a profilů</v>
      </c>
      <c r="I225" s="55" t="s">
        <v>687</v>
      </c>
      <c r="J225" t="str">
        <f t="shared" si="46"/>
        <v>Shoda</v>
      </c>
      <c r="K225">
        <v>223</v>
      </c>
      <c r="L225" s="1">
        <f>IF(LEFT(Převodník!$A$12,5)=LEFT('Přehled převodů'!D225,5),1,0)</f>
        <v>0</v>
      </c>
      <c r="M225" s="31"/>
      <c r="N225">
        <f t="shared" si="58"/>
        <v>0</v>
      </c>
      <c r="O225" s="45" t="e">
        <f t="shared" si="48"/>
        <v>#N/A</v>
      </c>
      <c r="P225">
        <f t="shared" si="52"/>
        <v>0</v>
      </c>
      <c r="Q225" s="41">
        <f t="shared" si="53"/>
        <v>0</v>
      </c>
      <c r="R225" s="41">
        <f t="shared" si="49"/>
        <v>0</v>
      </c>
      <c r="S225" s="41">
        <f t="shared" si="54"/>
        <v>0</v>
      </c>
      <c r="T225">
        <f t="shared" si="50"/>
        <v>0</v>
      </c>
      <c r="U225" s="40">
        <f t="shared" si="55"/>
        <v>0</v>
      </c>
      <c r="V225" s="38">
        <f t="shared" si="56"/>
        <v>0</v>
      </c>
      <c r="W225" t="str">
        <f>VLOOKUP(A225,'Komplet č.2008 (ÚR 4 A 5)'!$V$4:$W$778,1,0)</f>
        <v>22290</v>
      </c>
      <c r="X225" t="str">
        <f>VLOOKUP(A225,'Komplet č.2008 (ÚR 4 A 5)'!$Y$4:$Y$778,1,0)</f>
        <v>22290</v>
      </c>
      <c r="FJ225" t="str">
        <f>VLOOKUP(F225,'Komplet č 2025 (ÚR 4 A 5)'!$F$3:$N$753,9,0)</f>
        <v>22.21</v>
      </c>
      <c r="FK225">
        <f>VLOOKUP(F225,'Komplet č 2025 (ÚR 4 A 5)'!$F$3:$N$753,8,0)</f>
        <v>4</v>
      </c>
    </row>
    <row r="226" spans="1:167" x14ac:dyDescent="0.25">
      <c r="A226" s="67" t="s">
        <v>706</v>
      </c>
      <c r="B226" s="68" t="s">
        <v>707</v>
      </c>
      <c r="C226" s="55" t="str">
        <f t="shared" si="51"/>
        <v>22290 - Výroba ostatních plastových výrobků</v>
      </c>
      <c r="D226" s="55" t="s">
        <v>708</v>
      </c>
      <c r="E226" s="1" t="s">
        <v>474</v>
      </c>
      <c r="F226" s="67" t="s">
        <v>691</v>
      </c>
      <c r="G226" s="68" t="s">
        <v>692</v>
      </c>
      <c r="H226" s="55" t="str">
        <f t="shared" si="57"/>
        <v>22250 - Zpracování a konečná úprava plastových výrobků</v>
      </c>
      <c r="I226" s="55" t="s">
        <v>690</v>
      </c>
      <c r="J226" t="str">
        <f t="shared" si="46"/>
        <v>Shoda</v>
      </c>
      <c r="K226">
        <v>224</v>
      </c>
      <c r="L226" s="1">
        <f>IF(LEFT(Převodník!$A$12,5)=LEFT('Přehled převodů'!D226,5),1,0)</f>
        <v>0</v>
      </c>
      <c r="M226" s="31"/>
      <c r="N226">
        <f t="shared" si="58"/>
        <v>0</v>
      </c>
      <c r="O226" s="45" t="e">
        <f t="shared" si="48"/>
        <v>#N/A</v>
      </c>
      <c r="P226">
        <f t="shared" si="52"/>
        <v>0</v>
      </c>
      <c r="Q226" s="41">
        <f t="shared" si="53"/>
        <v>0</v>
      </c>
      <c r="R226" s="41">
        <f t="shared" si="49"/>
        <v>0</v>
      </c>
      <c r="S226" s="41">
        <f t="shared" si="54"/>
        <v>0</v>
      </c>
      <c r="T226">
        <f t="shared" si="50"/>
        <v>0</v>
      </c>
      <c r="U226" s="40">
        <f t="shared" si="55"/>
        <v>0</v>
      </c>
      <c r="V226" s="38">
        <f t="shared" si="56"/>
        <v>0</v>
      </c>
      <c r="W226" t="str">
        <f>VLOOKUP(A226,'Komplet č.2008 (ÚR 4 A 5)'!$V$4:$W$778,1,0)</f>
        <v>22290</v>
      </c>
      <c r="X226" t="str">
        <f>VLOOKUP(A226,'Komplet č.2008 (ÚR 4 A 5)'!$Y$4:$Y$778,1,0)</f>
        <v>22290</v>
      </c>
      <c r="FJ226" t="str">
        <f>VLOOKUP(F226,'Komplet č 2025 (ÚR 4 A 5)'!$F$3:$N$753,9,0)</f>
        <v>22.25</v>
      </c>
      <c r="FK226">
        <f>VLOOKUP(F226,'Komplet č 2025 (ÚR 4 A 5)'!$F$3:$N$753,8,0)</f>
        <v>4</v>
      </c>
    </row>
    <row r="227" spans="1:167" x14ac:dyDescent="0.25">
      <c r="A227" s="67" t="s">
        <v>706</v>
      </c>
      <c r="B227" s="68" t="s">
        <v>707</v>
      </c>
      <c r="C227" s="55" t="str">
        <f t="shared" si="51"/>
        <v>22290 - Výroba ostatních plastových výrobků</v>
      </c>
      <c r="D227" s="55" t="s">
        <v>708</v>
      </c>
      <c r="E227" s="1" t="s">
        <v>474</v>
      </c>
      <c r="F227" s="67" t="s">
        <v>710</v>
      </c>
      <c r="G227" s="68" t="s">
        <v>707</v>
      </c>
      <c r="H227" s="55" t="str">
        <f t="shared" si="57"/>
        <v>22260 - Výroba ostatních plastových výrobků</v>
      </c>
      <c r="I227" s="55" t="s">
        <v>709</v>
      </c>
      <c r="J227" t="str">
        <f t="shared" si="46"/>
        <v>Shoda</v>
      </c>
      <c r="K227">
        <v>225</v>
      </c>
      <c r="L227" s="1">
        <f>IF(LEFT(Převodník!$A$12,5)=LEFT('Přehled převodů'!D227,5),1,0)</f>
        <v>0</v>
      </c>
      <c r="M227" s="31"/>
      <c r="N227">
        <f t="shared" si="58"/>
        <v>0</v>
      </c>
      <c r="O227" s="45" t="e">
        <f t="shared" si="48"/>
        <v>#N/A</v>
      </c>
      <c r="P227">
        <f t="shared" si="52"/>
        <v>0</v>
      </c>
      <c r="Q227" s="41">
        <f t="shared" si="53"/>
        <v>0</v>
      </c>
      <c r="R227" s="41">
        <f t="shared" si="49"/>
        <v>0</v>
      </c>
      <c r="S227" s="41">
        <f t="shared" si="54"/>
        <v>0</v>
      </c>
      <c r="T227">
        <f t="shared" si="50"/>
        <v>0</v>
      </c>
      <c r="U227" s="40">
        <f t="shared" si="55"/>
        <v>0</v>
      </c>
      <c r="V227" s="38">
        <f t="shared" si="56"/>
        <v>0</v>
      </c>
      <c r="W227" t="str">
        <f>VLOOKUP(A227,'Komplet č.2008 (ÚR 4 A 5)'!$V$4:$W$778,1,0)</f>
        <v>22290</v>
      </c>
      <c r="X227" t="str">
        <f>VLOOKUP(A227,'Komplet č.2008 (ÚR 4 A 5)'!$Y$4:$Y$778,1,0)</f>
        <v>22290</v>
      </c>
      <c r="FJ227" t="str">
        <f>VLOOKUP(F227,'Komplet č 2025 (ÚR 4 A 5)'!$F$3:$N$753,9,0)</f>
        <v>22.26</v>
      </c>
      <c r="FK227">
        <f>VLOOKUP(F227,'Komplet č 2025 (ÚR 4 A 5)'!$F$3:$N$753,8,0)</f>
        <v>4</v>
      </c>
    </row>
    <row r="228" spans="1:167" x14ac:dyDescent="0.25">
      <c r="A228" s="67" t="s">
        <v>712</v>
      </c>
      <c r="B228" s="68" t="s">
        <v>713</v>
      </c>
      <c r="C228" s="55" t="str">
        <f t="shared" si="51"/>
        <v>23110 - Výroba plochého skla</v>
      </c>
      <c r="D228" s="55" t="s">
        <v>711</v>
      </c>
      <c r="E228" s="1" t="s">
        <v>29</v>
      </c>
      <c r="F228" s="67" t="s">
        <v>712</v>
      </c>
      <c r="G228" s="68" t="s">
        <v>713</v>
      </c>
      <c r="H228" s="55" t="str">
        <f t="shared" si="57"/>
        <v>23110 - Výroba plochého skla</v>
      </c>
      <c r="I228" s="55" t="s">
        <v>711</v>
      </c>
      <c r="J228" t="str">
        <f t="shared" si="46"/>
        <v>Shoda</v>
      </c>
      <c r="K228">
        <v>226</v>
      </c>
      <c r="L228" s="1">
        <f>IF(LEFT(Převodník!$A$12,5)=LEFT('Přehled převodů'!D228,5),1,0)</f>
        <v>0</v>
      </c>
      <c r="M228" s="31"/>
      <c r="N228">
        <f t="shared" si="58"/>
        <v>0</v>
      </c>
      <c r="O228" s="45" t="e">
        <f t="shared" si="48"/>
        <v>#N/A</v>
      </c>
      <c r="P228">
        <f t="shared" si="52"/>
        <v>0</v>
      </c>
      <c r="Q228" s="41">
        <f t="shared" si="53"/>
        <v>0</v>
      </c>
      <c r="R228" s="41">
        <f t="shared" si="49"/>
        <v>0</v>
      </c>
      <c r="S228" s="41">
        <f t="shared" si="54"/>
        <v>0</v>
      </c>
      <c r="T228">
        <f t="shared" si="50"/>
        <v>0</v>
      </c>
      <c r="U228" s="40">
        <f t="shared" si="55"/>
        <v>0</v>
      </c>
      <c r="V228" s="38">
        <f t="shared" si="56"/>
        <v>0</v>
      </c>
      <c r="W228" t="str">
        <f>VLOOKUP(A228,'Komplet č.2008 (ÚR 4 A 5)'!$V$4:$W$778,1,0)</f>
        <v>23110</v>
      </c>
      <c r="X228" t="str">
        <f>VLOOKUP(A228,'Komplet č.2008 (ÚR 4 A 5)'!$Y$4:$Y$778,1,0)</f>
        <v>23110</v>
      </c>
      <c r="FJ228" t="str">
        <f>VLOOKUP(F228,'Komplet č 2025 (ÚR 4 A 5)'!$F$3:$N$753,9,0)</f>
        <v>23.11</v>
      </c>
      <c r="FK228">
        <f>VLOOKUP(F228,'Komplet č 2025 (ÚR 4 A 5)'!$F$3:$N$753,8,0)</f>
        <v>4</v>
      </c>
    </row>
    <row r="229" spans="1:167" x14ac:dyDescent="0.25">
      <c r="A229" s="67" t="s">
        <v>715</v>
      </c>
      <c r="B229" s="68" t="s">
        <v>716</v>
      </c>
      <c r="C229" s="55" t="str">
        <f t="shared" si="51"/>
        <v>23120 - Tvarování a zpracování plochého skla</v>
      </c>
      <c r="D229" s="55" t="s">
        <v>714</v>
      </c>
      <c r="E229" s="1" t="s">
        <v>45</v>
      </c>
      <c r="F229" s="67" t="s">
        <v>715</v>
      </c>
      <c r="G229" s="68" t="s">
        <v>716</v>
      </c>
      <c r="H229" s="55" t="str">
        <f t="shared" si="57"/>
        <v>23120 - Tvarování a zpracování plochého skla</v>
      </c>
      <c r="I229" s="55" t="s">
        <v>714</v>
      </c>
      <c r="J229" t="str">
        <f t="shared" si="46"/>
        <v>Shoda</v>
      </c>
      <c r="K229">
        <v>227</v>
      </c>
      <c r="L229" s="1">
        <f>IF(LEFT(Převodník!$A$12,5)=LEFT('Přehled převodů'!D229,5),1,0)</f>
        <v>0</v>
      </c>
      <c r="M229" s="31"/>
      <c r="N229">
        <f t="shared" si="58"/>
        <v>0</v>
      </c>
      <c r="O229" s="45" t="e">
        <f t="shared" si="48"/>
        <v>#N/A</v>
      </c>
      <c r="P229">
        <f t="shared" si="52"/>
        <v>0</v>
      </c>
      <c r="Q229" s="41">
        <f t="shared" si="53"/>
        <v>0</v>
      </c>
      <c r="R229" s="41">
        <f t="shared" si="49"/>
        <v>0</v>
      </c>
      <c r="S229" s="41">
        <f t="shared" si="54"/>
        <v>0</v>
      </c>
      <c r="T229">
        <f t="shared" si="50"/>
        <v>0</v>
      </c>
      <c r="U229" s="40">
        <f t="shared" si="55"/>
        <v>0</v>
      </c>
      <c r="V229" s="38">
        <f t="shared" si="56"/>
        <v>0</v>
      </c>
      <c r="W229" t="str">
        <f>VLOOKUP(A229,'Komplet č.2008 (ÚR 4 A 5)'!$V$4:$W$778,1,0)</f>
        <v>23120</v>
      </c>
      <c r="X229" t="str">
        <f>VLOOKUP(A229,'Komplet č.2008 (ÚR 4 A 5)'!$Y$4:$Y$778,1,0)</f>
        <v>23120</v>
      </c>
      <c r="FJ229" t="str">
        <f>VLOOKUP(F229,'Komplet č 2025 (ÚR 4 A 5)'!$F$3:$N$753,9,0)</f>
        <v>23.12</v>
      </c>
      <c r="FK229">
        <f>VLOOKUP(F229,'Komplet č 2025 (ÚR 4 A 5)'!$F$3:$N$753,8,0)</f>
        <v>4</v>
      </c>
    </row>
    <row r="230" spans="1:167" x14ac:dyDescent="0.25">
      <c r="A230" s="67" t="s">
        <v>715</v>
      </c>
      <c r="B230" s="68" t="s">
        <v>716</v>
      </c>
      <c r="C230" s="55" t="str">
        <f t="shared" si="51"/>
        <v>23120 - Tvarování a zpracování plochého skla</v>
      </c>
      <c r="D230" s="55" t="s">
        <v>714</v>
      </c>
      <c r="E230" s="1" t="s">
        <v>45</v>
      </c>
      <c r="F230" s="67" t="s">
        <v>718</v>
      </c>
      <c r="G230" s="68" t="s">
        <v>719</v>
      </c>
      <c r="H230" s="55" t="str">
        <f t="shared" si="57"/>
        <v>29320 - Výroba ostatních dílů a příslušenství pro motorová vozidla</v>
      </c>
      <c r="I230" s="55" t="s">
        <v>717</v>
      </c>
      <c r="J230" t="str">
        <f t="shared" si="46"/>
        <v>Shoda</v>
      </c>
      <c r="K230">
        <v>228</v>
      </c>
      <c r="L230" s="1">
        <f>IF(LEFT(Převodník!$A$12,5)=LEFT('Přehled převodů'!D230,5),1,0)</f>
        <v>0</v>
      </c>
      <c r="M230" s="31"/>
      <c r="N230">
        <f t="shared" si="58"/>
        <v>0</v>
      </c>
      <c r="O230" s="45" t="e">
        <f t="shared" si="48"/>
        <v>#N/A</v>
      </c>
      <c r="P230">
        <f t="shared" si="52"/>
        <v>0</v>
      </c>
      <c r="Q230" s="41">
        <f t="shared" si="53"/>
        <v>0</v>
      </c>
      <c r="R230" s="41">
        <f t="shared" si="49"/>
        <v>0</v>
      </c>
      <c r="S230" s="41">
        <f t="shared" si="54"/>
        <v>0</v>
      </c>
      <c r="T230">
        <f t="shared" si="50"/>
        <v>0</v>
      </c>
      <c r="U230" s="40">
        <f t="shared" si="55"/>
        <v>0</v>
      </c>
      <c r="V230" s="38">
        <f t="shared" si="56"/>
        <v>0</v>
      </c>
      <c r="W230" t="str">
        <f>VLOOKUP(A230,'Komplet č.2008 (ÚR 4 A 5)'!$V$4:$W$778,1,0)</f>
        <v>23120</v>
      </c>
      <c r="X230" t="str">
        <f>VLOOKUP(A230,'Komplet č.2008 (ÚR 4 A 5)'!$Y$4:$Y$778,1,0)</f>
        <v>23120</v>
      </c>
      <c r="FJ230" t="str">
        <f>VLOOKUP(F230,'Komplet č 2025 (ÚR 4 A 5)'!$F$3:$N$753,9,0)</f>
        <v>29.32</v>
      </c>
      <c r="FK230">
        <f>VLOOKUP(F230,'Komplet č 2025 (ÚR 4 A 5)'!$F$3:$N$753,8,0)</f>
        <v>4</v>
      </c>
    </row>
    <row r="231" spans="1:167" x14ac:dyDescent="0.25">
      <c r="A231" s="67" t="s">
        <v>721</v>
      </c>
      <c r="B231" s="68" t="s">
        <v>722</v>
      </c>
      <c r="C231" s="55" t="str">
        <f t="shared" si="51"/>
        <v>23130 - Výroba dutého skla</v>
      </c>
      <c r="D231" s="55" t="s">
        <v>720</v>
      </c>
      <c r="E231" s="1" t="s">
        <v>29</v>
      </c>
      <c r="F231" s="67" t="s">
        <v>721</v>
      </c>
      <c r="G231" s="68" t="s">
        <v>722</v>
      </c>
      <c r="H231" s="55" t="str">
        <f t="shared" si="57"/>
        <v>23130 - Výroba dutého skla</v>
      </c>
      <c r="I231" s="55" t="s">
        <v>720</v>
      </c>
      <c r="J231" t="str">
        <f t="shared" si="46"/>
        <v>Shoda</v>
      </c>
      <c r="K231">
        <v>229</v>
      </c>
      <c r="L231" s="1">
        <f>IF(LEFT(Převodník!$A$12,5)=LEFT('Přehled převodů'!D231,5),1,0)</f>
        <v>0</v>
      </c>
      <c r="M231" s="31"/>
      <c r="N231">
        <f t="shared" si="58"/>
        <v>0</v>
      </c>
      <c r="O231" s="45" t="e">
        <f t="shared" si="48"/>
        <v>#N/A</v>
      </c>
      <c r="P231">
        <f t="shared" si="52"/>
        <v>0</v>
      </c>
      <c r="Q231" s="41">
        <f t="shared" si="53"/>
        <v>0</v>
      </c>
      <c r="R231" s="41">
        <f t="shared" si="49"/>
        <v>0</v>
      </c>
      <c r="S231" s="41">
        <f t="shared" si="54"/>
        <v>0</v>
      </c>
      <c r="T231">
        <f t="shared" si="50"/>
        <v>0</v>
      </c>
      <c r="U231" s="40">
        <f t="shared" si="55"/>
        <v>0</v>
      </c>
      <c r="V231" s="38">
        <f t="shared" si="56"/>
        <v>0</v>
      </c>
      <c r="W231" t="str">
        <f>VLOOKUP(A231,'Komplet č.2008 (ÚR 4 A 5)'!$V$4:$W$778,1,0)</f>
        <v>23130</v>
      </c>
      <c r="X231" t="str">
        <f>VLOOKUP(A231,'Komplet č.2008 (ÚR 4 A 5)'!$Y$4:$Y$778,1,0)</f>
        <v>23130</v>
      </c>
      <c r="FJ231" t="str">
        <f>VLOOKUP(F231,'Komplet č 2025 (ÚR 4 A 5)'!$F$3:$N$753,9,0)</f>
        <v>23.13</v>
      </c>
      <c r="FK231">
        <f>VLOOKUP(F231,'Komplet č 2025 (ÚR 4 A 5)'!$F$3:$N$753,8,0)</f>
        <v>4</v>
      </c>
    </row>
    <row r="232" spans="1:167" x14ac:dyDescent="0.25">
      <c r="A232" s="67" t="s">
        <v>724</v>
      </c>
      <c r="B232" s="68" t="s">
        <v>725</v>
      </c>
      <c r="C232" s="55" t="str">
        <f t="shared" si="51"/>
        <v>23140 - Výroba skleněných vláken</v>
      </c>
      <c r="D232" s="55" t="s">
        <v>723</v>
      </c>
      <c r="E232" s="1" t="s">
        <v>29</v>
      </c>
      <c r="F232" s="67" t="s">
        <v>724</v>
      </c>
      <c r="G232" s="68" t="s">
        <v>725</v>
      </c>
      <c r="H232" s="55" t="str">
        <f t="shared" si="57"/>
        <v>23140 - Výroba skleněných vláken</v>
      </c>
      <c r="I232" s="55" t="s">
        <v>723</v>
      </c>
      <c r="J232" t="str">
        <f t="shared" si="46"/>
        <v>Shoda</v>
      </c>
      <c r="K232">
        <v>230</v>
      </c>
      <c r="L232" s="1">
        <f>IF(LEFT(Převodník!$A$12,5)=LEFT('Přehled převodů'!D232,5),1,0)</f>
        <v>0</v>
      </c>
      <c r="M232" s="31"/>
      <c r="N232">
        <f t="shared" si="58"/>
        <v>0</v>
      </c>
      <c r="O232" s="45" t="e">
        <f t="shared" si="48"/>
        <v>#N/A</v>
      </c>
      <c r="P232">
        <f t="shared" si="52"/>
        <v>0</v>
      </c>
      <c r="Q232" s="41">
        <f t="shared" si="53"/>
        <v>0</v>
      </c>
      <c r="R232" s="41">
        <f t="shared" si="49"/>
        <v>0</v>
      </c>
      <c r="S232" s="41">
        <f t="shared" si="54"/>
        <v>0</v>
      </c>
      <c r="T232">
        <f t="shared" si="50"/>
        <v>0</v>
      </c>
      <c r="U232" s="40">
        <f t="shared" si="55"/>
        <v>0</v>
      </c>
      <c r="V232" s="38">
        <f t="shared" si="56"/>
        <v>0</v>
      </c>
      <c r="W232" t="str">
        <f>VLOOKUP(A232,'Komplet č.2008 (ÚR 4 A 5)'!$V$4:$W$778,1,0)</f>
        <v>23140</v>
      </c>
      <c r="X232" t="str">
        <f>VLOOKUP(A232,'Komplet č.2008 (ÚR 4 A 5)'!$Y$4:$Y$778,1,0)</f>
        <v>23140</v>
      </c>
      <c r="FJ232" t="str">
        <f>VLOOKUP(F232,'Komplet č 2025 (ÚR 4 A 5)'!$F$3:$N$753,9,0)</f>
        <v>23.14</v>
      </c>
      <c r="FK232">
        <f>VLOOKUP(F232,'Komplet č 2025 (ÚR 4 A 5)'!$F$3:$N$753,8,0)</f>
        <v>4</v>
      </c>
    </row>
    <row r="233" spans="1:167" x14ac:dyDescent="0.25">
      <c r="A233" s="67" t="s">
        <v>727</v>
      </c>
      <c r="B233" s="68" t="s">
        <v>728</v>
      </c>
      <c r="C233" s="55" t="str">
        <f t="shared" si="51"/>
        <v>23190 - Výroba a zpracování ostatního skla vč. technického</v>
      </c>
      <c r="D233" s="55" t="s">
        <v>729</v>
      </c>
      <c r="E233" s="1" t="s">
        <v>29</v>
      </c>
      <c r="F233" s="67" t="s">
        <v>730</v>
      </c>
      <c r="G233" s="68" t="s">
        <v>731</v>
      </c>
      <c r="H233" s="55" t="str">
        <f t="shared" si="57"/>
        <v>23150 - Výroba a zpracování ostatního skla, včetně technického skla</v>
      </c>
      <c r="I233" s="55" t="s">
        <v>726</v>
      </c>
      <c r="J233" t="str">
        <f t="shared" si="46"/>
        <v>Shoda</v>
      </c>
      <c r="K233">
        <v>231</v>
      </c>
      <c r="L233" s="1">
        <f>IF(LEFT(Převodník!$A$12,5)=LEFT('Přehled převodů'!D233,5),1,0)</f>
        <v>0</v>
      </c>
      <c r="M233" s="31"/>
      <c r="N233">
        <f t="shared" si="58"/>
        <v>0</v>
      </c>
      <c r="O233" s="45" t="e">
        <f t="shared" si="48"/>
        <v>#N/A</v>
      </c>
      <c r="P233">
        <f t="shared" si="52"/>
        <v>0</v>
      </c>
      <c r="Q233" s="41">
        <f t="shared" si="53"/>
        <v>0</v>
      </c>
      <c r="R233" s="41">
        <f t="shared" si="49"/>
        <v>0</v>
      </c>
      <c r="S233" s="41">
        <f t="shared" si="54"/>
        <v>0</v>
      </c>
      <c r="T233">
        <f t="shared" si="50"/>
        <v>0</v>
      </c>
      <c r="U233" s="40">
        <f t="shared" si="55"/>
        <v>0</v>
      </c>
      <c r="V233" s="38">
        <f t="shared" si="56"/>
        <v>0</v>
      </c>
      <c r="W233" t="str">
        <f>VLOOKUP(A233,'Komplet č.2008 (ÚR 4 A 5)'!$V$4:$W$778,1,0)</f>
        <v>23190</v>
      </c>
      <c r="X233" t="str">
        <f>VLOOKUP(A233,'Komplet č.2008 (ÚR 4 A 5)'!$Y$4:$Y$778,1,0)</f>
        <v>23190</v>
      </c>
      <c r="FJ233" t="str">
        <f>VLOOKUP(F233,'Komplet č 2025 (ÚR 4 A 5)'!$F$3:$N$753,9,0)</f>
        <v>23.15</v>
      </c>
      <c r="FK233">
        <f>VLOOKUP(F233,'Komplet č 2025 (ÚR 4 A 5)'!$F$3:$N$753,8,0)</f>
        <v>4</v>
      </c>
    </row>
    <row r="234" spans="1:167" x14ac:dyDescent="0.25">
      <c r="A234" s="67" t="s">
        <v>733</v>
      </c>
      <c r="B234" s="68" t="s">
        <v>734</v>
      </c>
      <c r="C234" s="55" t="str">
        <f t="shared" si="51"/>
        <v>23200 - Výroba žáruvzdorných výrobků</v>
      </c>
      <c r="D234" s="55" t="s">
        <v>732</v>
      </c>
      <c r="E234" s="1" t="s">
        <v>29</v>
      </c>
      <c r="F234" s="67" t="s">
        <v>733</v>
      </c>
      <c r="G234" s="68" t="s">
        <v>734</v>
      </c>
      <c r="H234" s="55" t="str">
        <f t="shared" si="57"/>
        <v>23200 - Výroba žáruvzdorných výrobků</v>
      </c>
      <c r="I234" s="55" t="s">
        <v>732</v>
      </c>
      <c r="J234" t="str">
        <f t="shared" si="46"/>
        <v>Shoda</v>
      </c>
      <c r="K234">
        <v>232</v>
      </c>
      <c r="L234" s="1">
        <f>IF(LEFT(Převodník!$A$12,5)=LEFT('Přehled převodů'!D234,5),1,0)</f>
        <v>0</v>
      </c>
      <c r="M234" s="31"/>
      <c r="N234">
        <f t="shared" si="58"/>
        <v>0</v>
      </c>
      <c r="O234" s="45" t="e">
        <f t="shared" si="48"/>
        <v>#N/A</v>
      </c>
      <c r="P234">
        <f t="shared" si="52"/>
        <v>0</v>
      </c>
      <c r="Q234" s="41">
        <f t="shared" si="53"/>
        <v>0</v>
      </c>
      <c r="R234" s="41">
        <f t="shared" si="49"/>
        <v>0</v>
      </c>
      <c r="S234" s="41">
        <f t="shared" si="54"/>
        <v>0</v>
      </c>
      <c r="T234">
        <f t="shared" si="50"/>
        <v>0</v>
      </c>
      <c r="U234" s="40">
        <f t="shared" si="55"/>
        <v>0</v>
      </c>
      <c r="V234" s="38">
        <f t="shared" si="56"/>
        <v>0</v>
      </c>
      <c r="W234" t="str">
        <f>VLOOKUP(A234,'Komplet č.2008 (ÚR 4 A 5)'!$V$4:$W$778,1,0)</f>
        <v>23200</v>
      </c>
      <c r="X234" t="str">
        <f>VLOOKUP(A234,'Komplet č.2008 (ÚR 4 A 5)'!$Y$4:$Y$778,1,0)</f>
        <v>23200</v>
      </c>
      <c r="FJ234" t="str">
        <f>VLOOKUP(F234,'Komplet č 2025 (ÚR 4 A 5)'!$F$3:$N$753,9,0)</f>
        <v>23.20</v>
      </c>
      <c r="FK234">
        <f>VLOOKUP(F234,'Komplet č 2025 (ÚR 4 A 5)'!$F$3:$N$753,8,0)</f>
        <v>4</v>
      </c>
    </row>
    <row r="235" spans="1:167" x14ac:dyDescent="0.25">
      <c r="A235" s="67" t="s">
        <v>736</v>
      </c>
      <c r="B235" s="68" t="s">
        <v>737</v>
      </c>
      <c r="C235" s="55" t="str">
        <f t="shared" si="51"/>
        <v>23310 - Výroba keramických obkládaček a dlaždic</v>
      </c>
      <c r="D235" s="55" t="s">
        <v>738</v>
      </c>
      <c r="E235" s="1" t="s">
        <v>29</v>
      </c>
      <c r="F235" s="67" t="s">
        <v>736</v>
      </c>
      <c r="G235" s="68" t="s">
        <v>739</v>
      </c>
      <c r="H235" s="55" t="str">
        <f t="shared" si="57"/>
        <v>23310 - Výroba keramických obkladaček a dlaždic</v>
      </c>
      <c r="I235" s="55" t="s">
        <v>735</v>
      </c>
      <c r="J235" t="str">
        <f t="shared" si="46"/>
        <v>Shoda</v>
      </c>
      <c r="K235">
        <v>233</v>
      </c>
      <c r="L235" s="1">
        <f>IF(LEFT(Převodník!$A$12,5)=LEFT('Přehled převodů'!D235,5),1,0)</f>
        <v>0</v>
      </c>
      <c r="M235" s="31"/>
      <c r="N235">
        <f t="shared" si="58"/>
        <v>0</v>
      </c>
      <c r="O235" s="45" t="e">
        <f t="shared" si="48"/>
        <v>#N/A</v>
      </c>
      <c r="P235">
        <f t="shared" si="52"/>
        <v>0</v>
      </c>
      <c r="Q235" s="41">
        <f t="shared" si="53"/>
        <v>0</v>
      </c>
      <c r="R235" s="41">
        <f t="shared" si="49"/>
        <v>0</v>
      </c>
      <c r="S235" s="41">
        <f t="shared" si="54"/>
        <v>0</v>
      </c>
      <c r="T235">
        <f t="shared" si="50"/>
        <v>0</v>
      </c>
      <c r="U235" s="40">
        <f t="shared" si="55"/>
        <v>0</v>
      </c>
      <c r="V235" s="38">
        <f t="shared" si="56"/>
        <v>0</v>
      </c>
      <c r="W235" t="str">
        <f>VLOOKUP(A235,'Komplet č.2008 (ÚR 4 A 5)'!$V$4:$W$778,1,0)</f>
        <v>23310</v>
      </c>
      <c r="X235" t="str">
        <f>VLOOKUP(A235,'Komplet č.2008 (ÚR 4 A 5)'!$Y$4:$Y$778,1,0)</f>
        <v>23310</v>
      </c>
      <c r="FJ235" t="str">
        <f>VLOOKUP(F235,'Komplet č 2025 (ÚR 4 A 5)'!$F$3:$N$753,9,0)</f>
        <v>23.31</v>
      </c>
      <c r="FK235">
        <f>VLOOKUP(F235,'Komplet č 2025 (ÚR 4 A 5)'!$F$3:$N$753,8,0)</f>
        <v>4</v>
      </c>
    </row>
    <row r="236" spans="1:167" x14ac:dyDescent="0.25">
      <c r="A236" s="67" t="s">
        <v>741</v>
      </c>
      <c r="B236" s="68" t="s">
        <v>742</v>
      </c>
      <c r="C236" s="55" t="str">
        <f t="shared" si="51"/>
        <v>23320 - Výroba pálených zdicích materiálů, tašek, dlaždic a podobných výrobků</v>
      </c>
      <c r="D236" s="55" t="s">
        <v>740</v>
      </c>
      <c r="E236" s="1" t="s">
        <v>29</v>
      </c>
      <c r="F236" s="67" t="s">
        <v>741</v>
      </c>
      <c r="G236" s="68" t="s">
        <v>742</v>
      </c>
      <c r="H236" s="55" t="str">
        <f t="shared" si="57"/>
        <v>23320 - Výroba pálených zdicích materiálů, tašek, dlaždic a podobných výrobků</v>
      </c>
      <c r="I236" s="55" t="s">
        <v>740</v>
      </c>
      <c r="J236" t="str">
        <f t="shared" si="46"/>
        <v>Shoda</v>
      </c>
      <c r="K236">
        <v>234</v>
      </c>
      <c r="L236" s="1">
        <f>IF(LEFT(Převodník!$A$12,5)=LEFT('Přehled převodů'!D236,5),1,0)</f>
        <v>0</v>
      </c>
      <c r="M236" s="31"/>
      <c r="N236">
        <f t="shared" si="58"/>
        <v>0</v>
      </c>
      <c r="O236" s="45" t="e">
        <f t="shared" si="48"/>
        <v>#N/A</v>
      </c>
      <c r="P236">
        <f t="shared" si="52"/>
        <v>0</v>
      </c>
      <c r="Q236" s="41">
        <f t="shared" si="53"/>
        <v>0</v>
      </c>
      <c r="R236" s="41">
        <f t="shared" si="49"/>
        <v>0</v>
      </c>
      <c r="S236" s="41">
        <f t="shared" si="54"/>
        <v>0</v>
      </c>
      <c r="T236">
        <f t="shared" si="50"/>
        <v>0</v>
      </c>
      <c r="U236" s="40">
        <f t="shared" si="55"/>
        <v>0</v>
      </c>
      <c r="V236" s="38">
        <f t="shared" si="56"/>
        <v>0</v>
      </c>
      <c r="W236" t="str">
        <f>VLOOKUP(A236,'Komplet č.2008 (ÚR 4 A 5)'!$V$4:$W$778,1,0)</f>
        <v>23320</v>
      </c>
      <c r="X236" t="str">
        <f>VLOOKUP(A236,'Komplet č.2008 (ÚR 4 A 5)'!$Y$4:$Y$778,1,0)</f>
        <v>23320</v>
      </c>
      <c r="FJ236" t="str">
        <f>VLOOKUP(F236,'Komplet č 2025 (ÚR 4 A 5)'!$F$3:$N$753,9,0)</f>
        <v>23.32</v>
      </c>
      <c r="FK236">
        <f>VLOOKUP(F236,'Komplet č 2025 (ÚR 4 A 5)'!$F$3:$N$753,8,0)</f>
        <v>4</v>
      </c>
    </row>
    <row r="237" spans="1:167" x14ac:dyDescent="0.25">
      <c r="A237" s="67" t="s">
        <v>744</v>
      </c>
      <c r="B237" s="68" t="s">
        <v>745</v>
      </c>
      <c r="C237" s="55" t="str">
        <f t="shared" si="51"/>
        <v>23410 - Výroba keramických a porcelánových výrobků převážně pro domácnost a ozdobných předmětů</v>
      </c>
      <c r="D237" s="55" t="s">
        <v>746</v>
      </c>
      <c r="E237" s="1" t="s">
        <v>29</v>
      </c>
      <c r="F237" s="67" t="s">
        <v>744</v>
      </c>
      <c r="G237" s="68" t="s">
        <v>747</v>
      </c>
      <c r="H237" s="55" t="str">
        <f t="shared" si="57"/>
        <v>23410 - Výroba porcelánových a keramických výrobků převážně pro domácnost a dekoračních předmětů</v>
      </c>
      <c r="I237" s="55" t="s">
        <v>743</v>
      </c>
      <c r="J237" t="str">
        <f t="shared" ref="J237:J300" si="59">IF(H237=I237,"Shoda","Neshoda")</f>
        <v>Shoda</v>
      </c>
      <c r="K237">
        <v>235</v>
      </c>
      <c r="L237" s="1">
        <f>IF(LEFT(Převodník!$A$12,5)=LEFT('Přehled převodů'!D237,5),1,0)</f>
        <v>0</v>
      </c>
      <c r="M237" s="31"/>
      <c r="N237">
        <f t="shared" si="58"/>
        <v>0</v>
      </c>
      <c r="O237" s="45" t="e">
        <f t="shared" si="48"/>
        <v>#N/A</v>
      </c>
      <c r="P237">
        <f t="shared" si="52"/>
        <v>0</v>
      </c>
      <c r="Q237" s="41">
        <f t="shared" si="53"/>
        <v>0</v>
      </c>
      <c r="R237" s="41">
        <f t="shared" si="49"/>
        <v>0</v>
      </c>
      <c r="S237" s="41">
        <f t="shared" si="54"/>
        <v>0</v>
      </c>
      <c r="T237">
        <f t="shared" si="50"/>
        <v>0</v>
      </c>
      <c r="U237" s="40">
        <f t="shared" si="55"/>
        <v>0</v>
      </c>
      <c r="V237" s="38">
        <f t="shared" si="56"/>
        <v>0</v>
      </c>
      <c r="W237" t="str">
        <f>VLOOKUP(A237,'Komplet č.2008 (ÚR 4 A 5)'!$V$4:$W$778,1,0)</f>
        <v>23410</v>
      </c>
      <c r="X237" t="str">
        <f>VLOOKUP(A237,'Komplet č.2008 (ÚR 4 A 5)'!$Y$4:$Y$778,1,0)</f>
        <v>23410</v>
      </c>
      <c r="FJ237" t="str">
        <f>VLOOKUP(F237,'Komplet č 2025 (ÚR 4 A 5)'!$F$3:$N$753,9,0)</f>
        <v>23.41</v>
      </c>
      <c r="FK237">
        <f>VLOOKUP(F237,'Komplet č 2025 (ÚR 4 A 5)'!$F$3:$N$753,8,0)</f>
        <v>4</v>
      </c>
    </row>
    <row r="238" spans="1:167" x14ac:dyDescent="0.25">
      <c r="A238" s="67" t="s">
        <v>749</v>
      </c>
      <c r="B238" s="68" t="s">
        <v>750</v>
      </c>
      <c r="C238" s="55" t="str">
        <f t="shared" si="51"/>
        <v>23420 - Výroba keramických sanitárních výrobků</v>
      </c>
      <c r="D238" s="55" t="s">
        <v>748</v>
      </c>
      <c r="E238" s="1" t="s">
        <v>45</v>
      </c>
      <c r="F238" s="67" t="s">
        <v>749</v>
      </c>
      <c r="G238" s="68" t="s">
        <v>750</v>
      </c>
      <c r="H238" s="55" t="str">
        <f t="shared" ref="H238:H253" si="60">F238&amp;" - "&amp;G238</f>
        <v>23420 - Výroba keramických sanitárních výrobků</v>
      </c>
      <c r="I238" s="55" t="s">
        <v>748</v>
      </c>
      <c r="J238" t="str">
        <f t="shared" si="59"/>
        <v>Shoda</v>
      </c>
      <c r="K238">
        <v>236</v>
      </c>
      <c r="L238" s="1">
        <f>IF(LEFT(Převodník!$A$12,5)=LEFT('Přehled převodů'!D238,5),1,0)</f>
        <v>0</v>
      </c>
      <c r="M238" s="31"/>
      <c r="N238">
        <f t="shared" si="58"/>
        <v>0</v>
      </c>
      <c r="O238" s="45" t="e">
        <f t="shared" si="48"/>
        <v>#N/A</v>
      </c>
      <c r="P238">
        <f t="shared" si="52"/>
        <v>0</v>
      </c>
      <c r="Q238" s="41">
        <f t="shared" si="53"/>
        <v>0</v>
      </c>
      <c r="R238" s="41">
        <f t="shared" si="49"/>
        <v>0</v>
      </c>
      <c r="S238" s="41">
        <f t="shared" si="54"/>
        <v>0</v>
      </c>
      <c r="T238">
        <f t="shared" si="50"/>
        <v>0</v>
      </c>
      <c r="U238" s="40">
        <f t="shared" si="55"/>
        <v>0</v>
      </c>
      <c r="V238" s="38">
        <f t="shared" si="56"/>
        <v>0</v>
      </c>
      <c r="W238" t="str">
        <f>VLOOKUP(A238,'Komplet č.2008 (ÚR 4 A 5)'!$V$4:$W$778,1,0)</f>
        <v>23420</v>
      </c>
      <c r="X238" t="str">
        <f>VLOOKUP(A238,'Komplet č.2008 (ÚR 4 A 5)'!$Y$4:$Y$778,1,0)</f>
        <v>23420</v>
      </c>
      <c r="FJ238" t="str">
        <f>VLOOKUP(F238,'Komplet č 2025 (ÚR 4 A 5)'!$F$3:$N$753,9,0)</f>
        <v>23.42</v>
      </c>
      <c r="FK238">
        <f>VLOOKUP(F238,'Komplet č 2025 (ÚR 4 A 5)'!$F$3:$N$753,8,0)</f>
        <v>4</v>
      </c>
    </row>
    <row r="239" spans="1:167" x14ac:dyDescent="0.25">
      <c r="A239" s="67" t="s">
        <v>749</v>
      </c>
      <c r="B239" s="68" t="s">
        <v>750</v>
      </c>
      <c r="C239" s="55" t="str">
        <f t="shared" si="51"/>
        <v>23420 - Výroba keramických sanitárních výrobků</v>
      </c>
      <c r="D239" s="55" t="s">
        <v>748</v>
      </c>
      <c r="E239" s="1" t="s">
        <v>45</v>
      </c>
      <c r="F239" s="67" t="s">
        <v>752</v>
      </c>
      <c r="G239" s="68" t="s">
        <v>753</v>
      </c>
      <c r="H239" s="55" t="str">
        <f t="shared" si="60"/>
        <v>31000 - Výroba nábytku</v>
      </c>
      <c r="I239" s="55" t="s">
        <v>751</v>
      </c>
      <c r="J239" t="str">
        <f t="shared" si="59"/>
        <v>Shoda</v>
      </c>
      <c r="K239">
        <v>237</v>
      </c>
      <c r="L239" s="1">
        <f>IF(LEFT(Převodník!$A$12,5)=LEFT('Přehled převodů'!D239,5),1,0)</f>
        <v>0</v>
      </c>
      <c r="M239" s="31"/>
      <c r="N239">
        <f t="shared" si="58"/>
        <v>0</v>
      </c>
      <c r="O239" s="45" t="e">
        <f t="shared" si="48"/>
        <v>#N/A</v>
      </c>
      <c r="P239">
        <f t="shared" si="52"/>
        <v>0</v>
      </c>
      <c r="Q239" s="41">
        <f t="shared" si="53"/>
        <v>0</v>
      </c>
      <c r="R239" s="41">
        <f t="shared" si="49"/>
        <v>0</v>
      </c>
      <c r="S239" s="41">
        <f t="shared" si="54"/>
        <v>0</v>
      </c>
      <c r="T239">
        <f t="shared" si="50"/>
        <v>0</v>
      </c>
      <c r="U239" s="40">
        <f t="shared" si="55"/>
        <v>0</v>
      </c>
      <c r="V239" s="38">
        <f t="shared" si="56"/>
        <v>0</v>
      </c>
      <c r="W239" t="str">
        <f>VLOOKUP(A239,'Komplet č.2008 (ÚR 4 A 5)'!$V$4:$W$778,1,0)</f>
        <v>23420</v>
      </c>
      <c r="X239" t="str">
        <f>VLOOKUP(A239,'Komplet č.2008 (ÚR 4 A 5)'!$Y$4:$Y$778,1,0)</f>
        <v>23420</v>
      </c>
      <c r="FJ239" t="str">
        <f>VLOOKUP(F239,'Komplet č 2025 (ÚR 4 A 5)'!$F$3:$N$753,9,0)</f>
        <v>31.00</v>
      </c>
      <c r="FK239">
        <f>VLOOKUP(F239,'Komplet č 2025 (ÚR 4 A 5)'!$F$3:$N$753,8,0)</f>
        <v>4</v>
      </c>
    </row>
    <row r="240" spans="1:167" x14ac:dyDescent="0.25">
      <c r="A240" s="67" t="s">
        <v>755</v>
      </c>
      <c r="B240" s="68" t="s">
        <v>756</v>
      </c>
      <c r="C240" s="55" t="str">
        <f t="shared" si="51"/>
        <v>23430 - Výroba keramických izolátorů a izolačního příslušenství</v>
      </c>
      <c r="D240" s="55" t="s">
        <v>754</v>
      </c>
      <c r="E240" s="1" t="s">
        <v>29</v>
      </c>
      <c r="F240" s="67" t="s">
        <v>755</v>
      </c>
      <c r="G240" s="68" t="s">
        <v>756</v>
      </c>
      <c r="H240" s="55" t="str">
        <f t="shared" si="60"/>
        <v>23430 - Výroba keramických izolátorů a izolačního příslušenství</v>
      </c>
      <c r="I240" s="55" t="s">
        <v>754</v>
      </c>
      <c r="J240" t="str">
        <f t="shared" si="59"/>
        <v>Shoda</v>
      </c>
      <c r="K240">
        <v>238</v>
      </c>
      <c r="L240" s="1">
        <f>IF(LEFT(Převodník!$A$12,5)=LEFT('Přehled převodů'!D240,5),1,0)</f>
        <v>0</v>
      </c>
      <c r="M240" s="31"/>
      <c r="N240">
        <f t="shared" si="58"/>
        <v>0</v>
      </c>
      <c r="O240" s="45" t="e">
        <f t="shared" si="48"/>
        <v>#N/A</v>
      </c>
      <c r="P240">
        <f t="shared" si="52"/>
        <v>0</v>
      </c>
      <c r="Q240" s="41">
        <f t="shared" si="53"/>
        <v>0</v>
      </c>
      <c r="R240" s="41">
        <f t="shared" si="49"/>
        <v>0</v>
      </c>
      <c r="S240" s="41">
        <f t="shared" si="54"/>
        <v>0</v>
      </c>
      <c r="T240">
        <f t="shared" si="50"/>
        <v>0</v>
      </c>
      <c r="U240" s="40">
        <f t="shared" si="55"/>
        <v>0</v>
      </c>
      <c r="V240" s="38">
        <f t="shared" si="56"/>
        <v>0</v>
      </c>
      <c r="W240" t="str">
        <f>VLOOKUP(A240,'Komplet č.2008 (ÚR 4 A 5)'!$V$4:$W$778,1,0)</f>
        <v>23430</v>
      </c>
      <c r="X240" t="str">
        <f>VLOOKUP(A240,'Komplet č.2008 (ÚR 4 A 5)'!$Y$4:$Y$778,1,0)</f>
        <v>23430</v>
      </c>
      <c r="FJ240" t="str">
        <f>VLOOKUP(F240,'Komplet č 2025 (ÚR 4 A 5)'!$F$3:$N$753,9,0)</f>
        <v>23.43</v>
      </c>
      <c r="FK240">
        <f>VLOOKUP(F240,'Komplet č 2025 (ÚR 4 A 5)'!$F$3:$N$753,8,0)</f>
        <v>4</v>
      </c>
    </row>
    <row r="241" spans="1:167" x14ac:dyDescent="0.25">
      <c r="A241" s="67" t="s">
        <v>758</v>
      </c>
      <c r="B241" s="68" t="s">
        <v>759</v>
      </c>
      <c r="C241" s="55" t="str">
        <f t="shared" si="51"/>
        <v>23440 - Výroba ostatních technických keramických výrobků</v>
      </c>
      <c r="D241" s="55" t="s">
        <v>757</v>
      </c>
      <c r="E241" s="1" t="s">
        <v>29</v>
      </c>
      <c r="F241" s="67" t="s">
        <v>758</v>
      </c>
      <c r="G241" s="68" t="s">
        <v>759</v>
      </c>
      <c r="H241" s="55" t="str">
        <f t="shared" si="60"/>
        <v>23440 - Výroba ostatních technických keramických výrobků</v>
      </c>
      <c r="I241" s="55" t="s">
        <v>757</v>
      </c>
      <c r="J241" t="str">
        <f t="shared" si="59"/>
        <v>Shoda</v>
      </c>
      <c r="K241">
        <v>239</v>
      </c>
      <c r="L241" s="1">
        <f>IF(LEFT(Převodník!$A$12,5)=LEFT('Přehled převodů'!D241,5),1,0)</f>
        <v>0</v>
      </c>
      <c r="M241" s="31"/>
      <c r="N241">
        <f t="shared" si="58"/>
        <v>0</v>
      </c>
      <c r="O241" s="45" t="e">
        <f t="shared" si="48"/>
        <v>#N/A</v>
      </c>
      <c r="P241">
        <f t="shared" si="52"/>
        <v>0</v>
      </c>
      <c r="Q241" s="41">
        <f t="shared" si="53"/>
        <v>0</v>
      </c>
      <c r="R241" s="41">
        <f t="shared" si="49"/>
        <v>0</v>
      </c>
      <c r="S241" s="41">
        <f t="shared" si="54"/>
        <v>0</v>
      </c>
      <c r="T241">
        <f t="shared" si="50"/>
        <v>0</v>
      </c>
      <c r="U241" s="40">
        <f t="shared" si="55"/>
        <v>0</v>
      </c>
      <c r="V241" s="38">
        <f t="shared" si="56"/>
        <v>0</v>
      </c>
      <c r="W241" t="str">
        <f>VLOOKUP(A241,'Komplet č.2008 (ÚR 4 A 5)'!$V$4:$W$778,1,0)</f>
        <v>23440</v>
      </c>
      <c r="X241" t="str">
        <f>VLOOKUP(A241,'Komplet č.2008 (ÚR 4 A 5)'!$Y$4:$Y$778,1,0)</f>
        <v>23440</v>
      </c>
      <c r="FJ241" t="str">
        <f>VLOOKUP(F241,'Komplet č 2025 (ÚR 4 A 5)'!$F$3:$N$753,9,0)</f>
        <v>23.44</v>
      </c>
      <c r="FK241">
        <f>VLOOKUP(F241,'Komplet č 2025 (ÚR 4 A 5)'!$F$3:$N$753,8,0)</f>
        <v>4</v>
      </c>
    </row>
    <row r="242" spans="1:167" x14ac:dyDescent="0.25">
      <c r="A242" s="67" t="s">
        <v>761</v>
      </c>
      <c r="B242" s="68" t="s">
        <v>762</v>
      </c>
      <c r="C242" s="55" t="str">
        <f t="shared" si="51"/>
        <v>23490 - Výroba ostatních keramických výrobků</v>
      </c>
      <c r="D242" s="55" t="s">
        <v>763</v>
      </c>
      <c r="E242" s="1" t="s">
        <v>29</v>
      </c>
      <c r="F242" s="67" t="s">
        <v>764</v>
      </c>
      <c r="G242" s="68" t="s">
        <v>762</v>
      </c>
      <c r="H242" s="55" t="str">
        <f t="shared" si="60"/>
        <v>23450 - Výroba ostatních keramických výrobků</v>
      </c>
      <c r="I242" s="55" t="s">
        <v>760</v>
      </c>
      <c r="J242" t="str">
        <f t="shared" si="59"/>
        <v>Shoda</v>
      </c>
      <c r="K242">
        <v>240</v>
      </c>
      <c r="L242" s="1">
        <f>IF(LEFT(Převodník!$A$12,5)=LEFT('Přehled převodů'!D242,5),1,0)</f>
        <v>0</v>
      </c>
      <c r="M242" s="31"/>
      <c r="N242">
        <f t="shared" si="58"/>
        <v>0</v>
      </c>
      <c r="O242" s="45" t="e">
        <f t="shared" si="48"/>
        <v>#N/A</v>
      </c>
      <c r="P242">
        <f t="shared" si="52"/>
        <v>0</v>
      </c>
      <c r="Q242" s="41">
        <f t="shared" si="53"/>
        <v>0</v>
      </c>
      <c r="R242" s="41">
        <f t="shared" si="49"/>
        <v>0</v>
      </c>
      <c r="S242" s="41">
        <f t="shared" si="54"/>
        <v>0</v>
      </c>
      <c r="T242">
        <f t="shared" si="50"/>
        <v>0</v>
      </c>
      <c r="U242" s="40">
        <f t="shared" si="55"/>
        <v>0</v>
      </c>
      <c r="V242" s="38">
        <f t="shared" si="56"/>
        <v>0</v>
      </c>
      <c r="W242" t="str">
        <f>VLOOKUP(A242,'Komplet č.2008 (ÚR 4 A 5)'!$V$4:$W$778,1,0)</f>
        <v>23490</v>
      </c>
      <c r="X242" t="str">
        <f>VLOOKUP(A242,'Komplet č.2008 (ÚR 4 A 5)'!$Y$4:$Y$778,1,0)</f>
        <v>23490</v>
      </c>
      <c r="FJ242" t="str">
        <f>VLOOKUP(F242,'Komplet č 2025 (ÚR 4 A 5)'!$F$3:$N$753,9,0)</f>
        <v>23.45</v>
      </c>
      <c r="FK242">
        <f>VLOOKUP(F242,'Komplet č 2025 (ÚR 4 A 5)'!$F$3:$N$753,8,0)</f>
        <v>4</v>
      </c>
    </row>
    <row r="243" spans="1:167" x14ac:dyDescent="0.25">
      <c r="A243" s="67" t="s">
        <v>766</v>
      </c>
      <c r="B243" s="68" t="s">
        <v>767</v>
      </c>
      <c r="C243" s="55" t="str">
        <f t="shared" si="51"/>
        <v>23510 - Výroba cementu</v>
      </c>
      <c r="D243" s="55" t="s">
        <v>765</v>
      </c>
      <c r="E243" s="1" t="s">
        <v>29</v>
      </c>
      <c r="F243" s="67" t="s">
        <v>766</v>
      </c>
      <c r="G243" s="68" t="s">
        <v>767</v>
      </c>
      <c r="H243" s="55" t="str">
        <f t="shared" si="60"/>
        <v>23510 - Výroba cementu</v>
      </c>
      <c r="I243" s="55" t="s">
        <v>765</v>
      </c>
      <c r="J243" t="str">
        <f t="shared" si="59"/>
        <v>Shoda</v>
      </c>
      <c r="K243">
        <v>241</v>
      </c>
      <c r="L243" s="1">
        <f>IF(LEFT(Převodník!$A$12,5)=LEFT('Přehled převodů'!D243,5),1,0)</f>
        <v>0</v>
      </c>
      <c r="M243" s="31"/>
      <c r="N243">
        <f t="shared" si="58"/>
        <v>0</v>
      </c>
      <c r="O243" s="45" t="e">
        <f t="shared" si="48"/>
        <v>#N/A</v>
      </c>
      <c r="P243">
        <f t="shared" si="52"/>
        <v>0</v>
      </c>
      <c r="Q243" s="41">
        <f t="shared" si="53"/>
        <v>0</v>
      </c>
      <c r="R243" s="41">
        <f t="shared" si="49"/>
        <v>0</v>
      </c>
      <c r="S243" s="41">
        <f t="shared" si="54"/>
        <v>0</v>
      </c>
      <c r="T243">
        <f t="shared" si="50"/>
        <v>0</v>
      </c>
      <c r="U243" s="40">
        <f t="shared" si="55"/>
        <v>0</v>
      </c>
      <c r="V243" s="38">
        <f t="shared" si="56"/>
        <v>0</v>
      </c>
      <c r="W243" t="str">
        <f>VLOOKUP(A243,'Komplet č.2008 (ÚR 4 A 5)'!$V$4:$W$778,1,0)</f>
        <v>23510</v>
      </c>
      <c r="X243" t="str">
        <f>VLOOKUP(A243,'Komplet č.2008 (ÚR 4 A 5)'!$Y$4:$Y$778,1,0)</f>
        <v>23510</v>
      </c>
      <c r="FJ243" t="str">
        <f>VLOOKUP(F243,'Komplet č 2025 (ÚR 4 A 5)'!$F$3:$N$753,9,0)</f>
        <v>23.51</v>
      </c>
      <c r="FK243">
        <f>VLOOKUP(F243,'Komplet č 2025 (ÚR 4 A 5)'!$F$3:$N$753,8,0)</f>
        <v>4</v>
      </c>
    </row>
    <row r="244" spans="1:167" x14ac:dyDescent="0.25">
      <c r="A244" s="67" t="s">
        <v>769</v>
      </c>
      <c r="B244" s="68" t="s">
        <v>770</v>
      </c>
      <c r="C244" s="55" t="str">
        <f t="shared" si="51"/>
        <v>23520 - Výroba vápna a sádry</v>
      </c>
      <c r="D244" s="55" t="s">
        <v>768</v>
      </c>
      <c r="E244" s="1" t="s">
        <v>29</v>
      </c>
      <c r="F244" s="67" t="s">
        <v>769</v>
      </c>
      <c r="G244" s="68" t="s">
        <v>770</v>
      </c>
      <c r="H244" s="55" t="str">
        <f t="shared" si="60"/>
        <v>23520 - Výroba vápna a sádry</v>
      </c>
      <c r="I244" s="55" t="s">
        <v>768</v>
      </c>
      <c r="J244" t="str">
        <f t="shared" si="59"/>
        <v>Shoda</v>
      </c>
      <c r="K244">
        <v>242</v>
      </c>
      <c r="L244" s="1">
        <f>IF(LEFT(Převodník!$A$12,5)=LEFT('Přehled převodů'!D244,5),1,0)</f>
        <v>0</v>
      </c>
      <c r="M244" s="31"/>
      <c r="N244">
        <f t="shared" si="58"/>
        <v>0</v>
      </c>
      <c r="O244" s="45" t="e">
        <f t="shared" si="48"/>
        <v>#N/A</v>
      </c>
      <c r="P244">
        <f t="shared" si="52"/>
        <v>0</v>
      </c>
      <c r="Q244" s="41">
        <f t="shared" si="53"/>
        <v>0</v>
      </c>
      <c r="R244" s="41">
        <f t="shared" si="49"/>
        <v>0</v>
      </c>
      <c r="S244" s="41">
        <f t="shared" si="54"/>
        <v>0</v>
      </c>
      <c r="T244">
        <f t="shared" si="50"/>
        <v>0</v>
      </c>
      <c r="U244" s="40">
        <f t="shared" si="55"/>
        <v>0</v>
      </c>
      <c r="V244" s="38">
        <f t="shared" si="56"/>
        <v>0</v>
      </c>
      <c r="W244" t="str">
        <f>VLOOKUP(A244,'Komplet č.2008 (ÚR 4 A 5)'!$V$4:$W$778,1,0)</f>
        <v>23520</v>
      </c>
      <c r="X244" t="str">
        <f>VLOOKUP(A244,'Komplet č.2008 (ÚR 4 A 5)'!$Y$4:$Y$778,1,0)</f>
        <v>23520</v>
      </c>
      <c r="FJ244" t="str">
        <f>VLOOKUP(F244,'Komplet č 2025 (ÚR 4 A 5)'!$F$3:$N$753,9,0)</f>
        <v>23.52</v>
      </c>
      <c r="FK244">
        <f>VLOOKUP(F244,'Komplet č 2025 (ÚR 4 A 5)'!$F$3:$N$753,8,0)</f>
        <v>4</v>
      </c>
    </row>
    <row r="245" spans="1:167" x14ac:dyDescent="0.25">
      <c r="A245" s="67" t="s">
        <v>772</v>
      </c>
      <c r="B245" s="68" t="s">
        <v>773</v>
      </c>
      <c r="C245" s="55" t="str">
        <f t="shared" si="51"/>
        <v>23610 - Výroba betonových výrobků pro stavební účely</v>
      </c>
      <c r="D245" s="55" t="s">
        <v>771</v>
      </c>
      <c r="E245" s="1" t="s">
        <v>29</v>
      </c>
      <c r="F245" s="67" t="s">
        <v>772</v>
      </c>
      <c r="G245" s="68" t="s">
        <v>773</v>
      </c>
      <c r="H245" s="55" t="str">
        <f t="shared" si="60"/>
        <v>23610 - Výroba betonových výrobků pro stavební účely</v>
      </c>
      <c r="I245" s="55" t="s">
        <v>771</v>
      </c>
      <c r="J245" t="str">
        <f t="shared" si="59"/>
        <v>Shoda</v>
      </c>
      <c r="K245">
        <v>243</v>
      </c>
      <c r="L245" s="1">
        <f>IF(LEFT(Převodník!$A$12,5)=LEFT('Přehled převodů'!D245,5),1,0)</f>
        <v>0</v>
      </c>
      <c r="M245" s="31"/>
      <c r="N245">
        <f t="shared" si="58"/>
        <v>0</v>
      </c>
      <c r="O245" s="45" t="e">
        <f t="shared" si="48"/>
        <v>#N/A</v>
      </c>
      <c r="P245">
        <f t="shared" si="52"/>
        <v>0</v>
      </c>
      <c r="Q245" s="41">
        <f t="shared" si="53"/>
        <v>0</v>
      </c>
      <c r="R245" s="41">
        <f t="shared" si="49"/>
        <v>0</v>
      </c>
      <c r="S245" s="41">
        <f t="shared" si="54"/>
        <v>0</v>
      </c>
      <c r="T245">
        <f t="shared" si="50"/>
        <v>0</v>
      </c>
      <c r="U245" s="40">
        <f t="shared" si="55"/>
        <v>0</v>
      </c>
      <c r="V245" s="38">
        <f t="shared" si="56"/>
        <v>0</v>
      </c>
      <c r="W245" t="str">
        <f>VLOOKUP(A245,'Komplet č.2008 (ÚR 4 A 5)'!$V$4:$W$778,1,0)</f>
        <v>23610</v>
      </c>
      <c r="X245" t="str">
        <f>VLOOKUP(A245,'Komplet č.2008 (ÚR 4 A 5)'!$Y$4:$Y$778,1,0)</f>
        <v>23610</v>
      </c>
      <c r="FJ245" t="str">
        <f>VLOOKUP(F245,'Komplet č 2025 (ÚR 4 A 5)'!$F$3:$N$753,9,0)</f>
        <v>23.61</v>
      </c>
      <c r="FK245">
        <f>VLOOKUP(F245,'Komplet č 2025 (ÚR 4 A 5)'!$F$3:$N$753,8,0)</f>
        <v>4</v>
      </c>
    </row>
    <row r="246" spans="1:167" x14ac:dyDescent="0.25">
      <c r="A246" s="67" t="s">
        <v>775</v>
      </c>
      <c r="B246" s="68" t="s">
        <v>776</v>
      </c>
      <c r="C246" s="55" t="str">
        <f t="shared" si="51"/>
        <v>23620 - Výroba sádrových výrobků pro stavební účely</v>
      </c>
      <c r="D246" s="55" t="s">
        <v>774</v>
      </c>
      <c r="E246" s="1" t="s">
        <v>29</v>
      </c>
      <c r="F246" s="67" t="s">
        <v>775</v>
      </c>
      <c r="G246" s="68" t="s">
        <v>776</v>
      </c>
      <c r="H246" s="55" t="str">
        <f t="shared" si="60"/>
        <v>23620 - Výroba sádrových výrobků pro stavební účely</v>
      </c>
      <c r="I246" s="55" t="s">
        <v>774</v>
      </c>
      <c r="J246" t="str">
        <f t="shared" si="59"/>
        <v>Shoda</v>
      </c>
      <c r="K246">
        <v>244</v>
      </c>
      <c r="L246" s="1">
        <f>IF(LEFT(Převodník!$A$12,5)=LEFT('Přehled převodů'!D246,5),1,0)</f>
        <v>0</v>
      </c>
      <c r="M246" s="31"/>
      <c r="N246">
        <f t="shared" si="58"/>
        <v>0</v>
      </c>
      <c r="O246" s="45" t="e">
        <f t="shared" si="48"/>
        <v>#N/A</v>
      </c>
      <c r="P246">
        <f t="shared" si="52"/>
        <v>0</v>
      </c>
      <c r="Q246" s="41">
        <f t="shared" si="53"/>
        <v>0</v>
      </c>
      <c r="R246" s="41">
        <f t="shared" si="49"/>
        <v>0</v>
      </c>
      <c r="S246" s="41">
        <f t="shared" si="54"/>
        <v>0</v>
      </c>
      <c r="T246">
        <f t="shared" si="50"/>
        <v>0</v>
      </c>
      <c r="U246" s="40">
        <f t="shared" si="55"/>
        <v>0</v>
      </c>
      <c r="V246" s="38">
        <f t="shared" si="56"/>
        <v>0</v>
      </c>
      <c r="W246" t="str">
        <f>VLOOKUP(A246,'Komplet č.2008 (ÚR 4 A 5)'!$V$4:$W$778,1,0)</f>
        <v>23620</v>
      </c>
      <c r="X246" t="str">
        <f>VLOOKUP(A246,'Komplet č.2008 (ÚR 4 A 5)'!$Y$4:$Y$778,1,0)</f>
        <v>23620</v>
      </c>
      <c r="FJ246" t="str">
        <f>VLOOKUP(F246,'Komplet č 2025 (ÚR 4 A 5)'!$F$3:$N$753,9,0)</f>
        <v>23.62</v>
      </c>
      <c r="FK246">
        <f>VLOOKUP(F246,'Komplet č 2025 (ÚR 4 A 5)'!$F$3:$N$753,8,0)</f>
        <v>4</v>
      </c>
    </row>
    <row r="247" spans="1:167" x14ac:dyDescent="0.25">
      <c r="A247" s="67" t="s">
        <v>778</v>
      </c>
      <c r="B247" s="68" t="s">
        <v>779</v>
      </c>
      <c r="C247" s="55" t="str">
        <f t="shared" si="51"/>
        <v>23630 - Výroba betonu připraveného k lití</v>
      </c>
      <c r="D247" s="55" t="s">
        <v>777</v>
      </c>
      <c r="E247" s="1" t="s">
        <v>29</v>
      </c>
      <c r="F247" s="67" t="s">
        <v>778</v>
      </c>
      <c r="G247" s="68" t="s">
        <v>779</v>
      </c>
      <c r="H247" s="55" t="str">
        <f t="shared" si="60"/>
        <v>23630 - Výroba betonu připraveného k lití</v>
      </c>
      <c r="I247" s="55" t="s">
        <v>777</v>
      </c>
      <c r="J247" t="str">
        <f t="shared" si="59"/>
        <v>Shoda</v>
      </c>
      <c r="K247">
        <v>245</v>
      </c>
      <c r="L247" s="1">
        <f>IF(LEFT(Převodník!$A$12,5)=LEFT('Přehled převodů'!D247,5),1,0)</f>
        <v>0</v>
      </c>
      <c r="M247" s="31"/>
      <c r="N247">
        <f t="shared" si="58"/>
        <v>0</v>
      </c>
      <c r="O247" s="45" t="e">
        <f t="shared" si="48"/>
        <v>#N/A</v>
      </c>
      <c r="P247">
        <f t="shared" si="52"/>
        <v>0</v>
      </c>
      <c r="Q247" s="41">
        <f t="shared" si="53"/>
        <v>0</v>
      </c>
      <c r="R247" s="41">
        <f t="shared" si="49"/>
        <v>0</v>
      </c>
      <c r="S247" s="41">
        <f t="shared" si="54"/>
        <v>0</v>
      </c>
      <c r="T247">
        <f t="shared" si="50"/>
        <v>0</v>
      </c>
      <c r="U247" s="40">
        <f t="shared" si="55"/>
        <v>0</v>
      </c>
      <c r="V247" s="38">
        <f t="shared" si="56"/>
        <v>0</v>
      </c>
      <c r="W247" t="str">
        <f>VLOOKUP(A247,'Komplet č.2008 (ÚR 4 A 5)'!$V$4:$W$778,1,0)</f>
        <v>23630</v>
      </c>
      <c r="X247" t="str">
        <f>VLOOKUP(A247,'Komplet č.2008 (ÚR 4 A 5)'!$Y$4:$Y$778,1,0)</f>
        <v>23630</v>
      </c>
      <c r="FJ247" t="str">
        <f>VLOOKUP(F247,'Komplet č 2025 (ÚR 4 A 5)'!$F$3:$N$753,9,0)</f>
        <v>23.63</v>
      </c>
      <c r="FK247">
        <f>VLOOKUP(F247,'Komplet č 2025 (ÚR 4 A 5)'!$F$3:$N$753,8,0)</f>
        <v>4</v>
      </c>
    </row>
    <row r="248" spans="1:167" x14ac:dyDescent="0.25">
      <c r="A248" s="67" t="s">
        <v>781</v>
      </c>
      <c r="B248" s="68" t="s">
        <v>782</v>
      </c>
      <c r="C248" s="55" t="str">
        <f t="shared" si="51"/>
        <v>23640 - Výroba malt</v>
      </c>
      <c r="D248" s="55" t="s">
        <v>780</v>
      </c>
      <c r="E248" s="1" t="s">
        <v>29</v>
      </c>
      <c r="F248" s="67" t="s">
        <v>781</v>
      </c>
      <c r="G248" s="68" t="s">
        <v>782</v>
      </c>
      <c r="H248" s="55" t="str">
        <f t="shared" si="60"/>
        <v>23640 - Výroba malt</v>
      </c>
      <c r="I248" s="55" t="s">
        <v>780</v>
      </c>
      <c r="J248" t="str">
        <f t="shared" si="59"/>
        <v>Shoda</v>
      </c>
      <c r="K248">
        <v>246</v>
      </c>
      <c r="L248" s="1">
        <f>IF(LEFT(Převodník!$A$12,5)=LEFT('Přehled převodů'!D248,5),1,0)</f>
        <v>0</v>
      </c>
      <c r="M248" s="31"/>
      <c r="N248">
        <f t="shared" si="58"/>
        <v>0</v>
      </c>
      <c r="O248" s="45" t="e">
        <f t="shared" si="48"/>
        <v>#N/A</v>
      </c>
      <c r="P248">
        <f t="shared" si="52"/>
        <v>0</v>
      </c>
      <c r="Q248" s="41">
        <f t="shared" si="53"/>
        <v>0</v>
      </c>
      <c r="R248" s="41">
        <f t="shared" si="49"/>
        <v>0</v>
      </c>
      <c r="S248" s="41">
        <f t="shared" si="54"/>
        <v>0</v>
      </c>
      <c r="T248">
        <f t="shared" si="50"/>
        <v>0</v>
      </c>
      <c r="U248" s="40">
        <f t="shared" si="55"/>
        <v>0</v>
      </c>
      <c r="V248" s="38">
        <f t="shared" si="56"/>
        <v>0</v>
      </c>
      <c r="W248" t="str">
        <f>VLOOKUP(A248,'Komplet č.2008 (ÚR 4 A 5)'!$V$4:$W$778,1,0)</f>
        <v>23640</v>
      </c>
      <c r="X248" t="str">
        <f>VLOOKUP(A248,'Komplet č.2008 (ÚR 4 A 5)'!$Y$4:$Y$778,1,0)</f>
        <v>23640</v>
      </c>
      <c r="FJ248" t="str">
        <f>VLOOKUP(F248,'Komplet č 2025 (ÚR 4 A 5)'!$F$3:$N$753,9,0)</f>
        <v>23.64</v>
      </c>
      <c r="FK248">
        <f>VLOOKUP(F248,'Komplet č 2025 (ÚR 4 A 5)'!$F$3:$N$753,8,0)</f>
        <v>4</v>
      </c>
    </row>
    <row r="249" spans="1:167" x14ac:dyDescent="0.25">
      <c r="A249" s="67" t="s">
        <v>784</v>
      </c>
      <c r="B249" s="68" t="s">
        <v>785</v>
      </c>
      <c r="C249" s="55" t="str">
        <f t="shared" si="51"/>
        <v>23650 - Výroba vláknitých cementů</v>
      </c>
      <c r="D249" s="55" t="s">
        <v>786</v>
      </c>
      <c r="E249" s="1" t="s">
        <v>29</v>
      </c>
      <c r="F249" s="67" t="s">
        <v>784</v>
      </c>
      <c r="G249" s="68" t="s">
        <v>787</v>
      </c>
      <c r="H249" s="55" t="str">
        <f t="shared" si="60"/>
        <v>23650 - Výroba vláknocementových výrobků</v>
      </c>
      <c r="I249" s="55" t="s">
        <v>783</v>
      </c>
      <c r="J249" t="str">
        <f t="shared" si="59"/>
        <v>Shoda</v>
      </c>
      <c r="K249">
        <v>247</v>
      </c>
      <c r="L249" s="1">
        <f>IF(LEFT(Převodník!$A$12,5)=LEFT('Přehled převodů'!D249,5),1,0)</f>
        <v>0</v>
      </c>
      <c r="M249" s="31"/>
      <c r="N249">
        <f t="shared" si="58"/>
        <v>0</v>
      </c>
      <c r="O249" s="45" t="e">
        <f t="shared" si="48"/>
        <v>#N/A</v>
      </c>
      <c r="P249">
        <f t="shared" si="52"/>
        <v>0</v>
      </c>
      <c r="Q249" s="41">
        <f t="shared" si="53"/>
        <v>0</v>
      </c>
      <c r="R249" s="41">
        <f t="shared" si="49"/>
        <v>0</v>
      </c>
      <c r="S249" s="41">
        <f t="shared" si="54"/>
        <v>0</v>
      </c>
      <c r="T249">
        <f t="shared" si="50"/>
        <v>0</v>
      </c>
      <c r="U249" s="40">
        <f t="shared" si="55"/>
        <v>0</v>
      </c>
      <c r="V249" s="38">
        <f t="shared" si="56"/>
        <v>0</v>
      </c>
      <c r="W249" t="str">
        <f>VLOOKUP(A249,'Komplet č.2008 (ÚR 4 A 5)'!$V$4:$W$778,1,0)</f>
        <v>23650</v>
      </c>
      <c r="X249" t="str">
        <f>VLOOKUP(A249,'Komplet č.2008 (ÚR 4 A 5)'!$Y$4:$Y$778,1,0)</f>
        <v>23650</v>
      </c>
      <c r="FJ249" t="str">
        <f>VLOOKUP(F249,'Komplet č 2025 (ÚR 4 A 5)'!$F$3:$N$753,9,0)</f>
        <v>23.65</v>
      </c>
      <c r="FK249">
        <f>VLOOKUP(F249,'Komplet č 2025 (ÚR 4 A 5)'!$F$3:$N$753,8,0)</f>
        <v>4</v>
      </c>
    </row>
    <row r="250" spans="1:167" x14ac:dyDescent="0.25">
      <c r="A250" s="67" t="s">
        <v>788</v>
      </c>
      <c r="B250" s="68" t="s">
        <v>705</v>
      </c>
      <c r="C250" s="55" t="str">
        <f t="shared" si="51"/>
        <v>23690 - Výroba ostatních betonových, cementových a sádrových výrobků</v>
      </c>
      <c r="D250" s="55" t="s">
        <v>789</v>
      </c>
      <c r="E250" s="1" t="s">
        <v>29</v>
      </c>
      <c r="F250" s="67" t="s">
        <v>704</v>
      </c>
      <c r="G250" s="68" t="s">
        <v>705</v>
      </c>
      <c r="H250" s="55" t="str">
        <f t="shared" si="60"/>
        <v>23660 - Výroba ostatních betonových, cementových a sádrových výrobků</v>
      </c>
      <c r="I250" s="55" t="s">
        <v>703</v>
      </c>
      <c r="J250" t="str">
        <f t="shared" si="59"/>
        <v>Shoda</v>
      </c>
      <c r="K250">
        <v>248</v>
      </c>
      <c r="L250" s="1">
        <f>IF(LEFT(Převodník!$A$12,5)=LEFT('Přehled převodů'!D250,5),1,0)</f>
        <v>0</v>
      </c>
      <c r="M250" s="31"/>
      <c r="N250">
        <f t="shared" si="58"/>
        <v>0</v>
      </c>
      <c r="O250" s="45" t="e">
        <f t="shared" si="48"/>
        <v>#N/A</v>
      </c>
      <c r="P250">
        <f t="shared" si="52"/>
        <v>0</v>
      </c>
      <c r="Q250" s="41">
        <f t="shared" si="53"/>
        <v>0</v>
      </c>
      <c r="R250" s="41">
        <f t="shared" si="49"/>
        <v>0</v>
      </c>
      <c r="S250" s="41">
        <f t="shared" si="54"/>
        <v>0</v>
      </c>
      <c r="T250">
        <f t="shared" si="50"/>
        <v>0</v>
      </c>
      <c r="U250" s="40">
        <f t="shared" si="55"/>
        <v>0</v>
      </c>
      <c r="V250" s="38">
        <f t="shared" si="56"/>
        <v>0</v>
      </c>
      <c r="W250" t="str">
        <f>VLOOKUP(A250,'Komplet č.2008 (ÚR 4 A 5)'!$V$4:$W$778,1,0)</f>
        <v>23690</v>
      </c>
      <c r="X250" t="str">
        <f>VLOOKUP(A250,'Komplet č.2008 (ÚR 4 A 5)'!$Y$4:$Y$778,1,0)</f>
        <v>23690</v>
      </c>
      <c r="FJ250" t="str">
        <f>VLOOKUP(F250,'Komplet č 2025 (ÚR 4 A 5)'!$F$3:$N$753,9,0)</f>
        <v>23.66</v>
      </c>
      <c r="FK250">
        <f>VLOOKUP(F250,'Komplet č 2025 (ÚR 4 A 5)'!$F$3:$N$753,8,0)</f>
        <v>4</v>
      </c>
    </row>
    <row r="251" spans="1:167" x14ac:dyDescent="0.25">
      <c r="A251" s="67" t="s">
        <v>791</v>
      </c>
      <c r="B251" s="68" t="s">
        <v>792</v>
      </c>
      <c r="C251" s="55" t="str">
        <f t="shared" si="51"/>
        <v>23700 - Řezání, tvarování a konečná úprava kamenů</v>
      </c>
      <c r="D251" s="55" t="s">
        <v>790</v>
      </c>
      <c r="E251" s="1" t="s">
        <v>29</v>
      </c>
      <c r="F251" s="67" t="s">
        <v>791</v>
      </c>
      <c r="G251" s="68" t="s">
        <v>792</v>
      </c>
      <c r="H251" s="55" t="str">
        <f t="shared" si="60"/>
        <v>23700 - Řezání, tvarování a konečná úprava kamenů</v>
      </c>
      <c r="I251" s="55" t="s">
        <v>790</v>
      </c>
      <c r="J251" t="str">
        <f t="shared" si="59"/>
        <v>Shoda</v>
      </c>
      <c r="K251">
        <v>249</v>
      </c>
      <c r="L251" s="1">
        <f>IF(LEFT(Převodník!$A$12,5)=LEFT('Přehled převodů'!D251,5),1,0)</f>
        <v>0</v>
      </c>
      <c r="M251" s="31"/>
      <c r="N251">
        <f t="shared" si="58"/>
        <v>0</v>
      </c>
      <c r="O251" s="45" t="e">
        <f t="shared" si="48"/>
        <v>#N/A</v>
      </c>
      <c r="P251">
        <f t="shared" si="52"/>
        <v>0</v>
      </c>
      <c r="Q251" s="41">
        <f t="shared" si="53"/>
        <v>0</v>
      </c>
      <c r="R251" s="41">
        <f t="shared" si="49"/>
        <v>0</v>
      </c>
      <c r="S251" s="41">
        <f t="shared" si="54"/>
        <v>0</v>
      </c>
      <c r="T251">
        <f t="shared" si="50"/>
        <v>0</v>
      </c>
      <c r="U251" s="40">
        <f t="shared" si="55"/>
        <v>0</v>
      </c>
      <c r="V251" s="38">
        <f t="shared" si="56"/>
        <v>0</v>
      </c>
      <c r="W251" t="str">
        <f>VLOOKUP(A251,'Komplet č.2008 (ÚR 4 A 5)'!$V$4:$W$778,1,0)</f>
        <v>23700</v>
      </c>
      <c r="X251" t="str">
        <f>VLOOKUP(A251,'Komplet č.2008 (ÚR 4 A 5)'!$Y$4:$Y$778,1,0)</f>
        <v>23700</v>
      </c>
      <c r="FJ251" t="str">
        <f>VLOOKUP(F251,'Komplet č 2025 (ÚR 4 A 5)'!$F$3:$N$753,9,0)</f>
        <v>23.70</v>
      </c>
      <c r="FK251">
        <f>VLOOKUP(F251,'Komplet č 2025 (ÚR 4 A 5)'!$F$3:$N$753,8,0)</f>
        <v>4</v>
      </c>
    </row>
    <row r="252" spans="1:167" x14ac:dyDescent="0.25">
      <c r="A252" s="67" t="s">
        <v>794</v>
      </c>
      <c r="B252" s="68" t="s">
        <v>795</v>
      </c>
      <c r="C252" s="55" t="str">
        <f t="shared" si="51"/>
        <v>23910 - Výroba brusiv</v>
      </c>
      <c r="D252" s="55" t="s">
        <v>793</v>
      </c>
      <c r="E252" s="1" t="s">
        <v>29</v>
      </c>
      <c r="F252" s="67" t="s">
        <v>794</v>
      </c>
      <c r="G252" s="68" t="s">
        <v>795</v>
      </c>
      <c r="H252" s="55" t="str">
        <f t="shared" si="60"/>
        <v>23910 - Výroba brusiv</v>
      </c>
      <c r="I252" s="55" t="s">
        <v>793</v>
      </c>
      <c r="J252" t="str">
        <f t="shared" si="59"/>
        <v>Shoda</v>
      </c>
      <c r="K252">
        <v>250</v>
      </c>
      <c r="L252" s="1">
        <f>IF(LEFT(Převodník!$A$12,5)=LEFT('Přehled převodů'!D252,5),1,0)</f>
        <v>0</v>
      </c>
      <c r="M252" s="31"/>
      <c r="N252">
        <f t="shared" si="58"/>
        <v>0</v>
      </c>
      <c r="O252" s="45" t="e">
        <f t="shared" si="48"/>
        <v>#N/A</v>
      </c>
      <c r="P252">
        <f t="shared" si="52"/>
        <v>0</v>
      </c>
      <c r="Q252" s="41">
        <f t="shared" si="53"/>
        <v>0</v>
      </c>
      <c r="R252" s="41">
        <f t="shared" si="49"/>
        <v>0</v>
      </c>
      <c r="S252" s="41">
        <f t="shared" si="54"/>
        <v>0</v>
      </c>
      <c r="T252">
        <f t="shared" si="50"/>
        <v>0</v>
      </c>
      <c r="U252" s="40">
        <f t="shared" si="55"/>
        <v>0</v>
      </c>
      <c r="V252" s="38">
        <f t="shared" si="56"/>
        <v>0</v>
      </c>
      <c r="W252" t="str">
        <f>VLOOKUP(A252,'Komplet č.2008 (ÚR 4 A 5)'!$V$4:$W$778,1,0)</f>
        <v>23910</v>
      </c>
      <c r="X252" t="str">
        <f>VLOOKUP(A252,'Komplet č.2008 (ÚR 4 A 5)'!$Y$4:$Y$778,1,0)</f>
        <v>23910</v>
      </c>
      <c r="FJ252" t="str">
        <f>VLOOKUP(F252,'Komplet č 2025 (ÚR 4 A 5)'!$F$3:$N$753,9,0)</f>
        <v>23.91</v>
      </c>
      <c r="FK252">
        <f>VLOOKUP(F252,'Komplet č 2025 (ÚR 4 A 5)'!$F$3:$N$753,8,0)</f>
        <v>4</v>
      </c>
    </row>
    <row r="253" spans="1:167" x14ac:dyDescent="0.25">
      <c r="A253" s="67" t="s">
        <v>416</v>
      </c>
      <c r="B253" s="68" t="s">
        <v>417</v>
      </c>
      <c r="C253" s="55" t="str">
        <f t="shared" si="51"/>
        <v>23990 - Výroba ostatních nekovových minerálních výrobků j. n.</v>
      </c>
      <c r="D253" s="55" t="s">
        <v>418</v>
      </c>
      <c r="E253" s="1" t="s">
        <v>29</v>
      </c>
      <c r="F253" s="67" t="s">
        <v>416</v>
      </c>
      <c r="G253" s="68" t="s">
        <v>417</v>
      </c>
      <c r="H253" s="55" t="str">
        <f t="shared" si="60"/>
        <v>23990 - Výroba ostatních nekovových minerálních výrobků j. n.</v>
      </c>
      <c r="I253" s="55" t="s">
        <v>418</v>
      </c>
      <c r="J253" t="str">
        <f t="shared" si="59"/>
        <v>Shoda</v>
      </c>
      <c r="K253">
        <v>251</v>
      </c>
      <c r="L253" s="1">
        <f>IF(LEFT(Převodník!$A$12,5)=LEFT('Přehled převodů'!D253,5),1,0)</f>
        <v>0</v>
      </c>
      <c r="M253" s="31"/>
      <c r="N253">
        <f t="shared" si="58"/>
        <v>0</v>
      </c>
      <c r="O253" s="45" t="e">
        <f t="shared" si="48"/>
        <v>#N/A</v>
      </c>
      <c r="P253">
        <f t="shared" si="52"/>
        <v>0</v>
      </c>
      <c r="Q253" s="41">
        <f t="shared" si="53"/>
        <v>0</v>
      </c>
      <c r="R253" s="41">
        <f t="shared" si="49"/>
        <v>0</v>
      </c>
      <c r="S253" s="41">
        <f t="shared" si="54"/>
        <v>0</v>
      </c>
      <c r="T253">
        <f t="shared" si="50"/>
        <v>0</v>
      </c>
      <c r="U253" s="40">
        <f t="shared" si="55"/>
        <v>0</v>
      </c>
      <c r="V253" s="38">
        <f t="shared" si="56"/>
        <v>0</v>
      </c>
      <c r="W253" t="str">
        <f>VLOOKUP(A253,'Komplet č.2008 (ÚR 4 A 5)'!$V$4:$W$778,1,0)</f>
        <v>23990</v>
      </c>
      <c r="X253" t="str">
        <f>VLOOKUP(A253,'Komplet č.2008 (ÚR 4 A 5)'!$Y$4:$Y$778,1,0)</f>
        <v>23990</v>
      </c>
      <c r="FJ253" t="str">
        <f>VLOOKUP(F253,'Komplet č 2025 (ÚR 4 A 5)'!$F$3:$N$753,9,0)</f>
        <v>23.99</v>
      </c>
      <c r="FK253">
        <f>VLOOKUP(F253,'Komplet č 2025 (ÚR 4 A 5)'!$F$3:$N$753,8,0)</f>
        <v>4</v>
      </c>
    </row>
    <row r="254" spans="1:167" x14ac:dyDescent="0.25">
      <c r="A254" s="67" t="s">
        <v>797</v>
      </c>
      <c r="B254" s="68" t="s">
        <v>798</v>
      </c>
      <c r="C254" s="55" t="str">
        <f t="shared" si="51"/>
        <v>24100 - Výroba surového železa, oceli a feroslitin, plochých výrobků (kromě pásky za studena), tváření výrobků za tepla</v>
      </c>
      <c r="D254" s="55" t="s">
        <v>799</v>
      </c>
      <c r="E254" s="1" t="s">
        <v>29</v>
      </c>
      <c r="F254" s="67" t="s">
        <v>797</v>
      </c>
      <c r="G254" s="68" t="s">
        <v>800</v>
      </c>
      <c r="H254" s="55" t="s">
        <v>801</v>
      </c>
      <c r="I254" s="55" t="s">
        <v>801</v>
      </c>
      <c r="J254" t="str">
        <f t="shared" si="59"/>
        <v>Shoda</v>
      </c>
      <c r="K254">
        <v>252</v>
      </c>
      <c r="L254" s="1">
        <f>IF(LEFT(Převodník!$A$12,5)=LEFT('Přehled převodů'!D254,5),1,0)</f>
        <v>0</v>
      </c>
      <c r="N254">
        <f t="shared" si="58"/>
        <v>0</v>
      </c>
      <c r="O254" s="45" t="e">
        <f t="shared" si="48"/>
        <v>#N/A</v>
      </c>
      <c r="P254">
        <f t="shared" si="52"/>
        <v>0</v>
      </c>
      <c r="Q254" s="41">
        <f t="shared" si="53"/>
        <v>0</v>
      </c>
      <c r="R254" s="41">
        <f t="shared" si="49"/>
        <v>0</v>
      </c>
      <c r="S254" s="41">
        <f t="shared" si="54"/>
        <v>0</v>
      </c>
      <c r="T254">
        <f t="shared" si="50"/>
        <v>0</v>
      </c>
      <c r="U254" s="40">
        <f t="shared" si="55"/>
        <v>0</v>
      </c>
      <c r="V254" s="38">
        <f t="shared" si="56"/>
        <v>0</v>
      </c>
    </row>
    <row r="255" spans="1:167" x14ac:dyDescent="0.25">
      <c r="A255" s="67" t="s">
        <v>802</v>
      </c>
      <c r="B255" s="68" t="s">
        <v>800</v>
      </c>
      <c r="C255" s="55" t="str">
        <f t="shared" si="51"/>
        <v>24101 - Výroba surového železa, oceli a feroslitin</v>
      </c>
      <c r="D255" s="55" t="s">
        <v>803</v>
      </c>
      <c r="E255" s="1" t="s">
        <v>29</v>
      </c>
      <c r="F255" s="67" t="s">
        <v>802</v>
      </c>
      <c r="G255" s="68" t="s">
        <v>804</v>
      </c>
      <c r="H255" s="55" t="s">
        <v>805</v>
      </c>
      <c r="I255" s="55" t="s">
        <v>805</v>
      </c>
      <c r="J255" t="str">
        <f t="shared" si="59"/>
        <v>Shoda</v>
      </c>
      <c r="K255">
        <v>253</v>
      </c>
      <c r="L255" s="1">
        <f>IF(LEFT(Převodník!$A$12,5)=LEFT('Přehled převodů'!D255,5),1,0)</f>
        <v>0</v>
      </c>
      <c r="N255">
        <f t="shared" si="58"/>
        <v>0</v>
      </c>
      <c r="O255" s="45" t="e">
        <f t="shared" si="48"/>
        <v>#N/A</v>
      </c>
      <c r="P255">
        <f t="shared" si="52"/>
        <v>0</v>
      </c>
      <c r="Q255" s="41">
        <f t="shared" si="53"/>
        <v>0</v>
      </c>
      <c r="R255" s="41">
        <f t="shared" si="49"/>
        <v>0</v>
      </c>
      <c r="S255" s="41">
        <f t="shared" si="54"/>
        <v>0</v>
      </c>
      <c r="T255">
        <f t="shared" si="50"/>
        <v>0</v>
      </c>
      <c r="U255" s="40">
        <f t="shared" si="55"/>
        <v>0</v>
      </c>
      <c r="V255" s="38">
        <f t="shared" si="56"/>
        <v>0</v>
      </c>
    </row>
    <row r="256" spans="1:167" x14ac:dyDescent="0.25">
      <c r="A256" s="67" t="s">
        <v>806</v>
      </c>
      <c r="B256" s="68" t="s">
        <v>807</v>
      </c>
      <c r="C256" s="55" t="str">
        <f t="shared" si="51"/>
        <v>24102 - Výroba plochých výrobků (kromě pásky za studena)</v>
      </c>
      <c r="D256" s="55" t="s">
        <v>808</v>
      </c>
      <c r="E256" s="1" t="s">
        <v>29</v>
      </c>
      <c r="F256" s="67" t="s">
        <v>806</v>
      </c>
      <c r="G256" s="68" t="s">
        <v>809</v>
      </c>
      <c r="H256" s="55" t="s">
        <v>810</v>
      </c>
      <c r="I256" s="55" t="s">
        <v>810</v>
      </c>
      <c r="J256" t="str">
        <f t="shared" si="59"/>
        <v>Shoda</v>
      </c>
      <c r="K256">
        <v>254</v>
      </c>
      <c r="L256" s="1">
        <f>IF(LEFT(Převodník!$A$12,5)=LEFT('Přehled převodů'!D256,5),1,0)</f>
        <v>0</v>
      </c>
      <c r="N256">
        <f t="shared" si="58"/>
        <v>0</v>
      </c>
      <c r="O256" s="45" t="e">
        <f t="shared" si="48"/>
        <v>#N/A</v>
      </c>
      <c r="P256">
        <f t="shared" si="52"/>
        <v>0</v>
      </c>
      <c r="Q256" s="41">
        <f t="shared" si="53"/>
        <v>0</v>
      </c>
      <c r="R256" s="41">
        <f t="shared" si="49"/>
        <v>0</v>
      </c>
      <c r="S256" s="41">
        <f t="shared" si="54"/>
        <v>0</v>
      </c>
      <c r="T256">
        <f t="shared" si="50"/>
        <v>0</v>
      </c>
      <c r="U256" s="40">
        <f t="shared" si="55"/>
        <v>0</v>
      </c>
      <c r="V256" s="38">
        <f t="shared" si="56"/>
        <v>0</v>
      </c>
    </row>
    <row r="257" spans="1:167" x14ac:dyDescent="0.25">
      <c r="A257" s="67" t="s">
        <v>811</v>
      </c>
      <c r="B257" s="68" t="s">
        <v>812</v>
      </c>
      <c r="C257" s="55" t="str">
        <f t="shared" si="51"/>
        <v>24103 - Tváření výrobků za tepla</v>
      </c>
      <c r="D257" s="55" t="s">
        <v>813</v>
      </c>
      <c r="E257" s="1" t="s">
        <v>45</v>
      </c>
      <c r="F257" s="67" t="s">
        <v>811</v>
      </c>
      <c r="G257" s="68" t="s">
        <v>814</v>
      </c>
      <c r="H257" s="55" t="s">
        <v>815</v>
      </c>
      <c r="I257" s="55" t="s">
        <v>815</v>
      </c>
      <c r="J257" t="str">
        <f t="shared" si="59"/>
        <v>Shoda</v>
      </c>
      <c r="K257">
        <v>255</v>
      </c>
      <c r="L257" s="1">
        <f>IF(LEFT(Převodník!$A$12,5)=LEFT('Přehled převodů'!D257,5),1,0)</f>
        <v>0</v>
      </c>
      <c r="N257">
        <f t="shared" si="58"/>
        <v>0</v>
      </c>
      <c r="O257" s="45" t="e">
        <f t="shared" si="48"/>
        <v>#N/A</v>
      </c>
      <c r="P257">
        <f t="shared" si="52"/>
        <v>0</v>
      </c>
      <c r="Q257" s="41">
        <f t="shared" si="53"/>
        <v>0</v>
      </c>
      <c r="R257" s="41">
        <f t="shared" si="49"/>
        <v>0</v>
      </c>
      <c r="S257" s="41">
        <f t="shared" si="54"/>
        <v>0</v>
      </c>
      <c r="T257">
        <f t="shared" si="50"/>
        <v>0</v>
      </c>
      <c r="U257" s="40">
        <f t="shared" si="55"/>
        <v>0</v>
      </c>
      <c r="V257" s="38">
        <f t="shared" si="56"/>
        <v>0</v>
      </c>
    </row>
    <row r="258" spans="1:167" x14ac:dyDescent="0.25">
      <c r="A258" s="67" t="s">
        <v>811</v>
      </c>
      <c r="B258" s="68" t="s">
        <v>812</v>
      </c>
      <c r="C258" s="55" t="str">
        <f t="shared" si="51"/>
        <v>24103 - Tváření výrobků za tepla</v>
      </c>
      <c r="D258" s="55" t="s">
        <v>813</v>
      </c>
      <c r="E258" s="1" t="s">
        <v>45</v>
      </c>
      <c r="F258" s="67" t="s">
        <v>816</v>
      </c>
      <c r="G258" s="68" t="s">
        <v>817</v>
      </c>
      <c r="H258" s="55" t="str">
        <f t="shared" ref="H258:H269" si="61">F258&amp;" - "&amp;G258</f>
        <v>24109 - Výroba surového železa, oceli a feroslitin j. n.</v>
      </c>
      <c r="I258" s="55" t="s">
        <v>815</v>
      </c>
      <c r="J258" t="str">
        <f t="shared" si="59"/>
        <v>Shoda</v>
      </c>
      <c r="K258">
        <v>256</v>
      </c>
      <c r="L258" s="1">
        <f>IF(LEFT(Převodník!$A$12,5)=LEFT('Přehled převodů'!D258,5),1,0)</f>
        <v>0</v>
      </c>
      <c r="M258" s="31"/>
      <c r="N258">
        <f t="shared" si="58"/>
        <v>0</v>
      </c>
      <c r="O258" s="45" t="e">
        <f t="shared" si="48"/>
        <v>#N/A</v>
      </c>
      <c r="P258">
        <f t="shared" si="52"/>
        <v>0</v>
      </c>
      <c r="Q258" s="41">
        <f t="shared" si="53"/>
        <v>0</v>
      </c>
      <c r="R258" s="41">
        <f t="shared" si="49"/>
        <v>0</v>
      </c>
      <c r="S258" s="41">
        <f t="shared" si="54"/>
        <v>0</v>
      </c>
      <c r="T258">
        <f t="shared" si="50"/>
        <v>0</v>
      </c>
      <c r="U258" s="40">
        <f t="shared" si="55"/>
        <v>0</v>
      </c>
      <c r="V258" s="38">
        <f t="shared" si="56"/>
        <v>0</v>
      </c>
      <c r="W258" t="str">
        <f>VLOOKUP(A258,'Komplet č.2008 (ÚR 4 A 5)'!$V$4:$W$778,1,0)</f>
        <v>24103</v>
      </c>
      <c r="X258" t="str">
        <f>VLOOKUP(A258,'Komplet č.2008 (ÚR 4 A 5)'!$Y$4:$Y$778,1,0)</f>
        <v>24103</v>
      </c>
      <c r="FJ258" t="e">
        <f>VLOOKUP(F258,'Komplet č 2025 (ÚR 4 A 5)'!$F$3:$N$753,9,0)</f>
        <v>#N/A</v>
      </c>
      <c r="FK258" t="e">
        <f>VLOOKUP(F258,'Komplet č 2025 (ÚR 4 A 5)'!$F$3:$N$753,8,0)</f>
        <v>#N/A</v>
      </c>
    </row>
    <row r="259" spans="1:167" x14ac:dyDescent="0.25">
      <c r="A259" s="67" t="s">
        <v>819</v>
      </c>
      <c r="B259" s="68" t="s">
        <v>820</v>
      </c>
      <c r="C259" s="55" t="str">
        <f t="shared" si="51"/>
        <v>24200 - Výroba ocelových trub, trubek, dutých profilů a souvisejících potrubních tvarovek</v>
      </c>
      <c r="D259" s="55" t="s">
        <v>818</v>
      </c>
      <c r="E259" s="1" t="s">
        <v>29</v>
      </c>
      <c r="F259" s="67" t="s">
        <v>819</v>
      </c>
      <c r="G259" s="68" t="s">
        <v>820</v>
      </c>
      <c r="H259" s="55" t="str">
        <f t="shared" si="61"/>
        <v>24200 - Výroba ocelových trub, trubek, dutých profilů a souvisejících potrubních tvarovek</v>
      </c>
      <c r="I259" s="55" t="s">
        <v>818</v>
      </c>
      <c r="J259" t="str">
        <f t="shared" si="59"/>
        <v>Shoda</v>
      </c>
      <c r="K259">
        <v>257</v>
      </c>
      <c r="L259" s="1">
        <f>IF(LEFT(Převodník!$A$12,5)=LEFT('Přehled převodů'!D259,5),1,0)</f>
        <v>0</v>
      </c>
      <c r="M259" s="31"/>
      <c r="N259">
        <f t="shared" si="58"/>
        <v>0</v>
      </c>
      <c r="O259" s="45" t="e">
        <f t="shared" ref="O259:O322" si="62">INDEX(K:K,MATCH(1,L:L,0))</f>
        <v>#N/A</v>
      </c>
      <c r="P259">
        <f t="shared" si="52"/>
        <v>0</v>
      </c>
      <c r="Q259" s="41">
        <f t="shared" si="53"/>
        <v>0</v>
      </c>
      <c r="R259" s="41">
        <f t="shared" ref="R259:R322" si="63">IF(BO1586=0,N259,Q259)</f>
        <v>0</v>
      </c>
      <c r="S259" s="41">
        <f t="shared" si="54"/>
        <v>0</v>
      </c>
      <c r="T259">
        <f t="shared" ref="T259:T322" si="64">IF(L259=0,0,E259)</f>
        <v>0</v>
      </c>
      <c r="U259" s="40">
        <f t="shared" si="55"/>
        <v>0</v>
      </c>
      <c r="V259" s="38">
        <f t="shared" si="56"/>
        <v>0</v>
      </c>
      <c r="W259" t="str">
        <f>VLOOKUP(A259,'Komplet č.2008 (ÚR 4 A 5)'!$V$4:$W$778,1,0)</f>
        <v>24200</v>
      </c>
      <c r="X259" t="str">
        <f>VLOOKUP(A259,'Komplet č.2008 (ÚR 4 A 5)'!$Y$4:$Y$778,1,0)</f>
        <v>24200</v>
      </c>
      <c r="FJ259" t="str">
        <f>VLOOKUP(F259,'Komplet č 2025 (ÚR 4 A 5)'!$F$3:$N$753,9,0)</f>
        <v>24.20</v>
      </c>
      <c r="FK259">
        <f>VLOOKUP(F259,'Komplet č 2025 (ÚR 4 A 5)'!$F$3:$N$753,8,0)</f>
        <v>4</v>
      </c>
    </row>
    <row r="260" spans="1:167" x14ac:dyDescent="0.25">
      <c r="A260" s="67" t="s">
        <v>822</v>
      </c>
      <c r="B260" s="68" t="s">
        <v>823</v>
      </c>
      <c r="C260" s="55" t="str">
        <f t="shared" si="51"/>
        <v>24310 - Tažení tyčí za studena</v>
      </c>
      <c r="D260" s="55" t="s">
        <v>824</v>
      </c>
      <c r="E260" s="1" t="s">
        <v>29</v>
      </c>
      <c r="F260" s="67" t="s">
        <v>822</v>
      </c>
      <c r="G260" s="68" t="s">
        <v>825</v>
      </c>
      <c r="H260" s="55" t="str">
        <f t="shared" si="61"/>
        <v>24310 - Tažení ocelových tyčí za studena</v>
      </c>
      <c r="I260" s="55" t="s">
        <v>821</v>
      </c>
      <c r="J260" t="str">
        <f t="shared" si="59"/>
        <v>Shoda</v>
      </c>
      <c r="K260">
        <v>258</v>
      </c>
      <c r="L260" s="1">
        <f>IF(LEFT(Převodník!$A$12,5)=LEFT('Přehled převodů'!D260,5),1,0)</f>
        <v>0</v>
      </c>
      <c r="M260" s="31"/>
      <c r="N260">
        <f t="shared" si="58"/>
        <v>0</v>
      </c>
      <c r="O260" s="45" t="e">
        <f t="shared" si="62"/>
        <v>#N/A</v>
      </c>
      <c r="P260">
        <f t="shared" si="52"/>
        <v>0</v>
      </c>
      <c r="Q260" s="41">
        <f t="shared" si="53"/>
        <v>0</v>
      </c>
      <c r="R260" s="41">
        <f t="shared" si="63"/>
        <v>0</v>
      </c>
      <c r="S260" s="41">
        <f t="shared" si="54"/>
        <v>0</v>
      </c>
      <c r="T260">
        <f t="shared" si="64"/>
        <v>0</v>
      </c>
      <c r="U260" s="40">
        <f t="shared" si="55"/>
        <v>0</v>
      </c>
      <c r="V260" s="38">
        <f t="shared" si="56"/>
        <v>0</v>
      </c>
      <c r="W260" t="str">
        <f>VLOOKUP(A260,'Komplet č.2008 (ÚR 4 A 5)'!$V$4:$W$778,1,0)</f>
        <v>24310</v>
      </c>
      <c r="X260" t="str">
        <f>VLOOKUP(A260,'Komplet č.2008 (ÚR 4 A 5)'!$Y$4:$Y$778,1,0)</f>
        <v>24310</v>
      </c>
      <c r="FJ260" t="str">
        <f>VLOOKUP(F260,'Komplet č 2025 (ÚR 4 A 5)'!$F$3:$N$753,9,0)</f>
        <v>24.31</v>
      </c>
      <c r="FK260">
        <f>VLOOKUP(F260,'Komplet č 2025 (ÚR 4 A 5)'!$F$3:$N$753,8,0)</f>
        <v>4</v>
      </c>
    </row>
    <row r="261" spans="1:167" x14ac:dyDescent="0.25">
      <c r="A261" s="67" t="s">
        <v>827</v>
      </c>
      <c r="B261" s="68" t="s">
        <v>828</v>
      </c>
      <c r="C261" s="55" t="str">
        <f t="shared" ref="C261:C324" si="65">A261&amp;" - "&amp;B261</f>
        <v>24320 - Válcování ocelových úzkých pásů za studena</v>
      </c>
      <c r="D261" s="55" t="s">
        <v>826</v>
      </c>
      <c r="E261" s="1" t="s">
        <v>29</v>
      </c>
      <c r="F261" s="67" t="s">
        <v>827</v>
      </c>
      <c r="G261" s="68" t="s">
        <v>828</v>
      </c>
      <c r="H261" s="55" t="str">
        <f t="shared" si="61"/>
        <v>24320 - Válcování ocelových úzkých pásů za studena</v>
      </c>
      <c r="I261" s="55" t="s">
        <v>826</v>
      </c>
      <c r="J261" t="str">
        <f t="shared" si="59"/>
        <v>Shoda</v>
      </c>
      <c r="K261">
        <v>259</v>
      </c>
      <c r="L261" s="1">
        <f>IF(LEFT(Převodník!$A$12,5)=LEFT('Přehled převodů'!D261,5),1,0)</f>
        <v>0</v>
      </c>
      <c r="M261" s="31"/>
      <c r="N261">
        <f t="shared" si="58"/>
        <v>0</v>
      </c>
      <c r="O261" s="45" t="e">
        <f t="shared" si="62"/>
        <v>#N/A</v>
      </c>
      <c r="P261">
        <f t="shared" si="52"/>
        <v>0</v>
      </c>
      <c r="Q261" s="41">
        <f t="shared" si="53"/>
        <v>0</v>
      </c>
      <c r="R261" s="41">
        <f t="shared" si="63"/>
        <v>0</v>
      </c>
      <c r="S261" s="41">
        <f t="shared" si="54"/>
        <v>0</v>
      </c>
      <c r="T261">
        <f t="shared" si="64"/>
        <v>0</v>
      </c>
      <c r="U261" s="40">
        <f t="shared" si="55"/>
        <v>0</v>
      </c>
      <c r="V261" s="38">
        <f t="shared" si="56"/>
        <v>0</v>
      </c>
      <c r="W261" t="str">
        <f>VLOOKUP(A261,'Komplet č.2008 (ÚR 4 A 5)'!$V$4:$W$778,1,0)</f>
        <v>24320</v>
      </c>
      <c r="X261" t="str">
        <f>VLOOKUP(A261,'Komplet č.2008 (ÚR 4 A 5)'!$Y$4:$Y$778,1,0)</f>
        <v>24320</v>
      </c>
      <c r="FJ261" t="str">
        <f>VLOOKUP(F261,'Komplet č 2025 (ÚR 4 A 5)'!$F$3:$N$753,9,0)</f>
        <v>24.32</v>
      </c>
      <c r="FK261">
        <f>VLOOKUP(F261,'Komplet č 2025 (ÚR 4 A 5)'!$F$3:$N$753,8,0)</f>
        <v>4</v>
      </c>
    </row>
    <row r="262" spans="1:167" x14ac:dyDescent="0.25">
      <c r="A262" s="67" t="s">
        <v>830</v>
      </c>
      <c r="B262" s="68" t="s">
        <v>831</v>
      </c>
      <c r="C262" s="55" t="str">
        <f t="shared" si="65"/>
        <v>24330 - Tváření ocelových profilů za studena</v>
      </c>
      <c r="D262" s="55" t="s">
        <v>829</v>
      </c>
      <c r="E262" s="1" t="s">
        <v>29</v>
      </c>
      <c r="F262" s="67" t="s">
        <v>830</v>
      </c>
      <c r="G262" s="68" t="s">
        <v>831</v>
      </c>
      <c r="H262" s="55" t="str">
        <f t="shared" si="61"/>
        <v>24330 - Tváření ocelových profilů za studena</v>
      </c>
      <c r="I262" s="55" t="s">
        <v>829</v>
      </c>
      <c r="J262" t="str">
        <f t="shared" si="59"/>
        <v>Shoda</v>
      </c>
      <c r="K262">
        <v>260</v>
      </c>
      <c r="L262" s="1">
        <f>IF(LEFT(Převodník!$A$12,5)=LEFT('Přehled převodů'!D262,5),1,0)</f>
        <v>0</v>
      </c>
      <c r="M262" s="31"/>
      <c r="N262">
        <f t="shared" si="58"/>
        <v>0</v>
      </c>
      <c r="O262" s="45" t="e">
        <f t="shared" si="62"/>
        <v>#N/A</v>
      </c>
      <c r="P262">
        <f t="shared" si="52"/>
        <v>0</v>
      </c>
      <c r="Q262" s="41">
        <f t="shared" si="53"/>
        <v>0</v>
      </c>
      <c r="R262" s="41">
        <f t="shared" si="63"/>
        <v>0</v>
      </c>
      <c r="S262" s="41">
        <f t="shared" si="54"/>
        <v>0</v>
      </c>
      <c r="T262">
        <f t="shared" si="64"/>
        <v>0</v>
      </c>
      <c r="U262" s="40">
        <f t="shared" si="55"/>
        <v>0</v>
      </c>
      <c r="V262" s="38">
        <f t="shared" si="56"/>
        <v>0</v>
      </c>
      <c r="W262" t="str">
        <f>VLOOKUP(A262,'Komplet č.2008 (ÚR 4 A 5)'!$V$4:$W$778,1,0)</f>
        <v>24330</v>
      </c>
      <c r="X262" t="str">
        <f>VLOOKUP(A262,'Komplet č.2008 (ÚR 4 A 5)'!$Y$4:$Y$778,1,0)</f>
        <v>24330</v>
      </c>
      <c r="FJ262" t="str">
        <f>VLOOKUP(F262,'Komplet č 2025 (ÚR 4 A 5)'!$F$3:$N$753,9,0)</f>
        <v>24.33</v>
      </c>
      <c r="FK262">
        <f>VLOOKUP(F262,'Komplet č 2025 (ÚR 4 A 5)'!$F$3:$N$753,8,0)</f>
        <v>4</v>
      </c>
    </row>
    <row r="263" spans="1:167" x14ac:dyDescent="0.25">
      <c r="A263" s="67" t="s">
        <v>833</v>
      </c>
      <c r="B263" s="68" t="s">
        <v>834</v>
      </c>
      <c r="C263" s="55" t="str">
        <f t="shared" si="65"/>
        <v>24340 - Tažení ocelového drátu za studena</v>
      </c>
      <c r="D263" s="55" t="s">
        <v>832</v>
      </c>
      <c r="E263" s="1" t="s">
        <v>29</v>
      </c>
      <c r="F263" s="67" t="s">
        <v>833</v>
      </c>
      <c r="G263" s="68" t="s">
        <v>834</v>
      </c>
      <c r="H263" s="55" t="str">
        <f t="shared" si="61"/>
        <v>24340 - Tažení ocelového drátu za studena</v>
      </c>
      <c r="I263" s="55" t="s">
        <v>832</v>
      </c>
      <c r="J263" t="str">
        <f t="shared" si="59"/>
        <v>Shoda</v>
      </c>
      <c r="K263">
        <v>261</v>
      </c>
      <c r="L263" s="1">
        <f>IF(LEFT(Převodník!$A$12,5)=LEFT('Přehled převodů'!D263,5),1,0)</f>
        <v>0</v>
      </c>
      <c r="M263" s="31"/>
      <c r="N263">
        <f t="shared" si="58"/>
        <v>0</v>
      </c>
      <c r="O263" s="45" t="e">
        <f t="shared" si="62"/>
        <v>#N/A</v>
      </c>
      <c r="P263">
        <f t="shared" si="52"/>
        <v>0</v>
      </c>
      <c r="Q263" s="41">
        <f t="shared" si="53"/>
        <v>0</v>
      </c>
      <c r="R263" s="41">
        <f t="shared" si="63"/>
        <v>0</v>
      </c>
      <c r="S263" s="41">
        <f t="shared" si="54"/>
        <v>0</v>
      </c>
      <c r="T263">
        <f t="shared" si="64"/>
        <v>0</v>
      </c>
      <c r="U263" s="40">
        <f t="shared" si="55"/>
        <v>0</v>
      </c>
      <c r="V263" s="38">
        <f t="shared" si="56"/>
        <v>0</v>
      </c>
      <c r="W263" t="str">
        <f>VLOOKUP(A263,'Komplet č.2008 (ÚR 4 A 5)'!$V$4:$W$778,1,0)</f>
        <v>24340</v>
      </c>
      <c r="X263" t="str">
        <f>VLOOKUP(A263,'Komplet č.2008 (ÚR 4 A 5)'!$Y$4:$Y$778,1,0)</f>
        <v>24340</v>
      </c>
      <c r="FJ263" t="str">
        <f>VLOOKUP(F263,'Komplet č 2025 (ÚR 4 A 5)'!$F$3:$N$753,9,0)</f>
        <v>24.34</v>
      </c>
      <c r="FK263">
        <f>VLOOKUP(F263,'Komplet č 2025 (ÚR 4 A 5)'!$F$3:$N$753,8,0)</f>
        <v>4</v>
      </c>
    </row>
    <row r="264" spans="1:167" x14ac:dyDescent="0.25">
      <c r="A264" s="67" t="s">
        <v>836</v>
      </c>
      <c r="B264" s="68" t="s">
        <v>837</v>
      </c>
      <c r="C264" s="55" t="str">
        <f t="shared" si="65"/>
        <v>24410 - Výroba a hutní zpracování drahých kovů</v>
      </c>
      <c r="D264" s="55" t="s">
        <v>835</v>
      </c>
      <c r="E264" s="1" t="s">
        <v>29</v>
      </c>
      <c r="F264" s="67" t="s">
        <v>836</v>
      </c>
      <c r="G264" s="68" t="s">
        <v>837</v>
      </c>
      <c r="H264" s="55" t="str">
        <f t="shared" si="61"/>
        <v>24410 - Výroba a hutní zpracování drahých kovů</v>
      </c>
      <c r="I264" s="55" t="s">
        <v>835</v>
      </c>
      <c r="J264" t="str">
        <f t="shared" si="59"/>
        <v>Shoda</v>
      </c>
      <c r="K264">
        <v>262</v>
      </c>
      <c r="L264" s="1">
        <f>IF(LEFT(Převodník!$A$12,5)=LEFT('Přehled převodů'!D264,5),1,0)</f>
        <v>0</v>
      </c>
      <c r="M264" s="31"/>
      <c r="N264">
        <f t="shared" si="58"/>
        <v>0</v>
      </c>
      <c r="O264" s="45" t="e">
        <f t="shared" si="62"/>
        <v>#N/A</v>
      </c>
      <c r="P264">
        <f t="shared" si="52"/>
        <v>0</v>
      </c>
      <c r="Q264" s="41">
        <f t="shared" si="53"/>
        <v>0</v>
      </c>
      <c r="R264" s="41">
        <f t="shared" si="63"/>
        <v>0</v>
      </c>
      <c r="S264" s="41">
        <f t="shared" si="54"/>
        <v>0</v>
      </c>
      <c r="T264">
        <f t="shared" si="64"/>
        <v>0</v>
      </c>
      <c r="U264" s="40">
        <f t="shared" si="55"/>
        <v>0</v>
      </c>
      <c r="V264" s="38">
        <f t="shared" si="56"/>
        <v>0</v>
      </c>
      <c r="W264" t="str">
        <f>VLOOKUP(A264,'Komplet č.2008 (ÚR 4 A 5)'!$V$4:$W$778,1,0)</f>
        <v>24410</v>
      </c>
      <c r="X264" t="str">
        <f>VLOOKUP(A264,'Komplet č.2008 (ÚR 4 A 5)'!$Y$4:$Y$778,1,0)</f>
        <v>24410</v>
      </c>
      <c r="FJ264" t="str">
        <f>VLOOKUP(F264,'Komplet č 2025 (ÚR 4 A 5)'!$F$3:$N$753,9,0)</f>
        <v>24.41</v>
      </c>
      <c r="FK264">
        <f>VLOOKUP(F264,'Komplet č 2025 (ÚR 4 A 5)'!$F$3:$N$753,8,0)</f>
        <v>4</v>
      </c>
    </row>
    <row r="265" spans="1:167" x14ac:dyDescent="0.25">
      <c r="A265" s="67" t="s">
        <v>839</v>
      </c>
      <c r="B265" s="68" t="s">
        <v>840</v>
      </c>
      <c r="C265" s="55" t="str">
        <f t="shared" si="65"/>
        <v>24420 - Výroba a hutní zpracování hliníku</v>
      </c>
      <c r="D265" s="55" t="s">
        <v>838</v>
      </c>
      <c r="E265" s="1" t="s">
        <v>29</v>
      </c>
      <c r="F265" s="67" t="s">
        <v>839</v>
      </c>
      <c r="G265" s="68" t="s">
        <v>840</v>
      </c>
      <c r="H265" s="55" t="str">
        <f t="shared" si="61"/>
        <v>24420 - Výroba a hutní zpracování hliníku</v>
      </c>
      <c r="I265" s="55" t="s">
        <v>838</v>
      </c>
      <c r="J265" t="str">
        <f t="shared" si="59"/>
        <v>Shoda</v>
      </c>
      <c r="K265">
        <v>263</v>
      </c>
      <c r="L265" s="1">
        <f>IF(LEFT(Převodník!$A$12,5)=LEFT('Přehled převodů'!D265,5),1,0)</f>
        <v>0</v>
      </c>
      <c r="M265" s="31"/>
      <c r="N265">
        <f t="shared" si="58"/>
        <v>0</v>
      </c>
      <c r="O265" s="45" t="e">
        <f t="shared" si="62"/>
        <v>#N/A</v>
      </c>
      <c r="P265">
        <f t="shared" si="52"/>
        <v>0</v>
      </c>
      <c r="Q265" s="41">
        <f t="shared" si="53"/>
        <v>0</v>
      </c>
      <c r="R265" s="41">
        <f t="shared" si="63"/>
        <v>0</v>
      </c>
      <c r="S265" s="41">
        <f t="shared" si="54"/>
        <v>0</v>
      </c>
      <c r="T265">
        <f t="shared" si="64"/>
        <v>0</v>
      </c>
      <c r="U265" s="40">
        <f t="shared" si="55"/>
        <v>0</v>
      </c>
      <c r="V265" s="38">
        <f t="shared" si="56"/>
        <v>0</v>
      </c>
      <c r="W265" t="str">
        <f>VLOOKUP(A265,'Komplet č.2008 (ÚR 4 A 5)'!$V$4:$W$778,1,0)</f>
        <v>24420</v>
      </c>
      <c r="X265" t="str">
        <f>VLOOKUP(A265,'Komplet č.2008 (ÚR 4 A 5)'!$Y$4:$Y$778,1,0)</f>
        <v>24420</v>
      </c>
      <c r="FJ265" t="str">
        <f>VLOOKUP(F265,'Komplet č 2025 (ÚR 4 A 5)'!$F$3:$N$753,9,0)</f>
        <v>24.42</v>
      </c>
      <c r="FK265">
        <f>VLOOKUP(F265,'Komplet č 2025 (ÚR 4 A 5)'!$F$3:$N$753,8,0)</f>
        <v>4</v>
      </c>
    </row>
    <row r="266" spans="1:167" x14ac:dyDescent="0.25">
      <c r="A266" s="67" t="s">
        <v>842</v>
      </c>
      <c r="B266" s="68" t="s">
        <v>843</v>
      </c>
      <c r="C266" s="55" t="str">
        <f t="shared" si="65"/>
        <v>24430 - Výroba a hutní zpracování olova, zinku a cínu</v>
      </c>
      <c r="D266" s="55" t="s">
        <v>841</v>
      </c>
      <c r="E266" s="1" t="s">
        <v>29</v>
      </c>
      <c r="F266" s="67" t="s">
        <v>842</v>
      </c>
      <c r="G266" s="68" t="s">
        <v>843</v>
      </c>
      <c r="H266" s="55" t="str">
        <f t="shared" si="61"/>
        <v>24430 - Výroba a hutní zpracování olova, zinku a cínu</v>
      </c>
      <c r="I266" s="55" t="s">
        <v>841</v>
      </c>
      <c r="J266" t="str">
        <f t="shared" si="59"/>
        <v>Shoda</v>
      </c>
      <c r="K266">
        <v>264</v>
      </c>
      <c r="L266" s="1">
        <f>IF(LEFT(Převodník!$A$12,5)=LEFT('Přehled převodů'!D266,5),1,0)</f>
        <v>0</v>
      </c>
      <c r="M266" s="31"/>
      <c r="N266">
        <f t="shared" si="58"/>
        <v>0</v>
      </c>
      <c r="O266" s="45" t="e">
        <f t="shared" si="62"/>
        <v>#N/A</v>
      </c>
      <c r="P266">
        <f t="shared" ref="P266:P329" si="66">IF(AND(N266&lt;N267,N265=0),N266,0)</f>
        <v>0</v>
      </c>
      <c r="Q266" s="41">
        <f t="shared" ref="Q266:Q329" si="67">IF(AND(P266&gt;1,P265=0,L266=1),P266,0)</f>
        <v>0</v>
      </c>
      <c r="R266" s="41">
        <f t="shared" si="63"/>
        <v>0</v>
      </c>
      <c r="S266" s="41">
        <f t="shared" ref="S266:S329" si="68">(IF(AND(N266=P266,Q266=P266,Q266,R266=N266),N266,0))</f>
        <v>0</v>
      </c>
      <c r="T266">
        <f t="shared" si="64"/>
        <v>0</v>
      </c>
      <c r="U266" s="40">
        <f t="shared" ref="U266:U329" si="69">IF(AND(T265=0,T267&gt;=0),T266,0)</f>
        <v>0</v>
      </c>
      <c r="V266" s="38">
        <f t="shared" ref="V266:V329" si="70">IF(U266+T266=T266,T266,0)</f>
        <v>0</v>
      </c>
      <c r="W266" t="str">
        <f>VLOOKUP(A266,'Komplet č.2008 (ÚR 4 A 5)'!$V$4:$W$778,1,0)</f>
        <v>24430</v>
      </c>
      <c r="X266" t="str">
        <f>VLOOKUP(A266,'Komplet č.2008 (ÚR 4 A 5)'!$Y$4:$Y$778,1,0)</f>
        <v>24430</v>
      </c>
      <c r="FJ266" t="str">
        <f>VLOOKUP(F266,'Komplet č 2025 (ÚR 4 A 5)'!$F$3:$N$753,9,0)</f>
        <v>24.43</v>
      </c>
      <c r="FK266">
        <f>VLOOKUP(F266,'Komplet č 2025 (ÚR 4 A 5)'!$F$3:$N$753,8,0)</f>
        <v>4</v>
      </c>
    </row>
    <row r="267" spans="1:167" x14ac:dyDescent="0.25">
      <c r="A267" s="67" t="s">
        <v>845</v>
      </c>
      <c r="B267" s="68" t="s">
        <v>846</v>
      </c>
      <c r="C267" s="55" t="str">
        <f t="shared" si="65"/>
        <v>24440 - Výroba a hutní zpracování mědi</v>
      </c>
      <c r="D267" s="55" t="s">
        <v>844</v>
      </c>
      <c r="E267" s="1" t="s">
        <v>29</v>
      </c>
      <c r="F267" s="67" t="s">
        <v>845</v>
      </c>
      <c r="G267" s="68" t="s">
        <v>846</v>
      </c>
      <c r="H267" s="55" t="str">
        <f t="shared" si="61"/>
        <v>24440 - Výroba a hutní zpracování mědi</v>
      </c>
      <c r="I267" s="55" t="s">
        <v>844</v>
      </c>
      <c r="J267" t="str">
        <f t="shared" si="59"/>
        <v>Shoda</v>
      </c>
      <c r="K267">
        <v>265</v>
      </c>
      <c r="L267" s="1">
        <f>IF(LEFT(Převodník!$A$12,5)=LEFT('Přehled převodů'!D267,5),1,0)</f>
        <v>0</v>
      </c>
      <c r="M267" s="31"/>
      <c r="N267">
        <f t="shared" si="58"/>
        <v>0</v>
      </c>
      <c r="O267" s="45" t="e">
        <f t="shared" si="62"/>
        <v>#N/A</v>
      </c>
      <c r="P267">
        <f t="shared" si="66"/>
        <v>0</v>
      </c>
      <c r="Q267" s="41">
        <f t="shared" si="67"/>
        <v>0</v>
      </c>
      <c r="R267" s="41">
        <f t="shared" si="63"/>
        <v>0</v>
      </c>
      <c r="S267" s="41">
        <f t="shared" si="68"/>
        <v>0</v>
      </c>
      <c r="T267">
        <f t="shared" si="64"/>
        <v>0</v>
      </c>
      <c r="U267" s="40">
        <f t="shared" si="69"/>
        <v>0</v>
      </c>
      <c r="V267" s="38">
        <f t="shared" si="70"/>
        <v>0</v>
      </c>
      <c r="W267" t="str">
        <f>VLOOKUP(A267,'Komplet č.2008 (ÚR 4 A 5)'!$V$4:$W$778,1,0)</f>
        <v>24440</v>
      </c>
      <c r="X267" t="str">
        <f>VLOOKUP(A267,'Komplet č.2008 (ÚR 4 A 5)'!$Y$4:$Y$778,1,0)</f>
        <v>24440</v>
      </c>
      <c r="FJ267" t="str">
        <f>VLOOKUP(F267,'Komplet č 2025 (ÚR 4 A 5)'!$F$3:$N$753,9,0)</f>
        <v>24.44</v>
      </c>
      <c r="FK267">
        <f>VLOOKUP(F267,'Komplet č 2025 (ÚR 4 A 5)'!$F$3:$N$753,8,0)</f>
        <v>4</v>
      </c>
    </row>
    <row r="268" spans="1:167" x14ac:dyDescent="0.25">
      <c r="A268" s="67" t="s">
        <v>848</v>
      </c>
      <c r="B268" s="68" t="s">
        <v>849</v>
      </c>
      <c r="C268" s="55" t="str">
        <f t="shared" si="65"/>
        <v>24450 - Výroba a hutní zpracování ostatních neželezných kovů</v>
      </c>
      <c r="D268" s="55" t="s">
        <v>847</v>
      </c>
      <c r="E268" s="1" t="s">
        <v>29</v>
      </c>
      <c r="F268" s="67" t="s">
        <v>848</v>
      </c>
      <c r="G268" s="68" t="s">
        <v>849</v>
      </c>
      <c r="H268" s="55" t="str">
        <f t="shared" si="61"/>
        <v>24450 - Výroba a hutní zpracování ostatních neželezných kovů</v>
      </c>
      <c r="I268" s="55" t="s">
        <v>847</v>
      </c>
      <c r="J268" t="str">
        <f t="shared" si="59"/>
        <v>Shoda</v>
      </c>
      <c r="K268">
        <v>266</v>
      </c>
      <c r="L268" s="1">
        <f>IF(LEFT(Převodník!$A$12,5)=LEFT('Přehled převodů'!D268,5),1,0)</f>
        <v>0</v>
      </c>
      <c r="M268" s="31"/>
      <c r="N268">
        <f t="shared" si="58"/>
        <v>0</v>
      </c>
      <c r="O268" s="45" t="e">
        <f t="shared" si="62"/>
        <v>#N/A</v>
      </c>
      <c r="P268">
        <f t="shared" si="66"/>
        <v>0</v>
      </c>
      <c r="Q268" s="41">
        <f t="shared" si="67"/>
        <v>0</v>
      </c>
      <c r="R268" s="41">
        <f t="shared" si="63"/>
        <v>0</v>
      </c>
      <c r="S268" s="41">
        <f t="shared" si="68"/>
        <v>0</v>
      </c>
      <c r="T268">
        <f t="shared" si="64"/>
        <v>0</v>
      </c>
      <c r="U268" s="40">
        <f t="shared" si="69"/>
        <v>0</v>
      </c>
      <c r="V268" s="38">
        <f t="shared" si="70"/>
        <v>0</v>
      </c>
      <c r="W268" t="str">
        <f>VLOOKUP(A268,'Komplet č.2008 (ÚR 4 A 5)'!$V$4:$W$778,1,0)</f>
        <v>24450</v>
      </c>
      <c r="X268" t="str">
        <f>VLOOKUP(A268,'Komplet č.2008 (ÚR 4 A 5)'!$Y$4:$Y$778,1,0)</f>
        <v>24450</v>
      </c>
      <c r="FJ268" t="str">
        <f>VLOOKUP(F268,'Komplet č 2025 (ÚR 4 A 5)'!$F$3:$N$753,9,0)</f>
        <v>24.45</v>
      </c>
      <c r="FK268">
        <f>VLOOKUP(F268,'Komplet č 2025 (ÚR 4 A 5)'!$F$3:$N$753,8,0)</f>
        <v>4</v>
      </c>
    </row>
    <row r="269" spans="1:167" x14ac:dyDescent="0.25">
      <c r="A269" s="67" t="s">
        <v>851</v>
      </c>
      <c r="B269" s="68" t="s">
        <v>852</v>
      </c>
      <c r="C269" s="55" t="str">
        <f t="shared" si="65"/>
        <v>24460 - Zpracování jaderného paliva</v>
      </c>
      <c r="D269" s="55" t="s">
        <v>850</v>
      </c>
      <c r="E269" s="1" t="s">
        <v>29</v>
      </c>
      <c r="F269" s="67" t="s">
        <v>851</v>
      </c>
      <c r="G269" s="68" t="s">
        <v>852</v>
      </c>
      <c r="H269" s="55" t="str">
        <f t="shared" si="61"/>
        <v>24460 - Zpracování jaderného paliva</v>
      </c>
      <c r="I269" s="55" t="s">
        <v>850</v>
      </c>
      <c r="J269" t="str">
        <f t="shared" si="59"/>
        <v>Shoda</v>
      </c>
      <c r="K269">
        <v>267</v>
      </c>
      <c r="L269" s="1">
        <f>IF(LEFT(Převodník!$A$12,5)=LEFT('Přehled převodů'!D269,5),1,0)</f>
        <v>0</v>
      </c>
      <c r="M269" s="31"/>
      <c r="N269">
        <f t="shared" si="58"/>
        <v>0</v>
      </c>
      <c r="O269" s="45" t="e">
        <f t="shared" si="62"/>
        <v>#N/A</v>
      </c>
      <c r="P269">
        <f t="shared" si="66"/>
        <v>0</v>
      </c>
      <c r="Q269" s="41">
        <f t="shared" si="67"/>
        <v>0</v>
      </c>
      <c r="R269" s="41">
        <f t="shared" si="63"/>
        <v>0</v>
      </c>
      <c r="S269" s="41">
        <f t="shared" si="68"/>
        <v>0</v>
      </c>
      <c r="T269">
        <f t="shared" si="64"/>
        <v>0</v>
      </c>
      <c r="U269" s="40">
        <f t="shared" si="69"/>
        <v>0</v>
      </c>
      <c r="V269" s="38">
        <f t="shared" si="70"/>
        <v>0</v>
      </c>
      <c r="W269" t="str">
        <f>VLOOKUP(A269,'Komplet č.2008 (ÚR 4 A 5)'!$V$4:$W$778,1,0)</f>
        <v>24460</v>
      </c>
      <c r="X269" t="str">
        <f>VLOOKUP(A269,'Komplet č.2008 (ÚR 4 A 5)'!$Y$4:$Y$778,1,0)</f>
        <v>24460</v>
      </c>
      <c r="FJ269" t="str">
        <f>VLOOKUP(F269,'Komplet č 2025 (ÚR 4 A 5)'!$F$3:$N$753,9,0)</f>
        <v>24.46</v>
      </c>
      <c r="FK269">
        <f>VLOOKUP(F269,'Komplet č 2025 (ÚR 4 A 5)'!$F$3:$N$753,8,0)</f>
        <v>4</v>
      </c>
    </row>
    <row r="270" spans="1:167" x14ac:dyDescent="0.25">
      <c r="A270" s="67" t="s">
        <v>854</v>
      </c>
      <c r="B270" s="68" t="s">
        <v>855</v>
      </c>
      <c r="C270" s="55" t="str">
        <f t="shared" si="65"/>
        <v>24510 - Výroba odlitků z litiny</v>
      </c>
      <c r="D270" s="55" t="s">
        <v>856</v>
      </c>
      <c r="E270" s="1" t="s">
        <v>29</v>
      </c>
      <c r="F270" s="67" t="s">
        <v>854</v>
      </c>
      <c r="G270" s="68" t="s">
        <v>857</v>
      </c>
      <c r="H270" s="55" t="s">
        <v>858</v>
      </c>
      <c r="I270" s="55" t="s">
        <v>858</v>
      </c>
      <c r="J270" t="str">
        <f t="shared" si="59"/>
        <v>Shoda</v>
      </c>
      <c r="K270">
        <v>268</v>
      </c>
      <c r="L270" s="1">
        <f>IF(LEFT(Převodník!$A$12,5)=LEFT('Přehled převodů'!D270,5),1,0)</f>
        <v>0</v>
      </c>
      <c r="N270">
        <f t="shared" si="58"/>
        <v>0</v>
      </c>
      <c r="O270" s="45" t="e">
        <f t="shared" si="62"/>
        <v>#N/A</v>
      </c>
      <c r="P270">
        <f t="shared" si="66"/>
        <v>0</v>
      </c>
      <c r="Q270" s="41">
        <f t="shared" si="67"/>
        <v>0</v>
      </c>
      <c r="R270" s="41">
        <f t="shared" si="63"/>
        <v>0</v>
      </c>
      <c r="S270" s="41">
        <f t="shared" si="68"/>
        <v>0</v>
      </c>
      <c r="T270">
        <f t="shared" si="64"/>
        <v>0</v>
      </c>
      <c r="U270" s="40">
        <f t="shared" si="69"/>
        <v>0</v>
      </c>
      <c r="V270" s="38">
        <f t="shared" si="70"/>
        <v>0</v>
      </c>
    </row>
    <row r="271" spans="1:167" x14ac:dyDescent="0.25">
      <c r="A271" s="67" t="s">
        <v>859</v>
      </c>
      <c r="B271" s="68" t="s">
        <v>860</v>
      </c>
      <c r="C271" s="55" t="str">
        <f t="shared" si="65"/>
        <v>24511 - Výroba odlitků z litiny s lupínkovým grafitem</v>
      </c>
      <c r="D271" s="55" t="s">
        <v>861</v>
      </c>
      <c r="E271" s="1" t="s">
        <v>29</v>
      </c>
      <c r="F271" s="67" t="s">
        <v>859</v>
      </c>
      <c r="G271" s="68" t="s">
        <v>862</v>
      </c>
      <c r="H271" s="55" t="s">
        <v>863</v>
      </c>
      <c r="I271" s="55" t="s">
        <v>863</v>
      </c>
      <c r="J271" t="str">
        <f t="shared" si="59"/>
        <v>Shoda</v>
      </c>
      <c r="K271">
        <v>269</v>
      </c>
      <c r="L271" s="1">
        <f>IF(LEFT(Převodník!$A$12,5)=LEFT('Přehled převodů'!D271,5),1,0)</f>
        <v>0</v>
      </c>
      <c r="N271">
        <f t="shared" si="58"/>
        <v>0</v>
      </c>
      <c r="O271" s="45" t="e">
        <f t="shared" si="62"/>
        <v>#N/A</v>
      </c>
      <c r="P271">
        <f t="shared" si="66"/>
        <v>0</v>
      </c>
      <c r="Q271" s="41">
        <f t="shared" si="67"/>
        <v>0</v>
      </c>
      <c r="R271" s="41">
        <f t="shared" si="63"/>
        <v>0</v>
      </c>
      <c r="S271" s="41">
        <f t="shared" si="68"/>
        <v>0</v>
      </c>
      <c r="T271">
        <f t="shared" si="64"/>
        <v>0</v>
      </c>
      <c r="U271" s="40">
        <f t="shared" si="69"/>
        <v>0</v>
      </c>
      <c r="V271" s="38">
        <f t="shared" si="70"/>
        <v>0</v>
      </c>
    </row>
    <row r="272" spans="1:167" x14ac:dyDescent="0.25">
      <c r="A272" s="67" t="s">
        <v>864</v>
      </c>
      <c r="B272" s="68" t="s">
        <v>865</v>
      </c>
      <c r="C272" s="55" t="str">
        <f t="shared" si="65"/>
        <v>24512 - Výroba odlitků z litiny s kuličkovým grafitem</v>
      </c>
      <c r="D272" s="55" t="s">
        <v>866</v>
      </c>
      <c r="E272" s="1" t="s">
        <v>29</v>
      </c>
      <c r="F272" s="67" t="s">
        <v>864</v>
      </c>
      <c r="G272" s="68" t="s">
        <v>867</v>
      </c>
      <c r="H272" s="55" t="s">
        <v>868</v>
      </c>
      <c r="I272" s="55" t="s">
        <v>868</v>
      </c>
      <c r="J272" t="str">
        <f t="shared" si="59"/>
        <v>Shoda</v>
      </c>
      <c r="K272">
        <v>270</v>
      </c>
      <c r="L272" s="1">
        <f>IF(LEFT(Převodník!$A$12,5)=LEFT('Přehled převodů'!D272,5),1,0)</f>
        <v>0</v>
      </c>
      <c r="N272">
        <f t="shared" si="58"/>
        <v>0</v>
      </c>
      <c r="O272" s="45" t="e">
        <f t="shared" si="62"/>
        <v>#N/A</v>
      </c>
      <c r="P272">
        <f t="shared" si="66"/>
        <v>0</v>
      </c>
      <c r="Q272" s="41">
        <f t="shared" si="67"/>
        <v>0</v>
      </c>
      <c r="R272" s="41">
        <f t="shared" si="63"/>
        <v>0</v>
      </c>
      <c r="S272" s="41">
        <f t="shared" si="68"/>
        <v>0</v>
      </c>
      <c r="T272">
        <f t="shared" si="64"/>
        <v>0</v>
      </c>
      <c r="U272" s="40">
        <f t="shared" si="69"/>
        <v>0</v>
      </c>
      <c r="V272" s="38">
        <f t="shared" si="70"/>
        <v>0</v>
      </c>
    </row>
    <row r="273" spans="1:167" x14ac:dyDescent="0.25">
      <c r="A273" s="67" t="s">
        <v>869</v>
      </c>
      <c r="B273" s="68" t="s">
        <v>870</v>
      </c>
      <c r="C273" s="55" t="str">
        <f t="shared" si="65"/>
        <v>24519 - Výroba ostatních odlitků z litiny</v>
      </c>
      <c r="D273" s="55" t="s">
        <v>871</v>
      </c>
      <c r="E273" s="1" t="s">
        <v>29</v>
      </c>
      <c r="F273" s="67" t="s">
        <v>869</v>
      </c>
      <c r="G273" s="68" t="s">
        <v>872</v>
      </c>
      <c r="H273" s="55" t="str">
        <f>F273&amp;" - "&amp;G273</f>
        <v>24519 - Odlévání ostatní litiny</v>
      </c>
      <c r="I273" s="55" t="s">
        <v>868</v>
      </c>
      <c r="J273" t="str">
        <f t="shared" si="59"/>
        <v>Shoda</v>
      </c>
      <c r="K273">
        <v>271</v>
      </c>
      <c r="L273" s="1">
        <f>IF(LEFT(Převodník!$A$12,5)=LEFT('Přehled převodů'!D273,5),1,0)</f>
        <v>0</v>
      </c>
      <c r="M273" s="31"/>
      <c r="N273">
        <f t="shared" si="58"/>
        <v>0</v>
      </c>
      <c r="O273" s="45" t="e">
        <f t="shared" si="62"/>
        <v>#N/A</v>
      </c>
      <c r="P273">
        <f t="shared" si="66"/>
        <v>0</v>
      </c>
      <c r="Q273" s="41">
        <f t="shared" si="67"/>
        <v>0</v>
      </c>
      <c r="R273" s="41">
        <f t="shared" si="63"/>
        <v>0</v>
      </c>
      <c r="S273" s="41">
        <f t="shared" si="68"/>
        <v>0</v>
      </c>
      <c r="T273">
        <f t="shared" si="64"/>
        <v>0</v>
      </c>
      <c r="U273" s="40">
        <f t="shared" si="69"/>
        <v>0</v>
      </c>
      <c r="V273" s="38">
        <f t="shared" si="70"/>
        <v>0</v>
      </c>
      <c r="W273" t="str">
        <f>VLOOKUP(A273,'Komplet č.2008 (ÚR 4 A 5)'!$V$4:$W$778,1,0)</f>
        <v>24519</v>
      </c>
      <c r="X273" t="str">
        <f>VLOOKUP(A273,'Komplet č.2008 (ÚR 4 A 5)'!$Y$4:$Y$778,1,0)</f>
        <v>24519</v>
      </c>
      <c r="FJ273" t="e">
        <f>VLOOKUP(F273,'Komplet č 2025 (ÚR 4 A 5)'!$F$3:$N$753,9,0)</f>
        <v>#N/A</v>
      </c>
      <c r="FK273" t="e">
        <f>VLOOKUP(F273,'Komplet č 2025 (ÚR 4 A 5)'!$F$3:$N$753,8,0)</f>
        <v>#N/A</v>
      </c>
    </row>
    <row r="274" spans="1:167" x14ac:dyDescent="0.25">
      <c r="A274" s="67" t="s">
        <v>874</v>
      </c>
      <c r="B274" s="68" t="s">
        <v>875</v>
      </c>
      <c r="C274" s="55" t="str">
        <f t="shared" si="65"/>
        <v>24520 - Výroba odlitků z oceli</v>
      </c>
      <c r="D274" s="55" t="s">
        <v>876</v>
      </c>
      <c r="E274" s="1" t="s">
        <v>29</v>
      </c>
      <c r="F274" s="67" t="s">
        <v>874</v>
      </c>
      <c r="G274" s="68" t="s">
        <v>877</v>
      </c>
      <c r="H274" s="55" t="s">
        <v>878</v>
      </c>
      <c r="I274" s="55" t="s">
        <v>878</v>
      </c>
      <c r="J274" t="str">
        <f t="shared" si="59"/>
        <v>Shoda</v>
      </c>
      <c r="K274">
        <v>272</v>
      </c>
      <c r="L274" s="1">
        <f>IF(LEFT(Převodník!$A$12,5)=LEFT('Přehled převodů'!D274,5),1,0)</f>
        <v>0</v>
      </c>
      <c r="N274">
        <f t="shared" si="58"/>
        <v>0</v>
      </c>
      <c r="O274" s="45" t="e">
        <f t="shared" si="62"/>
        <v>#N/A</v>
      </c>
      <c r="P274">
        <f t="shared" si="66"/>
        <v>0</v>
      </c>
      <c r="Q274" s="41">
        <f t="shared" si="67"/>
        <v>0</v>
      </c>
      <c r="R274" s="41">
        <f t="shared" si="63"/>
        <v>0</v>
      </c>
      <c r="S274" s="41">
        <f t="shared" si="68"/>
        <v>0</v>
      </c>
      <c r="T274">
        <f t="shared" si="64"/>
        <v>0</v>
      </c>
      <c r="U274" s="40">
        <f t="shared" si="69"/>
        <v>0</v>
      </c>
      <c r="V274" s="38">
        <f t="shared" si="70"/>
        <v>0</v>
      </c>
    </row>
    <row r="275" spans="1:167" x14ac:dyDescent="0.25">
      <c r="A275" s="67" t="s">
        <v>879</v>
      </c>
      <c r="B275" s="68" t="s">
        <v>880</v>
      </c>
      <c r="C275" s="55" t="str">
        <f t="shared" si="65"/>
        <v>24521 - Výroba odlitků z uhlíkatých ocelí</v>
      </c>
      <c r="D275" s="55" t="s">
        <v>881</v>
      </c>
      <c r="E275" s="1" t="s">
        <v>29</v>
      </c>
      <c r="F275" s="67" t="s">
        <v>879</v>
      </c>
      <c r="G275" s="68" t="s">
        <v>882</v>
      </c>
      <c r="H275" s="55" t="s">
        <v>883</v>
      </c>
      <c r="I275" s="55" t="s">
        <v>883</v>
      </c>
      <c r="J275" t="str">
        <f t="shared" si="59"/>
        <v>Shoda</v>
      </c>
      <c r="K275">
        <v>273</v>
      </c>
      <c r="L275" s="1">
        <f>IF(LEFT(Převodník!$A$12,5)=LEFT('Přehled převodů'!D275,5),1,0)</f>
        <v>0</v>
      </c>
      <c r="N275">
        <f t="shared" si="58"/>
        <v>0</v>
      </c>
      <c r="O275" s="45" t="e">
        <f t="shared" si="62"/>
        <v>#N/A</v>
      </c>
      <c r="P275">
        <f t="shared" si="66"/>
        <v>0</v>
      </c>
      <c r="Q275" s="41">
        <f t="shared" si="67"/>
        <v>0</v>
      </c>
      <c r="R275" s="41">
        <f t="shared" si="63"/>
        <v>0</v>
      </c>
      <c r="S275" s="41">
        <f t="shared" si="68"/>
        <v>0</v>
      </c>
      <c r="T275">
        <f t="shared" si="64"/>
        <v>0</v>
      </c>
      <c r="U275" s="40">
        <f t="shared" si="69"/>
        <v>0</v>
      </c>
      <c r="V275" s="38">
        <f t="shared" si="70"/>
        <v>0</v>
      </c>
    </row>
    <row r="276" spans="1:167" x14ac:dyDescent="0.25">
      <c r="A276" s="67" t="s">
        <v>884</v>
      </c>
      <c r="B276" s="68" t="s">
        <v>885</v>
      </c>
      <c r="C276" s="55" t="str">
        <f t="shared" si="65"/>
        <v>24522 - Výroba odlitků z legovaných ocelí</v>
      </c>
      <c r="D276" s="55" t="s">
        <v>886</v>
      </c>
      <c r="E276" s="1" t="s">
        <v>29</v>
      </c>
      <c r="F276" s="67" t="s">
        <v>884</v>
      </c>
      <c r="G276" s="68" t="s">
        <v>887</v>
      </c>
      <c r="H276" s="55" t="str">
        <f t="shared" ref="H276:H307" si="71">F276&amp;" - "&amp;G276</f>
        <v>24522 - Odlévání legovaných ocelí</v>
      </c>
      <c r="I276" s="55" t="s">
        <v>883</v>
      </c>
      <c r="J276" t="str">
        <f t="shared" si="59"/>
        <v>Shoda</v>
      </c>
      <c r="K276">
        <v>274</v>
      </c>
      <c r="L276" s="1">
        <f>IF(LEFT(Převodník!$A$12,5)=LEFT('Přehled převodů'!D276,5),1,0)</f>
        <v>0</v>
      </c>
      <c r="M276" s="31"/>
      <c r="N276">
        <f t="shared" si="58"/>
        <v>0</v>
      </c>
      <c r="O276" s="45" t="e">
        <f t="shared" si="62"/>
        <v>#N/A</v>
      </c>
      <c r="P276">
        <f t="shared" si="66"/>
        <v>0</v>
      </c>
      <c r="Q276" s="41">
        <f t="shared" si="67"/>
        <v>0</v>
      </c>
      <c r="R276" s="41">
        <f t="shared" si="63"/>
        <v>0</v>
      </c>
      <c r="S276" s="41">
        <f t="shared" si="68"/>
        <v>0</v>
      </c>
      <c r="T276">
        <f t="shared" si="64"/>
        <v>0</v>
      </c>
      <c r="U276" s="40">
        <f t="shared" si="69"/>
        <v>0</v>
      </c>
      <c r="V276" s="38">
        <f t="shared" si="70"/>
        <v>0</v>
      </c>
      <c r="W276" t="str">
        <f>VLOOKUP(A276,'Komplet č.2008 (ÚR 4 A 5)'!$V$4:$W$778,1,0)</f>
        <v>24522</v>
      </c>
      <c r="X276" t="str">
        <f>VLOOKUP(A276,'Komplet č.2008 (ÚR 4 A 5)'!$Y$4:$Y$778,1,0)</f>
        <v>24522</v>
      </c>
      <c r="FJ276" t="e">
        <f>VLOOKUP(F276,'Komplet č 2025 (ÚR 4 A 5)'!$F$3:$N$753,9,0)</f>
        <v>#N/A</v>
      </c>
      <c r="FK276" t="e">
        <f>VLOOKUP(F276,'Komplet č 2025 (ÚR 4 A 5)'!$F$3:$N$753,8,0)</f>
        <v>#N/A</v>
      </c>
    </row>
    <row r="277" spans="1:167" x14ac:dyDescent="0.25">
      <c r="A277" s="67" t="s">
        <v>889</v>
      </c>
      <c r="B277" s="68" t="s">
        <v>890</v>
      </c>
      <c r="C277" s="55" t="str">
        <f t="shared" si="65"/>
        <v>24530 - Výroba odlitků z lehkých neželezných kovů</v>
      </c>
      <c r="D277" s="55" t="s">
        <v>891</v>
      </c>
      <c r="E277" s="1" t="s">
        <v>45</v>
      </c>
      <c r="F277" s="67" t="s">
        <v>889</v>
      </c>
      <c r="G277" s="68" t="s">
        <v>892</v>
      </c>
      <c r="H277" s="55" t="str">
        <f t="shared" si="71"/>
        <v>24530 - Odlévání lehkých kovů</v>
      </c>
      <c r="I277" s="55" t="s">
        <v>888</v>
      </c>
      <c r="J277" t="str">
        <f t="shared" si="59"/>
        <v>Shoda</v>
      </c>
      <c r="K277">
        <v>275</v>
      </c>
      <c r="L277" s="1">
        <f>IF(LEFT(Převodník!$A$12,5)=LEFT('Přehled převodů'!D277,5),1,0)</f>
        <v>0</v>
      </c>
      <c r="M277" s="31"/>
      <c r="N277">
        <f t="shared" si="58"/>
        <v>0</v>
      </c>
      <c r="O277" s="45" t="e">
        <f t="shared" si="62"/>
        <v>#N/A</v>
      </c>
      <c r="P277">
        <f t="shared" si="66"/>
        <v>0</v>
      </c>
      <c r="Q277" s="41">
        <f t="shared" si="67"/>
        <v>0</v>
      </c>
      <c r="R277" s="41">
        <f t="shared" si="63"/>
        <v>0</v>
      </c>
      <c r="S277" s="41">
        <f t="shared" si="68"/>
        <v>0</v>
      </c>
      <c r="T277">
        <f t="shared" si="64"/>
        <v>0</v>
      </c>
      <c r="U277" s="40">
        <f t="shared" si="69"/>
        <v>0</v>
      </c>
      <c r="V277" s="38">
        <f t="shared" si="70"/>
        <v>0</v>
      </c>
      <c r="W277" t="str">
        <f>VLOOKUP(A277,'Komplet č.2008 (ÚR 4 A 5)'!$V$4:$W$778,1,0)</f>
        <v>24530</v>
      </c>
      <c r="X277" t="str">
        <f>VLOOKUP(A277,'Komplet č.2008 (ÚR 4 A 5)'!$Y$4:$Y$778,1,0)</f>
        <v>24530</v>
      </c>
      <c r="FJ277" t="str">
        <f>VLOOKUP(F277,'Komplet č 2025 (ÚR 4 A 5)'!$F$3:$N$753,9,0)</f>
        <v>24.53</v>
      </c>
      <c r="FK277">
        <f>VLOOKUP(F277,'Komplet č 2025 (ÚR 4 A 5)'!$F$3:$N$753,8,0)</f>
        <v>4</v>
      </c>
    </row>
    <row r="278" spans="1:167" x14ac:dyDescent="0.25">
      <c r="A278" s="67" t="s">
        <v>889</v>
      </c>
      <c r="B278" s="68" t="s">
        <v>890</v>
      </c>
      <c r="C278" s="55" t="str">
        <f t="shared" si="65"/>
        <v>24530 - Výroba odlitků z lehkých neželezných kovů</v>
      </c>
      <c r="D278" s="55" t="s">
        <v>891</v>
      </c>
      <c r="E278" s="1" t="s">
        <v>45</v>
      </c>
      <c r="F278" s="67" t="s">
        <v>894</v>
      </c>
      <c r="G278" s="68" t="s">
        <v>895</v>
      </c>
      <c r="H278" s="55" t="str">
        <f t="shared" si="71"/>
        <v>24540 - Odlévání ostatních neželezných kovů</v>
      </c>
      <c r="I278" s="55" t="s">
        <v>893</v>
      </c>
      <c r="J278" t="str">
        <f t="shared" si="59"/>
        <v>Shoda</v>
      </c>
      <c r="K278">
        <v>276</v>
      </c>
      <c r="L278" s="1">
        <f>IF(LEFT(Převodník!$A$12,5)=LEFT('Přehled převodů'!D278,5),1,0)</f>
        <v>0</v>
      </c>
      <c r="M278" s="31"/>
      <c r="N278">
        <f t="shared" ref="N278:N341" si="72">IF(L278=0,0,K278)</f>
        <v>0</v>
      </c>
      <c r="O278" s="45" t="e">
        <f t="shared" si="62"/>
        <v>#N/A</v>
      </c>
      <c r="P278">
        <f t="shared" si="66"/>
        <v>0</v>
      </c>
      <c r="Q278" s="41">
        <f t="shared" si="67"/>
        <v>0</v>
      </c>
      <c r="R278" s="41">
        <f t="shared" si="63"/>
        <v>0</v>
      </c>
      <c r="S278" s="41">
        <f t="shared" si="68"/>
        <v>0</v>
      </c>
      <c r="T278">
        <f t="shared" si="64"/>
        <v>0</v>
      </c>
      <c r="U278" s="40">
        <f t="shared" si="69"/>
        <v>0</v>
      </c>
      <c r="V278" s="38">
        <f t="shared" si="70"/>
        <v>0</v>
      </c>
      <c r="W278" t="str">
        <f>VLOOKUP(A278,'Komplet č.2008 (ÚR 4 A 5)'!$V$4:$W$778,1,0)</f>
        <v>24530</v>
      </c>
      <c r="X278" t="str">
        <f>VLOOKUP(A278,'Komplet č.2008 (ÚR 4 A 5)'!$Y$4:$Y$778,1,0)</f>
        <v>24530</v>
      </c>
      <c r="FJ278" t="str">
        <f>VLOOKUP(F278,'Komplet č 2025 (ÚR 4 A 5)'!$F$3:$N$753,9,0)</f>
        <v>24.54</v>
      </c>
      <c r="FK278">
        <f>VLOOKUP(F278,'Komplet č 2025 (ÚR 4 A 5)'!$F$3:$N$753,8,0)</f>
        <v>4</v>
      </c>
    </row>
    <row r="279" spans="1:167" x14ac:dyDescent="0.25">
      <c r="A279" s="67" t="s">
        <v>894</v>
      </c>
      <c r="B279" s="68" t="s">
        <v>896</v>
      </c>
      <c r="C279" s="55" t="str">
        <f t="shared" si="65"/>
        <v>24540 - Výroba odlitků z ostatních neželezných kovů</v>
      </c>
      <c r="D279" s="55" t="s">
        <v>897</v>
      </c>
      <c r="E279" s="1" t="s">
        <v>29</v>
      </c>
      <c r="F279" s="67" t="s">
        <v>894</v>
      </c>
      <c r="G279" s="68" t="s">
        <v>895</v>
      </c>
      <c r="H279" s="55" t="str">
        <f t="shared" si="71"/>
        <v>24540 - Odlévání ostatních neželezných kovů</v>
      </c>
      <c r="I279" s="55" t="s">
        <v>893</v>
      </c>
      <c r="J279" t="str">
        <f t="shared" si="59"/>
        <v>Shoda</v>
      </c>
      <c r="K279">
        <v>277</v>
      </c>
      <c r="L279" s="1">
        <f>IF(LEFT(Převodník!$A$12,5)=LEFT('Přehled převodů'!D279,5),1,0)</f>
        <v>0</v>
      </c>
      <c r="M279" s="31"/>
      <c r="N279">
        <f t="shared" si="72"/>
        <v>0</v>
      </c>
      <c r="O279" s="45" t="e">
        <f t="shared" si="62"/>
        <v>#N/A</v>
      </c>
      <c r="P279">
        <f t="shared" si="66"/>
        <v>0</v>
      </c>
      <c r="Q279" s="41">
        <f t="shared" si="67"/>
        <v>0</v>
      </c>
      <c r="R279" s="41">
        <f t="shared" si="63"/>
        <v>0</v>
      </c>
      <c r="S279" s="41">
        <f t="shared" si="68"/>
        <v>0</v>
      </c>
      <c r="T279">
        <f t="shared" si="64"/>
        <v>0</v>
      </c>
      <c r="U279" s="40">
        <f t="shared" si="69"/>
        <v>0</v>
      </c>
      <c r="V279" s="38">
        <f t="shared" si="70"/>
        <v>0</v>
      </c>
      <c r="W279" t="str">
        <f>VLOOKUP(A279,'Komplet č.2008 (ÚR 4 A 5)'!$V$4:$W$778,1,0)</f>
        <v>24540</v>
      </c>
      <c r="X279" t="str">
        <f>VLOOKUP(A279,'Komplet č.2008 (ÚR 4 A 5)'!$Y$4:$Y$778,1,0)</f>
        <v>24540</v>
      </c>
      <c r="FJ279" t="str">
        <f>VLOOKUP(F279,'Komplet č 2025 (ÚR 4 A 5)'!$F$3:$N$753,9,0)</f>
        <v>24.54</v>
      </c>
      <c r="FK279">
        <f>VLOOKUP(F279,'Komplet č 2025 (ÚR 4 A 5)'!$F$3:$N$753,8,0)</f>
        <v>4</v>
      </c>
    </row>
    <row r="280" spans="1:167" x14ac:dyDescent="0.25">
      <c r="A280" s="67" t="s">
        <v>899</v>
      </c>
      <c r="B280" s="68" t="s">
        <v>900</v>
      </c>
      <c r="C280" s="55" t="str">
        <f t="shared" si="65"/>
        <v>25110 - Výroba kovových konstrukcí a jejich dílů</v>
      </c>
      <c r="D280" s="55" t="s">
        <v>898</v>
      </c>
      <c r="E280" s="1" t="s">
        <v>29</v>
      </c>
      <c r="F280" s="67" t="s">
        <v>899</v>
      </c>
      <c r="G280" s="68" t="s">
        <v>900</v>
      </c>
      <c r="H280" s="55" t="str">
        <f t="shared" si="71"/>
        <v>25110 - Výroba kovových konstrukcí a jejich dílů</v>
      </c>
      <c r="I280" s="55" t="s">
        <v>898</v>
      </c>
      <c r="J280" t="str">
        <f t="shared" si="59"/>
        <v>Shoda</v>
      </c>
      <c r="K280">
        <v>278</v>
      </c>
      <c r="L280" s="1">
        <f>IF(LEFT(Převodník!$A$12,5)=LEFT('Přehled převodů'!D280,5),1,0)</f>
        <v>0</v>
      </c>
      <c r="M280" s="31"/>
      <c r="N280">
        <f t="shared" si="72"/>
        <v>0</v>
      </c>
      <c r="O280" s="45" t="e">
        <f t="shared" si="62"/>
        <v>#N/A</v>
      </c>
      <c r="P280">
        <f t="shared" si="66"/>
        <v>0</v>
      </c>
      <c r="Q280" s="41">
        <f t="shared" si="67"/>
        <v>0</v>
      </c>
      <c r="R280" s="41">
        <f t="shared" si="63"/>
        <v>0</v>
      </c>
      <c r="S280" s="41">
        <f t="shared" si="68"/>
        <v>0</v>
      </c>
      <c r="T280">
        <f t="shared" si="64"/>
        <v>0</v>
      </c>
      <c r="U280" s="40">
        <f t="shared" si="69"/>
        <v>0</v>
      </c>
      <c r="V280" s="38">
        <f t="shared" si="70"/>
        <v>0</v>
      </c>
      <c r="W280" t="str">
        <f>VLOOKUP(A280,'Komplet č.2008 (ÚR 4 A 5)'!$V$4:$W$778,1,0)</f>
        <v>25110</v>
      </c>
      <c r="X280" t="str">
        <f>VLOOKUP(A280,'Komplet č.2008 (ÚR 4 A 5)'!$Y$4:$Y$778,1,0)</f>
        <v>25110</v>
      </c>
      <c r="FJ280" t="str">
        <f>VLOOKUP(F280,'Komplet č 2025 (ÚR 4 A 5)'!$F$3:$N$753,9,0)</f>
        <v>25.11</v>
      </c>
      <c r="FK280">
        <f>VLOOKUP(F280,'Komplet č 2025 (ÚR 4 A 5)'!$F$3:$N$753,8,0)</f>
        <v>4</v>
      </c>
    </row>
    <row r="281" spans="1:167" x14ac:dyDescent="0.25">
      <c r="A281" s="67" t="s">
        <v>902</v>
      </c>
      <c r="B281" s="68" t="s">
        <v>903</v>
      </c>
      <c r="C281" s="55" t="str">
        <f t="shared" si="65"/>
        <v>25120 - Výroba kovových dveří a oken</v>
      </c>
      <c r="D281" s="55" t="s">
        <v>901</v>
      </c>
      <c r="E281" s="1" t="s">
        <v>29</v>
      </c>
      <c r="F281" s="67" t="s">
        <v>902</v>
      </c>
      <c r="G281" s="68" t="s">
        <v>903</v>
      </c>
      <c r="H281" s="55" t="str">
        <f t="shared" si="71"/>
        <v>25120 - Výroba kovových dveří a oken</v>
      </c>
      <c r="I281" s="55" t="s">
        <v>901</v>
      </c>
      <c r="J281" t="str">
        <f t="shared" si="59"/>
        <v>Shoda</v>
      </c>
      <c r="K281">
        <v>279</v>
      </c>
      <c r="L281" s="1">
        <f>IF(LEFT(Převodník!$A$12,5)=LEFT('Přehled převodů'!D281,5),1,0)</f>
        <v>0</v>
      </c>
      <c r="M281" s="31"/>
      <c r="N281">
        <f t="shared" si="72"/>
        <v>0</v>
      </c>
      <c r="O281" s="45" t="e">
        <f t="shared" si="62"/>
        <v>#N/A</v>
      </c>
      <c r="P281">
        <f t="shared" si="66"/>
        <v>0</v>
      </c>
      <c r="Q281" s="41">
        <f t="shared" si="67"/>
        <v>0</v>
      </c>
      <c r="R281" s="41">
        <f t="shared" si="63"/>
        <v>0</v>
      </c>
      <c r="S281" s="41">
        <f t="shared" si="68"/>
        <v>0</v>
      </c>
      <c r="T281">
        <f t="shared" si="64"/>
        <v>0</v>
      </c>
      <c r="U281" s="40">
        <f t="shared" si="69"/>
        <v>0</v>
      </c>
      <c r="V281" s="38">
        <f t="shared" si="70"/>
        <v>0</v>
      </c>
      <c r="W281" t="str">
        <f>VLOOKUP(A281,'Komplet č.2008 (ÚR 4 A 5)'!$V$4:$W$778,1,0)</f>
        <v>25120</v>
      </c>
      <c r="X281" t="str">
        <f>VLOOKUP(A281,'Komplet č.2008 (ÚR 4 A 5)'!$Y$4:$Y$778,1,0)</f>
        <v>25120</v>
      </c>
      <c r="FJ281" t="str">
        <f>VLOOKUP(F281,'Komplet č 2025 (ÚR 4 A 5)'!$F$3:$N$753,9,0)</f>
        <v>25.12</v>
      </c>
      <c r="FK281">
        <f>VLOOKUP(F281,'Komplet č 2025 (ÚR 4 A 5)'!$F$3:$N$753,8,0)</f>
        <v>4</v>
      </c>
    </row>
    <row r="282" spans="1:167" x14ac:dyDescent="0.25">
      <c r="A282" s="67" t="s">
        <v>905</v>
      </c>
      <c r="B282" s="68" t="s">
        <v>906</v>
      </c>
      <c r="C282" s="55" t="str">
        <f t="shared" si="65"/>
        <v>25210 - Výroba radiátorů a kotlů k ústřednímu topení</v>
      </c>
      <c r="D282" s="55" t="s">
        <v>907</v>
      </c>
      <c r="E282" s="1" t="s">
        <v>45</v>
      </c>
      <c r="F282" s="67" t="s">
        <v>905</v>
      </c>
      <c r="G282" s="68" t="s">
        <v>908</v>
      </c>
      <c r="H282" s="55" t="str">
        <f t="shared" si="71"/>
        <v>25210 - Výroba radiátorů k ústřednímu topení a parních kotlů</v>
      </c>
      <c r="I282" s="55" t="s">
        <v>904</v>
      </c>
      <c r="J282" t="str">
        <f t="shared" si="59"/>
        <v>Shoda</v>
      </c>
      <c r="K282">
        <v>280</v>
      </c>
      <c r="L282" s="1">
        <f>IF(LEFT(Převodník!$A$12,5)=LEFT('Přehled převodů'!D282,5),1,0)</f>
        <v>0</v>
      </c>
      <c r="M282" s="31"/>
      <c r="N282">
        <f t="shared" si="72"/>
        <v>0</v>
      </c>
      <c r="O282" s="45" t="e">
        <f t="shared" si="62"/>
        <v>#N/A</v>
      </c>
      <c r="P282">
        <f t="shared" si="66"/>
        <v>0</v>
      </c>
      <c r="Q282" s="41">
        <f t="shared" si="67"/>
        <v>0</v>
      </c>
      <c r="R282" s="41">
        <f t="shared" si="63"/>
        <v>0</v>
      </c>
      <c r="S282" s="41">
        <f t="shared" si="68"/>
        <v>0</v>
      </c>
      <c r="T282">
        <f t="shared" si="64"/>
        <v>0</v>
      </c>
      <c r="U282" s="40">
        <f t="shared" si="69"/>
        <v>0</v>
      </c>
      <c r="V282" s="38">
        <f t="shared" si="70"/>
        <v>0</v>
      </c>
      <c r="W282" t="str">
        <f>VLOOKUP(A282,'Komplet č.2008 (ÚR 4 A 5)'!$V$4:$W$778,1,0)</f>
        <v>25210</v>
      </c>
      <c r="X282" t="str">
        <f>VLOOKUP(A282,'Komplet č.2008 (ÚR 4 A 5)'!$Y$4:$Y$778,1,0)</f>
        <v>25210</v>
      </c>
      <c r="FJ282" t="str">
        <f>VLOOKUP(F282,'Komplet č 2025 (ÚR 4 A 5)'!$F$3:$N$753,9,0)</f>
        <v>25.21</v>
      </c>
      <c r="FK282">
        <f>VLOOKUP(F282,'Komplet č 2025 (ÚR 4 A 5)'!$F$3:$N$753,8,0)</f>
        <v>4</v>
      </c>
    </row>
    <row r="283" spans="1:167" x14ac:dyDescent="0.25">
      <c r="A283" s="67" t="s">
        <v>905</v>
      </c>
      <c r="B283" s="68" t="s">
        <v>906</v>
      </c>
      <c r="C283" s="55" t="str">
        <f t="shared" si="65"/>
        <v>25210 - Výroba radiátorů a kotlů k ústřednímu topení</v>
      </c>
      <c r="D283" s="55" t="s">
        <v>907</v>
      </c>
      <c r="E283" s="1" t="s">
        <v>45</v>
      </c>
      <c r="F283" s="67" t="s">
        <v>910</v>
      </c>
      <c r="G283" s="68" t="s">
        <v>911</v>
      </c>
      <c r="H283" s="55" t="str">
        <f t="shared" si="71"/>
        <v>28210 - Výroba pecí, kotlů a stálých tepelných zařízení pro domácnosti</v>
      </c>
      <c r="I283" s="55" t="s">
        <v>909</v>
      </c>
      <c r="J283" t="str">
        <f t="shared" si="59"/>
        <v>Shoda</v>
      </c>
      <c r="K283">
        <v>281</v>
      </c>
      <c r="L283" s="1">
        <f>IF(LEFT(Převodník!$A$12,5)=LEFT('Přehled převodů'!D283,5),1,0)</f>
        <v>0</v>
      </c>
      <c r="M283" s="31"/>
      <c r="N283">
        <f t="shared" si="72"/>
        <v>0</v>
      </c>
      <c r="O283" s="45" t="e">
        <f t="shared" si="62"/>
        <v>#N/A</v>
      </c>
      <c r="P283">
        <f t="shared" si="66"/>
        <v>0</v>
      </c>
      <c r="Q283" s="41">
        <f t="shared" si="67"/>
        <v>0</v>
      </c>
      <c r="R283" s="41">
        <f t="shared" si="63"/>
        <v>0</v>
      </c>
      <c r="S283" s="41">
        <f t="shared" si="68"/>
        <v>0</v>
      </c>
      <c r="T283">
        <f t="shared" si="64"/>
        <v>0</v>
      </c>
      <c r="U283" s="40">
        <f t="shared" si="69"/>
        <v>0</v>
      </c>
      <c r="V283" s="38">
        <f t="shared" si="70"/>
        <v>0</v>
      </c>
      <c r="W283" t="str">
        <f>VLOOKUP(A283,'Komplet č.2008 (ÚR 4 A 5)'!$V$4:$W$778,1,0)</f>
        <v>25210</v>
      </c>
      <c r="X283" t="str">
        <f>VLOOKUP(A283,'Komplet č.2008 (ÚR 4 A 5)'!$Y$4:$Y$778,1,0)</f>
        <v>25210</v>
      </c>
      <c r="FJ283" t="str">
        <f>VLOOKUP(F283,'Komplet č 2025 (ÚR 4 A 5)'!$F$3:$N$753,9,0)</f>
        <v>28.21</v>
      </c>
      <c r="FK283">
        <f>VLOOKUP(F283,'Komplet č 2025 (ÚR 4 A 5)'!$F$3:$N$753,8,0)</f>
        <v>4</v>
      </c>
    </row>
    <row r="284" spans="1:167" x14ac:dyDescent="0.25">
      <c r="A284" s="67" t="s">
        <v>913</v>
      </c>
      <c r="B284" s="68" t="s">
        <v>914</v>
      </c>
      <c r="C284" s="55" t="str">
        <f t="shared" si="65"/>
        <v>25290 - Výroba kovových nádrží a zásobníků</v>
      </c>
      <c r="D284" s="55" t="s">
        <v>915</v>
      </c>
      <c r="E284" s="1" t="s">
        <v>29</v>
      </c>
      <c r="F284" s="67" t="s">
        <v>916</v>
      </c>
      <c r="G284" s="68" t="s">
        <v>917</v>
      </c>
      <c r="H284" s="55" t="str">
        <f t="shared" si="71"/>
        <v>25220 - Výroba ostatních kovových cisteren, nádrží a podobných nádob</v>
      </c>
      <c r="I284" s="55" t="s">
        <v>912</v>
      </c>
      <c r="J284" t="str">
        <f t="shared" si="59"/>
        <v>Shoda</v>
      </c>
      <c r="K284">
        <v>282</v>
      </c>
      <c r="L284" s="1">
        <f>IF(LEFT(Převodník!$A$12,5)=LEFT('Přehled převodů'!D284,5),1,0)</f>
        <v>0</v>
      </c>
      <c r="M284" s="31"/>
      <c r="N284">
        <f t="shared" si="72"/>
        <v>0</v>
      </c>
      <c r="O284" s="45" t="e">
        <f t="shared" si="62"/>
        <v>#N/A</v>
      </c>
      <c r="P284">
        <f t="shared" si="66"/>
        <v>0</v>
      </c>
      <c r="Q284" s="41">
        <f t="shared" si="67"/>
        <v>0</v>
      </c>
      <c r="R284" s="41">
        <f t="shared" si="63"/>
        <v>0</v>
      </c>
      <c r="S284" s="41">
        <f t="shared" si="68"/>
        <v>0</v>
      </c>
      <c r="T284">
        <f t="shared" si="64"/>
        <v>0</v>
      </c>
      <c r="U284" s="40">
        <f t="shared" si="69"/>
        <v>0</v>
      </c>
      <c r="V284" s="38">
        <f t="shared" si="70"/>
        <v>0</v>
      </c>
      <c r="W284" t="str">
        <f>VLOOKUP(A284,'Komplet č.2008 (ÚR 4 A 5)'!$V$4:$W$778,1,0)</f>
        <v>25290</v>
      </c>
      <c r="X284" t="str">
        <f>VLOOKUP(A284,'Komplet č.2008 (ÚR 4 A 5)'!$Y$4:$Y$778,1,0)</f>
        <v>25290</v>
      </c>
      <c r="FJ284" t="str">
        <f>VLOOKUP(F284,'Komplet č 2025 (ÚR 4 A 5)'!$F$3:$N$753,9,0)</f>
        <v>25.22</v>
      </c>
      <c r="FK284">
        <f>VLOOKUP(F284,'Komplet č 2025 (ÚR 4 A 5)'!$F$3:$N$753,8,0)</f>
        <v>4</v>
      </c>
    </row>
    <row r="285" spans="1:167" x14ac:dyDescent="0.25">
      <c r="A285" s="67" t="s">
        <v>918</v>
      </c>
      <c r="B285" s="68" t="s">
        <v>919</v>
      </c>
      <c r="C285" s="55" t="str">
        <f t="shared" si="65"/>
        <v>25300 - Výroba parních kotlů, kromě kotlů pro ústřední topení</v>
      </c>
      <c r="D285" s="55" t="s">
        <v>920</v>
      </c>
      <c r="E285" s="1" t="s">
        <v>29</v>
      </c>
      <c r="F285" s="67" t="s">
        <v>905</v>
      </c>
      <c r="G285" s="68" t="s">
        <v>908</v>
      </c>
      <c r="H285" s="55" t="str">
        <f t="shared" si="71"/>
        <v>25210 - Výroba radiátorů k ústřednímu topení a parních kotlů</v>
      </c>
      <c r="I285" s="55" t="s">
        <v>904</v>
      </c>
      <c r="J285" t="str">
        <f t="shared" si="59"/>
        <v>Shoda</v>
      </c>
      <c r="K285">
        <v>283</v>
      </c>
      <c r="L285" s="1">
        <f>IF(LEFT(Převodník!$A$12,5)=LEFT('Přehled převodů'!D285,5),1,0)</f>
        <v>0</v>
      </c>
      <c r="M285" s="31"/>
      <c r="N285">
        <f t="shared" si="72"/>
        <v>0</v>
      </c>
      <c r="O285" s="45" t="e">
        <f t="shared" si="62"/>
        <v>#N/A</v>
      </c>
      <c r="P285">
        <f t="shared" si="66"/>
        <v>0</v>
      </c>
      <c r="Q285" s="41">
        <f t="shared" si="67"/>
        <v>0</v>
      </c>
      <c r="R285" s="41">
        <f t="shared" si="63"/>
        <v>0</v>
      </c>
      <c r="S285" s="41">
        <f t="shared" si="68"/>
        <v>0</v>
      </c>
      <c r="T285">
        <f t="shared" si="64"/>
        <v>0</v>
      </c>
      <c r="U285" s="40">
        <f t="shared" si="69"/>
        <v>0</v>
      </c>
      <c r="V285" s="38">
        <f t="shared" si="70"/>
        <v>0</v>
      </c>
      <c r="W285" t="str">
        <f>VLOOKUP(A285,'Komplet č.2008 (ÚR 4 A 5)'!$V$4:$W$778,1,0)</f>
        <v>25300</v>
      </c>
      <c r="X285" t="str">
        <f>VLOOKUP(A285,'Komplet č.2008 (ÚR 4 A 5)'!$Y$4:$Y$778,1,0)</f>
        <v>25300</v>
      </c>
      <c r="FJ285" t="str">
        <f>VLOOKUP(F285,'Komplet č 2025 (ÚR 4 A 5)'!$F$3:$N$753,9,0)</f>
        <v>25.21</v>
      </c>
      <c r="FK285">
        <f>VLOOKUP(F285,'Komplet č 2025 (ÚR 4 A 5)'!$F$3:$N$753,8,0)</f>
        <v>4</v>
      </c>
    </row>
    <row r="286" spans="1:167" x14ac:dyDescent="0.25">
      <c r="A286" s="67" t="s">
        <v>922</v>
      </c>
      <c r="B286" s="68" t="s">
        <v>923</v>
      </c>
      <c r="C286" s="55" t="str">
        <f t="shared" si="65"/>
        <v>25400 - Výroba zbraní a střeliva</v>
      </c>
      <c r="D286" s="55" t="s">
        <v>924</v>
      </c>
      <c r="E286" s="1" t="s">
        <v>29</v>
      </c>
      <c r="F286" s="67" t="s">
        <v>918</v>
      </c>
      <c r="G286" s="68" t="s">
        <v>923</v>
      </c>
      <c r="H286" s="55" t="str">
        <f t="shared" si="71"/>
        <v>25300 - Výroba zbraní a střeliva</v>
      </c>
      <c r="I286" s="55" t="s">
        <v>921</v>
      </c>
      <c r="J286" t="str">
        <f t="shared" si="59"/>
        <v>Shoda</v>
      </c>
      <c r="K286">
        <v>284</v>
      </c>
      <c r="L286" s="1">
        <f>IF(LEFT(Převodník!$A$12,5)=LEFT('Přehled převodů'!D286,5),1,0)</f>
        <v>0</v>
      </c>
      <c r="M286" s="31"/>
      <c r="N286">
        <f t="shared" si="72"/>
        <v>0</v>
      </c>
      <c r="O286" s="45" t="e">
        <f t="shared" si="62"/>
        <v>#N/A</v>
      </c>
      <c r="P286">
        <f t="shared" si="66"/>
        <v>0</v>
      </c>
      <c r="Q286" s="41">
        <f t="shared" si="67"/>
        <v>0</v>
      </c>
      <c r="R286" s="41">
        <f t="shared" si="63"/>
        <v>0</v>
      </c>
      <c r="S286" s="41">
        <f t="shared" si="68"/>
        <v>0</v>
      </c>
      <c r="T286">
        <f t="shared" si="64"/>
        <v>0</v>
      </c>
      <c r="U286" s="40">
        <f t="shared" si="69"/>
        <v>0</v>
      </c>
      <c r="V286" s="38">
        <f t="shared" si="70"/>
        <v>0</v>
      </c>
      <c r="W286" t="str">
        <f>VLOOKUP(A286,'Komplet č.2008 (ÚR 4 A 5)'!$V$4:$W$778,1,0)</f>
        <v>25400</v>
      </c>
      <c r="X286" t="str">
        <f>VLOOKUP(A286,'Komplet č.2008 (ÚR 4 A 5)'!$Y$4:$Y$778,1,0)</f>
        <v>25400</v>
      </c>
      <c r="FJ286" t="str">
        <f>VLOOKUP(F286,'Komplet č 2025 (ÚR 4 A 5)'!$F$3:$N$753,9,0)</f>
        <v>25.30</v>
      </c>
      <c r="FK286">
        <f>VLOOKUP(F286,'Komplet č 2025 (ÚR 4 A 5)'!$F$3:$N$753,8,0)</f>
        <v>4</v>
      </c>
    </row>
    <row r="287" spans="1:167" x14ac:dyDescent="0.25">
      <c r="A287" s="67" t="s">
        <v>926</v>
      </c>
      <c r="B287" s="68" t="s">
        <v>927</v>
      </c>
      <c r="C287" s="55" t="str">
        <f t="shared" si="65"/>
        <v>25500 - Kování, lisování, ražení, válcování a protlačování kovů; prášková metalurgie</v>
      </c>
      <c r="D287" s="55" t="s">
        <v>928</v>
      </c>
      <c r="E287" s="1" t="s">
        <v>29</v>
      </c>
      <c r="F287" s="67" t="s">
        <v>922</v>
      </c>
      <c r="G287" s="68" t="s">
        <v>929</v>
      </c>
      <c r="H287" s="55" t="str">
        <f t="shared" si="71"/>
        <v>25400 - Kování a tváření kovů a prášková metalurgie</v>
      </c>
      <c r="I287" s="55" t="s">
        <v>925</v>
      </c>
      <c r="J287" t="str">
        <f t="shared" si="59"/>
        <v>Shoda</v>
      </c>
      <c r="K287">
        <v>285</v>
      </c>
      <c r="L287" s="1">
        <f>IF(LEFT(Převodník!$A$12,5)=LEFT('Přehled převodů'!D287,5),1,0)</f>
        <v>0</v>
      </c>
      <c r="M287" s="31"/>
      <c r="N287">
        <f t="shared" si="72"/>
        <v>0</v>
      </c>
      <c r="O287" s="45" t="e">
        <f t="shared" si="62"/>
        <v>#N/A</v>
      </c>
      <c r="P287">
        <f t="shared" si="66"/>
        <v>0</v>
      </c>
      <c r="Q287" s="41">
        <f t="shared" si="67"/>
        <v>0</v>
      </c>
      <c r="R287" s="41">
        <f t="shared" si="63"/>
        <v>0</v>
      </c>
      <c r="S287" s="41">
        <f t="shared" si="68"/>
        <v>0</v>
      </c>
      <c r="T287">
        <f t="shared" si="64"/>
        <v>0</v>
      </c>
      <c r="U287" s="40">
        <f t="shared" si="69"/>
        <v>0</v>
      </c>
      <c r="V287" s="38">
        <f t="shared" si="70"/>
        <v>0</v>
      </c>
      <c r="W287" t="str">
        <f>VLOOKUP(A287,'Komplet č.2008 (ÚR 4 A 5)'!$V$4:$W$778,1,0)</f>
        <v>25500</v>
      </c>
      <c r="X287" t="str">
        <f>VLOOKUP(A287,'Komplet č.2008 (ÚR 4 A 5)'!$Y$4:$Y$778,1,0)</f>
        <v>25500</v>
      </c>
      <c r="FJ287" t="str">
        <f>VLOOKUP(F287,'Komplet č 2025 (ÚR 4 A 5)'!$F$3:$N$753,9,0)</f>
        <v>25.40</v>
      </c>
      <c r="FK287">
        <f>VLOOKUP(F287,'Komplet č 2025 (ÚR 4 A 5)'!$F$3:$N$753,8,0)</f>
        <v>4</v>
      </c>
    </row>
    <row r="288" spans="1:167" x14ac:dyDescent="0.25">
      <c r="A288" s="67" t="s">
        <v>931</v>
      </c>
      <c r="B288" s="68" t="s">
        <v>932</v>
      </c>
      <c r="C288" s="55" t="str">
        <f t="shared" si="65"/>
        <v>25610 - Povrchová úprava a zušlechťování kovů</v>
      </c>
      <c r="D288" s="55" t="s">
        <v>933</v>
      </c>
      <c r="E288" s="1" t="s">
        <v>171</v>
      </c>
      <c r="F288" s="67" t="s">
        <v>934</v>
      </c>
      <c r="G288" s="68" t="s">
        <v>935</v>
      </c>
      <c r="H288" s="55" t="str">
        <f t="shared" si="71"/>
        <v>25510 - Povlakování kovů</v>
      </c>
      <c r="I288" s="55" t="s">
        <v>930</v>
      </c>
      <c r="J288" t="str">
        <f t="shared" si="59"/>
        <v>Shoda</v>
      </c>
      <c r="K288">
        <v>286</v>
      </c>
      <c r="L288" s="1">
        <f>IF(LEFT(Převodník!$A$12,5)=LEFT('Přehled převodů'!D288,5),1,0)</f>
        <v>0</v>
      </c>
      <c r="M288" s="31"/>
      <c r="N288">
        <f t="shared" si="72"/>
        <v>0</v>
      </c>
      <c r="O288" s="45" t="e">
        <f t="shared" si="62"/>
        <v>#N/A</v>
      </c>
      <c r="P288">
        <f t="shared" si="66"/>
        <v>0</v>
      </c>
      <c r="Q288" s="41">
        <f t="shared" si="67"/>
        <v>0</v>
      </c>
      <c r="R288" s="41">
        <f t="shared" si="63"/>
        <v>0</v>
      </c>
      <c r="S288" s="41">
        <f t="shared" si="68"/>
        <v>0</v>
      </c>
      <c r="T288">
        <f t="shared" si="64"/>
        <v>0</v>
      </c>
      <c r="U288" s="40">
        <f t="shared" si="69"/>
        <v>0</v>
      </c>
      <c r="V288" s="38">
        <f t="shared" si="70"/>
        <v>0</v>
      </c>
      <c r="W288" t="str">
        <f>VLOOKUP(A288,'Komplet č.2008 (ÚR 4 A 5)'!$V$4:$W$778,1,0)</f>
        <v>25610</v>
      </c>
      <c r="X288" t="str">
        <f>VLOOKUP(A288,'Komplet č.2008 (ÚR 4 A 5)'!$Y$4:$Y$778,1,0)</f>
        <v>25610</v>
      </c>
      <c r="FJ288" t="str">
        <f>VLOOKUP(F288,'Komplet č 2025 (ÚR 4 A 5)'!$F$3:$N$753,9,0)</f>
        <v>25.51</v>
      </c>
      <c r="FK288">
        <f>VLOOKUP(F288,'Komplet č 2025 (ÚR 4 A 5)'!$F$3:$N$753,8,0)</f>
        <v>4</v>
      </c>
    </row>
    <row r="289" spans="1:167" x14ac:dyDescent="0.25">
      <c r="A289" s="67" t="s">
        <v>931</v>
      </c>
      <c r="B289" s="68" t="s">
        <v>932</v>
      </c>
      <c r="C289" s="55" t="str">
        <f t="shared" si="65"/>
        <v>25610 - Povrchová úprava a zušlechťování kovů</v>
      </c>
      <c r="D289" s="55" t="s">
        <v>933</v>
      </c>
      <c r="E289" s="1" t="s">
        <v>171</v>
      </c>
      <c r="F289" s="67" t="s">
        <v>937</v>
      </c>
      <c r="G289" s="68" t="s">
        <v>938</v>
      </c>
      <c r="H289" s="55" t="str">
        <f t="shared" si="71"/>
        <v>25520 - Tepelné zpracování kovů</v>
      </c>
      <c r="I289" s="55" t="s">
        <v>936</v>
      </c>
      <c r="J289" t="str">
        <f t="shared" si="59"/>
        <v>Shoda</v>
      </c>
      <c r="K289">
        <v>287</v>
      </c>
      <c r="L289" s="1">
        <f>IF(LEFT(Převodník!$A$12,5)=LEFT('Přehled převodů'!D289,5),1,0)</f>
        <v>0</v>
      </c>
      <c r="M289" s="31"/>
      <c r="N289">
        <f t="shared" si="72"/>
        <v>0</v>
      </c>
      <c r="O289" s="45" t="e">
        <f t="shared" si="62"/>
        <v>#N/A</v>
      </c>
      <c r="P289">
        <f t="shared" si="66"/>
        <v>0</v>
      </c>
      <c r="Q289" s="41">
        <f t="shared" si="67"/>
        <v>0</v>
      </c>
      <c r="R289" s="41">
        <f t="shared" si="63"/>
        <v>0</v>
      </c>
      <c r="S289" s="41">
        <f t="shared" si="68"/>
        <v>0</v>
      </c>
      <c r="T289">
        <f t="shared" si="64"/>
        <v>0</v>
      </c>
      <c r="U289" s="40">
        <f t="shared" si="69"/>
        <v>0</v>
      </c>
      <c r="V289" s="38">
        <f t="shared" si="70"/>
        <v>0</v>
      </c>
      <c r="W289" t="str">
        <f>VLOOKUP(A289,'Komplet č.2008 (ÚR 4 A 5)'!$V$4:$W$778,1,0)</f>
        <v>25610</v>
      </c>
      <c r="X289" t="str">
        <f>VLOOKUP(A289,'Komplet č.2008 (ÚR 4 A 5)'!$Y$4:$Y$778,1,0)</f>
        <v>25610</v>
      </c>
      <c r="FJ289" t="str">
        <f>VLOOKUP(F289,'Komplet č 2025 (ÚR 4 A 5)'!$F$3:$N$753,9,0)</f>
        <v>25.52</v>
      </c>
      <c r="FK289">
        <f>VLOOKUP(F289,'Komplet č 2025 (ÚR 4 A 5)'!$F$3:$N$753,8,0)</f>
        <v>4</v>
      </c>
    </row>
    <row r="290" spans="1:167" x14ac:dyDescent="0.25">
      <c r="A290" s="67" t="s">
        <v>931</v>
      </c>
      <c r="B290" s="68" t="s">
        <v>932</v>
      </c>
      <c r="C290" s="55" t="str">
        <f t="shared" si="65"/>
        <v>25610 - Povrchová úprava a zušlechťování kovů</v>
      </c>
      <c r="D290" s="55" t="s">
        <v>933</v>
      </c>
      <c r="E290" s="1" t="s">
        <v>171</v>
      </c>
      <c r="F290" s="67" t="s">
        <v>940</v>
      </c>
      <c r="G290" s="68" t="s">
        <v>941</v>
      </c>
      <c r="H290" s="55" t="str">
        <f t="shared" si="71"/>
        <v>25530 - Obrábění kovů</v>
      </c>
      <c r="I290" s="55" t="s">
        <v>939</v>
      </c>
      <c r="J290" t="str">
        <f t="shared" si="59"/>
        <v>Shoda</v>
      </c>
      <c r="K290">
        <v>288</v>
      </c>
      <c r="L290" s="1">
        <f>IF(LEFT(Převodník!$A$12,5)=LEFT('Přehled převodů'!D290,5),1,0)</f>
        <v>0</v>
      </c>
      <c r="M290" s="31"/>
      <c r="N290">
        <f t="shared" si="72"/>
        <v>0</v>
      </c>
      <c r="O290" s="45" t="e">
        <f t="shared" si="62"/>
        <v>#N/A</v>
      </c>
      <c r="P290">
        <f t="shared" si="66"/>
        <v>0</v>
      </c>
      <c r="Q290" s="41">
        <f t="shared" si="67"/>
        <v>0</v>
      </c>
      <c r="R290" s="41">
        <f t="shared" si="63"/>
        <v>0</v>
      </c>
      <c r="S290" s="41">
        <f t="shared" si="68"/>
        <v>0</v>
      </c>
      <c r="T290">
        <f t="shared" si="64"/>
        <v>0</v>
      </c>
      <c r="U290" s="40">
        <f t="shared" si="69"/>
        <v>0</v>
      </c>
      <c r="V290" s="38">
        <f t="shared" si="70"/>
        <v>0</v>
      </c>
      <c r="W290" t="str">
        <f>VLOOKUP(A290,'Komplet č.2008 (ÚR 4 A 5)'!$V$4:$W$778,1,0)</f>
        <v>25610</v>
      </c>
      <c r="X290" t="str">
        <f>VLOOKUP(A290,'Komplet č.2008 (ÚR 4 A 5)'!$Y$4:$Y$778,1,0)</f>
        <v>25610</v>
      </c>
      <c r="FJ290" t="str">
        <f>VLOOKUP(F290,'Komplet č 2025 (ÚR 4 A 5)'!$F$3:$N$753,9,0)</f>
        <v>25.53</v>
      </c>
      <c r="FK290">
        <f>VLOOKUP(F290,'Komplet č 2025 (ÚR 4 A 5)'!$F$3:$N$753,8,0)</f>
        <v>4</v>
      </c>
    </row>
    <row r="291" spans="1:167" x14ac:dyDescent="0.25">
      <c r="A291" s="67" t="s">
        <v>942</v>
      </c>
      <c r="B291" s="68" t="s">
        <v>943</v>
      </c>
      <c r="C291" s="55" t="str">
        <f t="shared" si="65"/>
        <v>25620 - Obrábění</v>
      </c>
      <c r="D291" s="55" t="s">
        <v>944</v>
      </c>
      <c r="E291" s="1" t="s">
        <v>29</v>
      </c>
      <c r="F291" s="67" t="s">
        <v>940</v>
      </c>
      <c r="G291" s="68" t="s">
        <v>941</v>
      </c>
      <c r="H291" s="55" t="str">
        <f t="shared" si="71"/>
        <v>25530 - Obrábění kovů</v>
      </c>
      <c r="I291" s="55" t="s">
        <v>939</v>
      </c>
      <c r="J291" t="str">
        <f t="shared" si="59"/>
        <v>Shoda</v>
      </c>
      <c r="K291">
        <v>289</v>
      </c>
      <c r="L291" s="1">
        <f>IF(LEFT(Převodník!$A$12,5)=LEFT('Přehled převodů'!D291,5),1,0)</f>
        <v>0</v>
      </c>
      <c r="M291" s="31"/>
      <c r="N291">
        <f t="shared" si="72"/>
        <v>0</v>
      </c>
      <c r="O291" s="45" t="e">
        <f t="shared" si="62"/>
        <v>#N/A</v>
      </c>
      <c r="P291">
        <f t="shared" si="66"/>
        <v>0</v>
      </c>
      <c r="Q291" s="41">
        <f t="shared" si="67"/>
        <v>0</v>
      </c>
      <c r="R291" s="41">
        <f t="shared" si="63"/>
        <v>0</v>
      </c>
      <c r="S291" s="41">
        <f t="shared" si="68"/>
        <v>0</v>
      </c>
      <c r="T291">
        <f t="shared" si="64"/>
        <v>0</v>
      </c>
      <c r="U291" s="40">
        <f t="shared" si="69"/>
        <v>0</v>
      </c>
      <c r="V291" s="38">
        <f t="shared" si="70"/>
        <v>0</v>
      </c>
      <c r="W291" t="str">
        <f>VLOOKUP(A291,'Komplet č.2008 (ÚR 4 A 5)'!$V$4:$W$778,1,0)</f>
        <v>25620</v>
      </c>
      <c r="X291" t="str">
        <f>VLOOKUP(A291,'Komplet č.2008 (ÚR 4 A 5)'!$Y$4:$Y$778,1,0)</f>
        <v>25620</v>
      </c>
      <c r="FJ291" t="str">
        <f>VLOOKUP(F291,'Komplet č 2025 (ÚR 4 A 5)'!$F$3:$N$753,9,0)</f>
        <v>25.53</v>
      </c>
      <c r="FK291">
        <f>VLOOKUP(F291,'Komplet č 2025 (ÚR 4 A 5)'!$F$3:$N$753,8,0)</f>
        <v>4</v>
      </c>
    </row>
    <row r="292" spans="1:167" x14ac:dyDescent="0.25">
      <c r="A292" s="67" t="s">
        <v>946</v>
      </c>
      <c r="B292" s="68" t="s">
        <v>947</v>
      </c>
      <c r="C292" s="55" t="str">
        <f t="shared" si="65"/>
        <v>25710 - Výroba nožířských výrobků</v>
      </c>
      <c r="D292" s="55" t="s">
        <v>948</v>
      </c>
      <c r="E292" s="1" t="s">
        <v>29</v>
      </c>
      <c r="F292" s="67" t="s">
        <v>931</v>
      </c>
      <c r="G292" s="68" t="s">
        <v>947</v>
      </c>
      <c r="H292" s="55" t="str">
        <f t="shared" si="71"/>
        <v>25610 - Výroba nožířských výrobků</v>
      </c>
      <c r="I292" s="55" t="s">
        <v>945</v>
      </c>
      <c r="J292" t="str">
        <f t="shared" si="59"/>
        <v>Shoda</v>
      </c>
      <c r="K292">
        <v>290</v>
      </c>
      <c r="L292" s="1">
        <f>IF(LEFT(Převodník!$A$12,5)=LEFT('Přehled převodů'!D292,5),1,0)</f>
        <v>0</v>
      </c>
      <c r="M292" s="31"/>
      <c r="N292">
        <f t="shared" si="72"/>
        <v>0</v>
      </c>
      <c r="O292" s="45" t="e">
        <f t="shared" si="62"/>
        <v>#N/A</v>
      </c>
      <c r="P292">
        <f t="shared" si="66"/>
        <v>0</v>
      </c>
      <c r="Q292" s="41">
        <f t="shared" si="67"/>
        <v>0</v>
      </c>
      <c r="R292" s="41">
        <f t="shared" si="63"/>
        <v>0</v>
      </c>
      <c r="S292" s="41">
        <f t="shared" si="68"/>
        <v>0</v>
      </c>
      <c r="T292">
        <f t="shared" si="64"/>
        <v>0</v>
      </c>
      <c r="U292" s="40">
        <f t="shared" si="69"/>
        <v>0</v>
      </c>
      <c r="V292" s="38">
        <f t="shared" si="70"/>
        <v>0</v>
      </c>
      <c r="W292" t="str">
        <f>VLOOKUP(A292,'Komplet č.2008 (ÚR 4 A 5)'!$V$4:$W$778,1,0)</f>
        <v>25710</v>
      </c>
      <c r="X292" t="str">
        <f>VLOOKUP(A292,'Komplet č.2008 (ÚR 4 A 5)'!$Y$4:$Y$778,1,0)</f>
        <v>25710</v>
      </c>
      <c r="FJ292" t="str">
        <f>VLOOKUP(F292,'Komplet č 2025 (ÚR 4 A 5)'!$F$3:$N$753,9,0)</f>
        <v>25.61</v>
      </c>
      <c r="FK292">
        <f>VLOOKUP(F292,'Komplet č 2025 (ÚR 4 A 5)'!$F$3:$N$753,8,0)</f>
        <v>4</v>
      </c>
    </row>
    <row r="293" spans="1:167" x14ac:dyDescent="0.25">
      <c r="A293" s="67" t="s">
        <v>950</v>
      </c>
      <c r="B293" s="68" t="s">
        <v>951</v>
      </c>
      <c r="C293" s="55" t="str">
        <f t="shared" si="65"/>
        <v>25720 - Výroba zámků a kování</v>
      </c>
      <c r="D293" s="55" t="s">
        <v>952</v>
      </c>
      <c r="E293" s="1" t="s">
        <v>29</v>
      </c>
      <c r="F293" s="67" t="s">
        <v>942</v>
      </c>
      <c r="G293" s="68" t="s">
        <v>951</v>
      </c>
      <c r="H293" s="55" t="str">
        <f t="shared" si="71"/>
        <v>25620 - Výroba zámků a kování</v>
      </c>
      <c r="I293" s="55" t="s">
        <v>949</v>
      </c>
      <c r="J293" t="str">
        <f t="shared" si="59"/>
        <v>Shoda</v>
      </c>
      <c r="K293">
        <v>291</v>
      </c>
      <c r="L293" s="1">
        <f>IF(LEFT(Převodník!$A$12,5)=LEFT('Přehled převodů'!D293,5),1,0)</f>
        <v>0</v>
      </c>
      <c r="M293" s="31"/>
      <c r="N293">
        <f t="shared" si="72"/>
        <v>0</v>
      </c>
      <c r="O293" s="45" t="e">
        <f t="shared" si="62"/>
        <v>#N/A</v>
      </c>
      <c r="P293">
        <f t="shared" si="66"/>
        <v>0</v>
      </c>
      <c r="Q293" s="41">
        <f t="shared" si="67"/>
        <v>0</v>
      </c>
      <c r="R293" s="41">
        <f t="shared" si="63"/>
        <v>0</v>
      </c>
      <c r="S293" s="41">
        <f t="shared" si="68"/>
        <v>0</v>
      </c>
      <c r="T293">
        <f t="shared" si="64"/>
        <v>0</v>
      </c>
      <c r="U293" s="40">
        <f t="shared" si="69"/>
        <v>0</v>
      </c>
      <c r="V293" s="38">
        <f t="shared" si="70"/>
        <v>0</v>
      </c>
      <c r="W293" t="str">
        <f>VLOOKUP(A293,'Komplet č.2008 (ÚR 4 A 5)'!$V$4:$W$778,1,0)</f>
        <v>25720</v>
      </c>
      <c r="X293" t="str">
        <f>VLOOKUP(A293,'Komplet č.2008 (ÚR 4 A 5)'!$Y$4:$Y$778,1,0)</f>
        <v>25720</v>
      </c>
      <c r="FJ293" t="str">
        <f>VLOOKUP(F293,'Komplet č 2025 (ÚR 4 A 5)'!$F$3:$N$753,9,0)</f>
        <v>25.62</v>
      </c>
      <c r="FK293">
        <f>VLOOKUP(F293,'Komplet č 2025 (ÚR 4 A 5)'!$F$3:$N$753,8,0)</f>
        <v>4</v>
      </c>
    </row>
    <row r="294" spans="1:167" x14ac:dyDescent="0.25">
      <c r="A294" s="67" t="s">
        <v>954</v>
      </c>
      <c r="B294" s="68" t="s">
        <v>955</v>
      </c>
      <c r="C294" s="55" t="str">
        <f t="shared" si="65"/>
        <v>25730 - Výroba nástrojů a nářadí</v>
      </c>
      <c r="D294" s="55" t="s">
        <v>956</v>
      </c>
      <c r="E294" s="1" t="s">
        <v>29</v>
      </c>
      <c r="F294" s="67" t="s">
        <v>957</v>
      </c>
      <c r="G294" s="68" t="s">
        <v>955</v>
      </c>
      <c r="H294" s="55" t="str">
        <f t="shared" si="71"/>
        <v>25630 - Výroba nástrojů a nářadí</v>
      </c>
      <c r="I294" s="55" t="s">
        <v>953</v>
      </c>
      <c r="J294" t="str">
        <f t="shared" si="59"/>
        <v>Shoda</v>
      </c>
      <c r="K294">
        <v>292</v>
      </c>
      <c r="L294" s="1">
        <f>IF(LEFT(Převodník!$A$12,5)=LEFT('Přehled převodů'!D294,5),1,0)</f>
        <v>0</v>
      </c>
      <c r="M294" s="31"/>
      <c r="N294">
        <f t="shared" si="72"/>
        <v>0</v>
      </c>
      <c r="O294" s="45" t="e">
        <f t="shared" si="62"/>
        <v>#N/A</v>
      </c>
      <c r="P294">
        <f t="shared" si="66"/>
        <v>0</v>
      </c>
      <c r="Q294" s="41">
        <f t="shared" si="67"/>
        <v>0</v>
      </c>
      <c r="R294" s="41">
        <f t="shared" si="63"/>
        <v>0</v>
      </c>
      <c r="S294" s="41">
        <f t="shared" si="68"/>
        <v>0</v>
      </c>
      <c r="T294">
        <f t="shared" si="64"/>
        <v>0</v>
      </c>
      <c r="U294" s="40">
        <f t="shared" si="69"/>
        <v>0</v>
      </c>
      <c r="V294" s="38">
        <f t="shared" si="70"/>
        <v>0</v>
      </c>
      <c r="W294" t="str">
        <f>VLOOKUP(A294,'Komplet č.2008 (ÚR 4 A 5)'!$V$4:$W$778,1,0)</f>
        <v>25730</v>
      </c>
      <c r="X294" t="str">
        <f>VLOOKUP(A294,'Komplet č.2008 (ÚR 4 A 5)'!$Y$4:$Y$778,1,0)</f>
        <v>25730</v>
      </c>
      <c r="FJ294" t="str">
        <f>VLOOKUP(F294,'Komplet č 2025 (ÚR 4 A 5)'!$F$3:$N$753,9,0)</f>
        <v>25.63</v>
      </c>
      <c r="FK294">
        <f>VLOOKUP(F294,'Komplet č 2025 (ÚR 4 A 5)'!$F$3:$N$753,8,0)</f>
        <v>4</v>
      </c>
    </row>
    <row r="295" spans="1:167" x14ac:dyDescent="0.25">
      <c r="A295" s="67" t="s">
        <v>959</v>
      </c>
      <c r="B295" s="68" t="s">
        <v>960</v>
      </c>
      <c r="C295" s="55" t="str">
        <f t="shared" si="65"/>
        <v>25910 - Výroba ocelových sudů a podobných nádob</v>
      </c>
      <c r="D295" s="55" t="s">
        <v>958</v>
      </c>
      <c r="E295" s="1" t="s">
        <v>29</v>
      </c>
      <c r="F295" s="67" t="s">
        <v>959</v>
      </c>
      <c r="G295" s="68" t="s">
        <v>960</v>
      </c>
      <c r="H295" s="55" t="str">
        <f t="shared" si="71"/>
        <v>25910 - Výroba ocelových sudů a podobných nádob</v>
      </c>
      <c r="I295" s="55" t="s">
        <v>958</v>
      </c>
      <c r="J295" t="str">
        <f t="shared" si="59"/>
        <v>Shoda</v>
      </c>
      <c r="K295">
        <v>293</v>
      </c>
      <c r="L295" s="1">
        <f>IF(LEFT(Převodník!$A$12,5)=LEFT('Přehled převodů'!D295,5),1,0)</f>
        <v>0</v>
      </c>
      <c r="M295" s="31"/>
      <c r="N295">
        <f t="shared" si="72"/>
        <v>0</v>
      </c>
      <c r="O295" s="45" t="e">
        <f t="shared" si="62"/>
        <v>#N/A</v>
      </c>
      <c r="P295">
        <f t="shared" si="66"/>
        <v>0</v>
      </c>
      <c r="Q295" s="41">
        <f t="shared" si="67"/>
        <v>0</v>
      </c>
      <c r="R295" s="41">
        <f t="shared" si="63"/>
        <v>0</v>
      </c>
      <c r="S295" s="41">
        <f t="shared" si="68"/>
        <v>0</v>
      </c>
      <c r="T295">
        <f t="shared" si="64"/>
        <v>0</v>
      </c>
      <c r="U295" s="40">
        <f t="shared" si="69"/>
        <v>0</v>
      </c>
      <c r="V295" s="38">
        <f t="shared" si="70"/>
        <v>0</v>
      </c>
      <c r="W295" t="str">
        <f>VLOOKUP(A295,'Komplet č.2008 (ÚR 4 A 5)'!$V$4:$W$778,1,0)</f>
        <v>25910</v>
      </c>
      <c r="X295" t="str">
        <f>VLOOKUP(A295,'Komplet č.2008 (ÚR 4 A 5)'!$Y$4:$Y$778,1,0)</f>
        <v>25910</v>
      </c>
      <c r="FJ295" t="str">
        <f>VLOOKUP(F295,'Komplet č 2025 (ÚR 4 A 5)'!$F$3:$N$753,9,0)</f>
        <v>25.91</v>
      </c>
      <c r="FK295">
        <f>VLOOKUP(F295,'Komplet č 2025 (ÚR 4 A 5)'!$F$3:$N$753,8,0)</f>
        <v>4</v>
      </c>
    </row>
    <row r="296" spans="1:167" x14ac:dyDescent="0.25">
      <c r="A296" s="67" t="s">
        <v>962</v>
      </c>
      <c r="B296" s="68" t="s">
        <v>963</v>
      </c>
      <c r="C296" s="55" t="str">
        <f t="shared" si="65"/>
        <v>25920 - Výroba drobných kovových obalů</v>
      </c>
      <c r="D296" s="55" t="s">
        <v>964</v>
      </c>
      <c r="E296" s="1" t="s">
        <v>29</v>
      </c>
      <c r="F296" s="67" t="s">
        <v>962</v>
      </c>
      <c r="G296" s="68" t="s">
        <v>965</v>
      </c>
      <c r="H296" s="55" t="str">
        <f t="shared" si="71"/>
        <v>25920 - Výroba obalů z lehkých kovů</v>
      </c>
      <c r="I296" s="55" t="s">
        <v>961</v>
      </c>
      <c r="J296" t="str">
        <f t="shared" si="59"/>
        <v>Shoda</v>
      </c>
      <c r="K296">
        <v>294</v>
      </c>
      <c r="L296" s="1">
        <f>IF(LEFT(Převodník!$A$12,5)=LEFT('Přehled převodů'!D296,5),1,0)</f>
        <v>0</v>
      </c>
      <c r="M296" s="31"/>
      <c r="N296">
        <f t="shared" si="72"/>
        <v>0</v>
      </c>
      <c r="O296" s="45" t="e">
        <f t="shared" si="62"/>
        <v>#N/A</v>
      </c>
      <c r="P296">
        <f t="shared" si="66"/>
        <v>0</v>
      </c>
      <c r="Q296" s="41">
        <f t="shared" si="67"/>
        <v>0</v>
      </c>
      <c r="R296" s="41">
        <f t="shared" si="63"/>
        <v>0</v>
      </c>
      <c r="S296" s="41">
        <f t="shared" si="68"/>
        <v>0</v>
      </c>
      <c r="T296">
        <f t="shared" si="64"/>
        <v>0</v>
      </c>
      <c r="U296" s="40">
        <f t="shared" si="69"/>
        <v>0</v>
      </c>
      <c r="V296" s="38">
        <f t="shared" si="70"/>
        <v>0</v>
      </c>
      <c r="W296" t="str">
        <f>VLOOKUP(A296,'Komplet č.2008 (ÚR 4 A 5)'!$V$4:$W$778,1,0)</f>
        <v>25920</v>
      </c>
      <c r="X296" t="str">
        <f>VLOOKUP(A296,'Komplet č.2008 (ÚR 4 A 5)'!$Y$4:$Y$778,1,0)</f>
        <v>25920</v>
      </c>
      <c r="FJ296" t="str">
        <f>VLOOKUP(F296,'Komplet č 2025 (ÚR 4 A 5)'!$F$3:$N$753,9,0)</f>
        <v>25.92</v>
      </c>
      <c r="FK296">
        <f>VLOOKUP(F296,'Komplet č 2025 (ÚR 4 A 5)'!$F$3:$N$753,8,0)</f>
        <v>4</v>
      </c>
    </row>
    <row r="297" spans="1:167" x14ac:dyDescent="0.25">
      <c r="A297" s="67" t="s">
        <v>967</v>
      </c>
      <c r="B297" s="68" t="s">
        <v>968</v>
      </c>
      <c r="C297" s="55" t="str">
        <f t="shared" si="65"/>
        <v>25930 - Výroba drátěných výrobků, řetězů a pružin</v>
      </c>
      <c r="D297" s="55" t="s">
        <v>966</v>
      </c>
      <c r="E297" s="1" t="s">
        <v>29</v>
      </c>
      <c r="F297" s="67" t="s">
        <v>967</v>
      </c>
      <c r="G297" s="68" t="s">
        <v>968</v>
      </c>
      <c r="H297" s="55" t="str">
        <f t="shared" si="71"/>
        <v>25930 - Výroba drátěných výrobků, řetězů a pružin</v>
      </c>
      <c r="I297" s="55" t="s">
        <v>966</v>
      </c>
      <c r="J297" t="str">
        <f t="shared" si="59"/>
        <v>Shoda</v>
      </c>
      <c r="K297">
        <v>295</v>
      </c>
      <c r="L297" s="1">
        <f>IF(LEFT(Převodník!$A$12,5)=LEFT('Přehled převodů'!D297,5),1,0)</f>
        <v>0</v>
      </c>
      <c r="M297" s="31"/>
      <c r="N297">
        <f t="shared" si="72"/>
        <v>0</v>
      </c>
      <c r="O297" s="45" t="e">
        <f t="shared" si="62"/>
        <v>#N/A</v>
      </c>
      <c r="P297">
        <f t="shared" si="66"/>
        <v>0</v>
      </c>
      <c r="Q297" s="41">
        <f t="shared" si="67"/>
        <v>0</v>
      </c>
      <c r="R297" s="41">
        <f t="shared" si="63"/>
        <v>0</v>
      </c>
      <c r="S297" s="41">
        <f t="shared" si="68"/>
        <v>0</v>
      </c>
      <c r="T297">
        <f t="shared" si="64"/>
        <v>0</v>
      </c>
      <c r="U297" s="40">
        <f t="shared" si="69"/>
        <v>0</v>
      </c>
      <c r="V297" s="38">
        <f t="shared" si="70"/>
        <v>0</v>
      </c>
      <c r="W297" t="str">
        <f>VLOOKUP(A297,'Komplet č.2008 (ÚR 4 A 5)'!$V$4:$W$778,1,0)</f>
        <v>25930</v>
      </c>
      <c r="X297" t="str">
        <f>VLOOKUP(A297,'Komplet č.2008 (ÚR 4 A 5)'!$Y$4:$Y$778,1,0)</f>
        <v>25930</v>
      </c>
      <c r="FJ297" t="str">
        <f>VLOOKUP(F297,'Komplet č 2025 (ÚR 4 A 5)'!$F$3:$N$753,9,0)</f>
        <v>25.93</v>
      </c>
      <c r="FK297">
        <f>VLOOKUP(F297,'Komplet č 2025 (ÚR 4 A 5)'!$F$3:$N$753,8,0)</f>
        <v>4</v>
      </c>
    </row>
    <row r="298" spans="1:167" x14ac:dyDescent="0.25">
      <c r="A298" s="67" t="s">
        <v>970</v>
      </c>
      <c r="B298" s="68" t="s">
        <v>971</v>
      </c>
      <c r="C298" s="55" t="str">
        <f t="shared" si="65"/>
        <v>25940 - Výroba spojovacích materiálů a spojovacích výrobků se závity</v>
      </c>
      <c r="D298" s="55" t="s">
        <v>972</v>
      </c>
      <c r="E298" s="1" t="s">
        <v>29</v>
      </c>
      <c r="F298" s="67" t="s">
        <v>970</v>
      </c>
      <c r="G298" s="68" t="s">
        <v>973</v>
      </c>
      <c r="H298" s="55" t="str">
        <f t="shared" si="71"/>
        <v>25940 - Výroba spojovacích materiálů a výrobků se závity</v>
      </c>
      <c r="I298" s="55" t="s">
        <v>969</v>
      </c>
      <c r="J298" t="str">
        <f t="shared" si="59"/>
        <v>Shoda</v>
      </c>
      <c r="K298">
        <v>296</v>
      </c>
      <c r="L298" s="1">
        <f>IF(LEFT(Převodník!$A$12,5)=LEFT('Přehled převodů'!D298,5),1,0)</f>
        <v>0</v>
      </c>
      <c r="M298" s="31"/>
      <c r="N298">
        <f t="shared" si="72"/>
        <v>0</v>
      </c>
      <c r="O298" s="45" t="e">
        <f t="shared" si="62"/>
        <v>#N/A</v>
      </c>
      <c r="P298">
        <f t="shared" si="66"/>
        <v>0</v>
      </c>
      <c r="Q298" s="41">
        <f t="shared" si="67"/>
        <v>0</v>
      </c>
      <c r="R298" s="41">
        <f t="shared" si="63"/>
        <v>0</v>
      </c>
      <c r="S298" s="41">
        <f t="shared" si="68"/>
        <v>0</v>
      </c>
      <c r="T298">
        <f t="shared" si="64"/>
        <v>0</v>
      </c>
      <c r="U298" s="40">
        <f t="shared" si="69"/>
        <v>0</v>
      </c>
      <c r="V298" s="38">
        <f t="shared" si="70"/>
        <v>0</v>
      </c>
      <c r="W298" t="str">
        <f>VLOOKUP(A298,'Komplet č.2008 (ÚR 4 A 5)'!$V$4:$W$778,1,0)</f>
        <v>25940</v>
      </c>
      <c r="X298" t="str">
        <f>VLOOKUP(A298,'Komplet č.2008 (ÚR 4 A 5)'!$Y$4:$Y$778,1,0)</f>
        <v>25940</v>
      </c>
      <c r="FJ298" t="str">
        <f>VLOOKUP(F298,'Komplet č 2025 (ÚR 4 A 5)'!$F$3:$N$753,9,0)</f>
        <v>25.94</v>
      </c>
      <c r="FK298">
        <f>VLOOKUP(F298,'Komplet č 2025 (ÚR 4 A 5)'!$F$3:$N$753,8,0)</f>
        <v>4</v>
      </c>
    </row>
    <row r="299" spans="1:167" x14ac:dyDescent="0.25">
      <c r="A299" s="67" t="s">
        <v>975</v>
      </c>
      <c r="B299" s="68" t="s">
        <v>976</v>
      </c>
      <c r="C299" s="55" t="str">
        <f t="shared" si="65"/>
        <v>25990 - Výroba ostatních kovodělných výrobků j. n.</v>
      </c>
      <c r="D299" s="55" t="s">
        <v>977</v>
      </c>
      <c r="E299" s="1" t="s">
        <v>29</v>
      </c>
      <c r="F299" s="67" t="s">
        <v>975</v>
      </c>
      <c r="G299" s="68" t="s">
        <v>978</v>
      </c>
      <c r="H299" s="55" t="str">
        <f t="shared" si="71"/>
        <v>25990 - Výroba ostatních kovových výrobků j. n.</v>
      </c>
      <c r="I299" s="55" t="s">
        <v>974</v>
      </c>
      <c r="J299" t="str">
        <f t="shared" si="59"/>
        <v>Shoda</v>
      </c>
      <c r="K299">
        <v>297</v>
      </c>
      <c r="L299" s="1">
        <f>IF(LEFT(Převodník!$A$12,5)=LEFT('Přehled převodů'!D299,5),1,0)</f>
        <v>0</v>
      </c>
      <c r="M299" s="31"/>
      <c r="N299">
        <f t="shared" si="72"/>
        <v>0</v>
      </c>
      <c r="O299" s="45" t="e">
        <f t="shared" si="62"/>
        <v>#N/A</v>
      </c>
      <c r="P299">
        <f t="shared" si="66"/>
        <v>0</v>
      </c>
      <c r="Q299" s="41">
        <f t="shared" si="67"/>
        <v>0</v>
      </c>
      <c r="R299" s="41">
        <f t="shared" si="63"/>
        <v>0</v>
      </c>
      <c r="S299" s="41">
        <f t="shared" si="68"/>
        <v>0</v>
      </c>
      <c r="T299">
        <f t="shared" si="64"/>
        <v>0</v>
      </c>
      <c r="U299" s="40">
        <f t="shared" si="69"/>
        <v>0</v>
      </c>
      <c r="V299" s="38">
        <f t="shared" si="70"/>
        <v>0</v>
      </c>
      <c r="W299" t="str">
        <f>VLOOKUP(A299,'Komplet č.2008 (ÚR 4 A 5)'!$V$4:$W$778,1,0)</f>
        <v>25990</v>
      </c>
      <c r="X299" t="str">
        <f>VLOOKUP(A299,'Komplet č.2008 (ÚR 4 A 5)'!$Y$4:$Y$778,1,0)</f>
        <v>25990</v>
      </c>
      <c r="FJ299" t="str">
        <f>VLOOKUP(F299,'Komplet č 2025 (ÚR 4 A 5)'!$F$3:$N$753,9,0)</f>
        <v>25.99</v>
      </c>
      <c r="FK299">
        <f>VLOOKUP(F299,'Komplet č 2025 (ÚR 4 A 5)'!$F$3:$N$753,8,0)</f>
        <v>4</v>
      </c>
    </row>
    <row r="300" spans="1:167" x14ac:dyDescent="0.25">
      <c r="A300" s="67" t="s">
        <v>980</v>
      </c>
      <c r="B300" s="68" t="s">
        <v>981</v>
      </c>
      <c r="C300" s="55" t="str">
        <f t="shared" si="65"/>
        <v>26110 - Výroba elektronických součástek</v>
      </c>
      <c r="D300" s="55" t="s">
        <v>979</v>
      </c>
      <c r="E300" s="1" t="s">
        <v>29</v>
      </c>
      <c r="F300" s="67" t="s">
        <v>980</v>
      </c>
      <c r="G300" s="68" t="s">
        <v>981</v>
      </c>
      <c r="H300" s="55" t="str">
        <f t="shared" si="71"/>
        <v>26110 - Výroba elektronických součástek</v>
      </c>
      <c r="I300" s="55" t="s">
        <v>979</v>
      </c>
      <c r="J300" t="str">
        <f t="shared" si="59"/>
        <v>Shoda</v>
      </c>
      <c r="K300">
        <v>298</v>
      </c>
      <c r="L300" s="1">
        <f>IF(LEFT(Převodník!$A$12,5)=LEFT('Přehled převodů'!D300,5),1,0)</f>
        <v>0</v>
      </c>
      <c r="M300" s="31"/>
      <c r="N300">
        <f t="shared" si="72"/>
        <v>0</v>
      </c>
      <c r="O300" s="45" t="e">
        <f t="shared" si="62"/>
        <v>#N/A</v>
      </c>
      <c r="P300">
        <f t="shared" si="66"/>
        <v>0</v>
      </c>
      <c r="Q300" s="41">
        <f t="shared" si="67"/>
        <v>0</v>
      </c>
      <c r="R300" s="41">
        <f t="shared" si="63"/>
        <v>0</v>
      </c>
      <c r="S300" s="41">
        <f t="shared" si="68"/>
        <v>0</v>
      </c>
      <c r="T300">
        <f t="shared" si="64"/>
        <v>0</v>
      </c>
      <c r="U300" s="40">
        <f t="shared" si="69"/>
        <v>0</v>
      </c>
      <c r="V300" s="38">
        <f t="shared" si="70"/>
        <v>0</v>
      </c>
      <c r="W300" t="str">
        <f>VLOOKUP(A300,'Komplet č.2008 (ÚR 4 A 5)'!$V$4:$W$778,1,0)</f>
        <v>26110</v>
      </c>
      <c r="X300" t="str">
        <f>VLOOKUP(A300,'Komplet č.2008 (ÚR 4 A 5)'!$Y$4:$Y$778,1,0)</f>
        <v>26110</v>
      </c>
      <c r="FJ300" t="str">
        <f>VLOOKUP(F300,'Komplet č 2025 (ÚR 4 A 5)'!$F$3:$N$753,9,0)</f>
        <v>26.11</v>
      </c>
      <c r="FK300">
        <f>VLOOKUP(F300,'Komplet č 2025 (ÚR 4 A 5)'!$F$3:$N$753,8,0)</f>
        <v>4</v>
      </c>
    </row>
    <row r="301" spans="1:167" x14ac:dyDescent="0.25">
      <c r="A301" s="67" t="s">
        <v>983</v>
      </c>
      <c r="B301" s="68" t="s">
        <v>984</v>
      </c>
      <c r="C301" s="55" t="str">
        <f t="shared" si="65"/>
        <v>26120 - Výroba osazených elektronických desek</v>
      </c>
      <c r="D301" s="55" t="s">
        <v>982</v>
      </c>
      <c r="E301" s="1" t="s">
        <v>29</v>
      </c>
      <c r="F301" s="67" t="s">
        <v>983</v>
      </c>
      <c r="G301" s="68" t="s">
        <v>984</v>
      </c>
      <c r="H301" s="55" t="str">
        <f t="shared" si="71"/>
        <v>26120 - Výroba osazených elektronických desek</v>
      </c>
      <c r="I301" s="55" t="s">
        <v>982</v>
      </c>
      <c r="J301" t="str">
        <f t="shared" ref="J301:J364" si="73">IF(H301=I301,"Shoda","Neshoda")</f>
        <v>Shoda</v>
      </c>
      <c r="K301">
        <v>299</v>
      </c>
      <c r="L301" s="1">
        <f>IF(LEFT(Převodník!$A$12,5)=LEFT('Přehled převodů'!D301,5),1,0)</f>
        <v>0</v>
      </c>
      <c r="M301" s="31"/>
      <c r="N301">
        <f t="shared" si="72"/>
        <v>0</v>
      </c>
      <c r="O301" s="45" t="e">
        <f t="shared" si="62"/>
        <v>#N/A</v>
      </c>
      <c r="P301">
        <f t="shared" si="66"/>
        <v>0</v>
      </c>
      <c r="Q301" s="41">
        <f t="shared" si="67"/>
        <v>0</v>
      </c>
      <c r="R301" s="41">
        <f t="shared" si="63"/>
        <v>0</v>
      </c>
      <c r="S301" s="41">
        <f t="shared" si="68"/>
        <v>0</v>
      </c>
      <c r="T301">
        <f t="shared" si="64"/>
        <v>0</v>
      </c>
      <c r="U301" s="40">
        <f t="shared" si="69"/>
        <v>0</v>
      </c>
      <c r="V301" s="38">
        <f t="shared" si="70"/>
        <v>0</v>
      </c>
      <c r="W301" t="str">
        <f>VLOOKUP(A301,'Komplet č.2008 (ÚR 4 A 5)'!$V$4:$W$778,1,0)</f>
        <v>26120</v>
      </c>
      <c r="X301" t="str">
        <f>VLOOKUP(A301,'Komplet č.2008 (ÚR 4 A 5)'!$Y$4:$Y$778,1,0)</f>
        <v>26120</v>
      </c>
      <c r="FJ301" t="str">
        <f>VLOOKUP(F301,'Komplet č 2025 (ÚR 4 A 5)'!$F$3:$N$753,9,0)</f>
        <v>26.12</v>
      </c>
      <c r="FK301">
        <f>VLOOKUP(F301,'Komplet č 2025 (ÚR 4 A 5)'!$F$3:$N$753,8,0)</f>
        <v>4</v>
      </c>
    </row>
    <row r="302" spans="1:167" x14ac:dyDescent="0.25">
      <c r="A302" s="67" t="s">
        <v>986</v>
      </c>
      <c r="B302" s="68" t="s">
        <v>987</v>
      </c>
      <c r="C302" s="55" t="str">
        <f t="shared" si="65"/>
        <v>26200 - Výroba počítačů a periferních zařízení</v>
      </c>
      <c r="D302" s="55" t="s">
        <v>985</v>
      </c>
      <c r="E302" s="1" t="s">
        <v>45</v>
      </c>
      <c r="F302" s="67" t="s">
        <v>986</v>
      </c>
      <c r="G302" s="68" t="s">
        <v>987</v>
      </c>
      <c r="H302" s="55" t="str">
        <f t="shared" si="71"/>
        <v>26200 - Výroba počítačů a periferních zařízení</v>
      </c>
      <c r="I302" s="55" t="s">
        <v>985</v>
      </c>
      <c r="J302" t="str">
        <f t="shared" si="73"/>
        <v>Shoda</v>
      </c>
      <c r="K302">
        <v>300</v>
      </c>
      <c r="L302" s="1">
        <f>IF(LEFT(Převodník!$A$12,5)=LEFT('Přehled převodů'!D302,5),1,0)</f>
        <v>0</v>
      </c>
      <c r="M302" s="31"/>
      <c r="N302">
        <f t="shared" si="72"/>
        <v>0</v>
      </c>
      <c r="O302" s="45" t="e">
        <f t="shared" si="62"/>
        <v>#N/A</v>
      </c>
      <c r="P302">
        <f t="shared" si="66"/>
        <v>0</v>
      </c>
      <c r="Q302" s="41">
        <f t="shared" si="67"/>
        <v>0</v>
      </c>
      <c r="R302" s="41">
        <f t="shared" si="63"/>
        <v>0</v>
      </c>
      <c r="S302" s="41">
        <f t="shared" si="68"/>
        <v>0</v>
      </c>
      <c r="T302">
        <f t="shared" si="64"/>
        <v>0</v>
      </c>
      <c r="U302" s="40">
        <f t="shared" si="69"/>
        <v>0</v>
      </c>
      <c r="V302" s="38">
        <f t="shared" si="70"/>
        <v>0</v>
      </c>
      <c r="W302" t="str">
        <f>VLOOKUP(A302,'Komplet č.2008 (ÚR 4 A 5)'!$V$4:$W$778,1,0)</f>
        <v>26200</v>
      </c>
      <c r="X302" t="str">
        <f>VLOOKUP(A302,'Komplet č.2008 (ÚR 4 A 5)'!$Y$4:$Y$778,1,0)</f>
        <v>26200</v>
      </c>
      <c r="FJ302" t="str">
        <f>VLOOKUP(F302,'Komplet č 2025 (ÚR 4 A 5)'!$F$3:$N$753,9,0)</f>
        <v>26.20</v>
      </c>
      <c r="FK302">
        <f>VLOOKUP(F302,'Komplet č 2025 (ÚR 4 A 5)'!$F$3:$N$753,8,0)</f>
        <v>4</v>
      </c>
    </row>
    <row r="303" spans="1:167" x14ac:dyDescent="0.25">
      <c r="A303" s="67" t="s">
        <v>986</v>
      </c>
      <c r="B303" s="68" t="s">
        <v>987</v>
      </c>
      <c r="C303" s="55" t="str">
        <f t="shared" si="65"/>
        <v>26200 - Výroba počítačů a periferních zařízení</v>
      </c>
      <c r="D303" s="55" t="s">
        <v>985</v>
      </c>
      <c r="E303" s="1" t="s">
        <v>45</v>
      </c>
      <c r="F303" s="67" t="s">
        <v>989</v>
      </c>
      <c r="G303" s="68" t="s">
        <v>990</v>
      </c>
      <c r="H303" s="55" t="str">
        <f t="shared" si="71"/>
        <v>26400 - Výroba spotřební elektroniky</v>
      </c>
      <c r="I303" s="55" t="s">
        <v>988</v>
      </c>
      <c r="J303" t="str">
        <f t="shared" si="73"/>
        <v>Shoda</v>
      </c>
      <c r="K303">
        <v>301</v>
      </c>
      <c r="L303" s="1">
        <f>IF(LEFT(Převodník!$A$12,5)=LEFT('Přehled převodů'!D303,5),1,0)</f>
        <v>0</v>
      </c>
      <c r="M303" s="31"/>
      <c r="N303">
        <f t="shared" si="72"/>
        <v>0</v>
      </c>
      <c r="O303" s="45" t="e">
        <f t="shared" si="62"/>
        <v>#N/A</v>
      </c>
      <c r="P303">
        <f t="shared" si="66"/>
        <v>0</v>
      </c>
      <c r="Q303" s="41">
        <f t="shared" si="67"/>
        <v>0</v>
      </c>
      <c r="R303" s="41">
        <f t="shared" si="63"/>
        <v>0</v>
      </c>
      <c r="S303" s="41">
        <f t="shared" si="68"/>
        <v>0</v>
      </c>
      <c r="T303">
        <f t="shared" si="64"/>
        <v>0</v>
      </c>
      <c r="U303" s="40">
        <f t="shared" si="69"/>
        <v>0</v>
      </c>
      <c r="V303" s="38">
        <f t="shared" si="70"/>
        <v>0</v>
      </c>
      <c r="W303" t="str">
        <f>VLOOKUP(A303,'Komplet č.2008 (ÚR 4 A 5)'!$V$4:$W$778,1,0)</f>
        <v>26200</v>
      </c>
      <c r="X303" t="str">
        <f>VLOOKUP(A303,'Komplet č.2008 (ÚR 4 A 5)'!$Y$4:$Y$778,1,0)</f>
        <v>26200</v>
      </c>
      <c r="FJ303" t="str">
        <f>VLOOKUP(F303,'Komplet č 2025 (ÚR 4 A 5)'!$F$3:$N$753,9,0)</f>
        <v>26.40</v>
      </c>
      <c r="FK303">
        <f>VLOOKUP(F303,'Komplet č 2025 (ÚR 4 A 5)'!$F$3:$N$753,8,0)</f>
        <v>4</v>
      </c>
    </row>
    <row r="304" spans="1:167" x14ac:dyDescent="0.25">
      <c r="A304" s="67" t="s">
        <v>992</v>
      </c>
      <c r="B304" s="68" t="s">
        <v>993</v>
      </c>
      <c r="C304" s="55" t="str">
        <f t="shared" si="65"/>
        <v>26300 - Výroba komunikačních zařízení</v>
      </c>
      <c r="D304" s="55" t="s">
        <v>991</v>
      </c>
      <c r="E304" s="1" t="s">
        <v>45</v>
      </c>
      <c r="F304" s="67" t="s">
        <v>992</v>
      </c>
      <c r="G304" s="68" t="s">
        <v>993</v>
      </c>
      <c r="H304" s="55" t="str">
        <f t="shared" si="71"/>
        <v>26300 - Výroba komunikačních zařízení</v>
      </c>
      <c r="I304" s="55" t="s">
        <v>991</v>
      </c>
      <c r="J304" t="str">
        <f t="shared" si="73"/>
        <v>Shoda</v>
      </c>
      <c r="K304">
        <v>302</v>
      </c>
      <c r="L304" s="1">
        <f>IF(LEFT(Převodník!$A$12,5)=LEFT('Přehled převodů'!D304,5),1,0)</f>
        <v>0</v>
      </c>
      <c r="M304" s="31"/>
      <c r="N304">
        <f t="shared" si="72"/>
        <v>0</v>
      </c>
      <c r="O304" s="45" t="e">
        <f t="shared" si="62"/>
        <v>#N/A</v>
      </c>
      <c r="P304">
        <f t="shared" si="66"/>
        <v>0</v>
      </c>
      <c r="Q304" s="41">
        <f t="shared" si="67"/>
        <v>0</v>
      </c>
      <c r="R304" s="41">
        <f t="shared" si="63"/>
        <v>0</v>
      </c>
      <c r="S304" s="41">
        <f t="shared" si="68"/>
        <v>0</v>
      </c>
      <c r="T304">
        <f t="shared" si="64"/>
        <v>0</v>
      </c>
      <c r="U304" s="40">
        <f t="shared" si="69"/>
        <v>0</v>
      </c>
      <c r="V304" s="38">
        <f t="shared" si="70"/>
        <v>0</v>
      </c>
      <c r="W304" t="str">
        <f>VLOOKUP(A304,'Komplet č.2008 (ÚR 4 A 5)'!$V$4:$W$778,1,0)</f>
        <v>26300</v>
      </c>
      <c r="X304" t="str">
        <f>VLOOKUP(A304,'Komplet č.2008 (ÚR 4 A 5)'!$Y$4:$Y$778,1,0)</f>
        <v>26300</v>
      </c>
      <c r="FJ304" t="str">
        <f>VLOOKUP(F304,'Komplet č 2025 (ÚR 4 A 5)'!$F$3:$N$753,9,0)</f>
        <v>26.30</v>
      </c>
      <c r="FK304">
        <f>VLOOKUP(F304,'Komplet č 2025 (ÚR 4 A 5)'!$F$3:$N$753,8,0)</f>
        <v>4</v>
      </c>
    </row>
    <row r="305" spans="1:167" x14ac:dyDescent="0.25">
      <c r="A305" s="67" t="s">
        <v>992</v>
      </c>
      <c r="B305" s="68" t="s">
        <v>993</v>
      </c>
      <c r="C305" s="55" t="str">
        <f t="shared" si="65"/>
        <v>26300 - Výroba komunikačních zařízení</v>
      </c>
      <c r="D305" s="55" t="s">
        <v>991</v>
      </c>
      <c r="E305" s="1" t="s">
        <v>45</v>
      </c>
      <c r="F305" s="67" t="s">
        <v>995</v>
      </c>
      <c r="G305" s="68" t="s">
        <v>996</v>
      </c>
      <c r="H305" s="55" t="str">
        <f t="shared" si="71"/>
        <v>26510 - Výroba měřicích, zkušebních a navigačních přístrojů</v>
      </c>
      <c r="I305" s="55" t="s">
        <v>994</v>
      </c>
      <c r="J305" t="str">
        <f t="shared" si="73"/>
        <v>Shoda</v>
      </c>
      <c r="K305">
        <v>303</v>
      </c>
      <c r="L305" s="1">
        <f>IF(LEFT(Převodník!$A$12,5)=LEFT('Přehled převodů'!D305,5),1,0)</f>
        <v>0</v>
      </c>
      <c r="M305" s="31"/>
      <c r="N305">
        <f t="shared" si="72"/>
        <v>0</v>
      </c>
      <c r="O305" s="45" t="e">
        <f t="shared" si="62"/>
        <v>#N/A</v>
      </c>
      <c r="P305">
        <f t="shared" si="66"/>
        <v>0</v>
      </c>
      <c r="Q305" s="41">
        <f t="shared" si="67"/>
        <v>0</v>
      </c>
      <c r="R305" s="41">
        <f t="shared" si="63"/>
        <v>0</v>
      </c>
      <c r="S305" s="41">
        <f t="shared" si="68"/>
        <v>0</v>
      </c>
      <c r="T305">
        <f t="shared" si="64"/>
        <v>0</v>
      </c>
      <c r="U305" s="40">
        <f t="shared" si="69"/>
        <v>0</v>
      </c>
      <c r="V305" s="38">
        <f t="shared" si="70"/>
        <v>0</v>
      </c>
      <c r="W305" t="str">
        <f>VLOOKUP(A305,'Komplet č.2008 (ÚR 4 A 5)'!$V$4:$W$778,1,0)</f>
        <v>26300</v>
      </c>
      <c r="X305" t="str">
        <f>VLOOKUP(A305,'Komplet č.2008 (ÚR 4 A 5)'!$Y$4:$Y$778,1,0)</f>
        <v>26300</v>
      </c>
      <c r="FJ305" t="str">
        <f>VLOOKUP(F305,'Komplet č 2025 (ÚR 4 A 5)'!$F$3:$N$753,9,0)</f>
        <v>26.51</v>
      </c>
      <c r="FK305">
        <f>VLOOKUP(F305,'Komplet č 2025 (ÚR 4 A 5)'!$F$3:$N$753,8,0)</f>
        <v>4</v>
      </c>
    </row>
    <row r="306" spans="1:167" x14ac:dyDescent="0.25">
      <c r="A306" s="67" t="s">
        <v>989</v>
      </c>
      <c r="B306" s="68" t="s">
        <v>990</v>
      </c>
      <c r="C306" s="55" t="str">
        <f t="shared" si="65"/>
        <v>26400 - Výroba spotřební elektroniky</v>
      </c>
      <c r="D306" s="55" t="s">
        <v>988</v>
      </c>
      <c r="E306" s="1" t="s">
        <v>29</v>
      </c>
      <c r="F306" s="67" t="s">
        <v>989</v>
      </c>
      <c r="G306" s="68" t="s">
        <v>990</v>
      </c>
      <c r="H306" s="55" t="str">
        <f t="shared" si="71"/>
        <v>26400 - Výroba spotřební elektroniky</v>
      </c>
      <c r="I306" s="55" t="s">
        <v>988</v>
      </c>
      <c r="J306" t="str">
        <f t="shared" si="73"/>
        <v>Shoda</v>
      </c>
      <c r="K306">
        <v>304</v>
      </c>
      <c r="L306" s="1">
        <f>IF(LEFT(Převodník!$A$12,5)=LEFT('Přehled převodů'!D306,5),1,0)</f>
        <v>0</v>
      </c>
      <c r="M306" s="31"/>
      <c r="N306">
        <f t="shared" si="72"/>
        <v>0</v>
      </c>
      <c r="O306" s="45" t="e">
        <f t="shared" si="62"/>
        <v>#N/A</v>
      </c>
      <c r="P306">
        <f t="shared" si="66"/>
        <v>0</v>
      </c>
      <c r="Q306" s="41">
        <f t="shared" si="67"/>
        <v>0</v>
      </c>
      <c r="R306" s="41">
        <f t="shared" si="63"/>
        <v>0</v>
      </c>
      <c r="S306" s="41">
        <f t="shared" si="68"/>
        <v>0</v>
      </c>
      <c r="T306">
        <f t="shared" si="64"/>
        <v>0</v>
      </c>
      <c r="U306" s="40">
        <f t="shared" si="69"/>
        <v>0</v>
      </c>
      <c r="V306" s="38">
        <f t="shared" si="70"/>
        <v>0</v>
      </c>
      <c r="W306" t="str">
        <f>VLOOKUP(A306,'Komplet č.2008 (ÚR 4 A 5)'!$V$4:$W$778,1,0)</f>
        <v>26400</v>
      </c>
      <c r="X306" t="str">
        <f>VLOOKUP(A306,'Komplet č.2008 (ÚR 4 A 5)'!$Y$4:$Y$778,1,0)</f>
        <v>26400</v>
      </c>
      <c r="FJ306" t="str">
        <f>VLOOKUP(F306,'Komplet č 2025 (ÚR 4 A 5)'!$F$3:$N$753,9,0)</f>
        <v>26.40</v>
      </c>
      <c r="FK306">
        <f>VLOOKUP(F306,'Komplet č 2025 (ÚR 4 A 5)'!$F$3:$N$753,8,0)</f>
        <v>4</v>
      </c>
    </row>
    <row r="307" spans="1:167" x14ac:dyDescent="0.25">
      <c r="A307" s="67" t="s">
        <v>995</v>
      </c>
      <c r="B307" s="68" t="s">
        <v>996</v>
      </c>
      <c r="C307" s="55" t="str">
        <f t="shared" si="65"/>
        <v>26510 - Výroba měřicích, zkušebních a navigačních přístrojů</v>
      </c>
      <c r="D307" s="55" t="s">
        <v>994</v>
      </c>
      <c r="E307" s="1" t="s">
        <v>29</v>
      </c>
      <c r="F307" s="67" t="s">
        <v>995</v>
      </c>
      <c r="G307" s="68" t="s">
        <v>996</v>
      </c>
      <c r="H307" s="55" t="str">
        <f t="shared" si="71"/>
        <v>26510 - Výroba měřicích, zkušebních a navigačních přístrojů</v>
      </c>
      <c r="I307" s="55" t="s">
        <v>994</v>
      </c>
      <c r="J307" t="str">
        <f t="shared" si="73"/>
        <v>Shoda</v>
      </c>
      <c r="K307">
        <v>305</v>
      </c>
      <c r="L307" s="1">
        <f>IF(LEFT(Převodník!$A$12,5)=LEFT('Přehled převodů'!D307,5),1,0)</f>
        <v>0</v>
      </c>
      <c r="M307" s="31"/>
      <c r="N307">
        <f t="shared" si="72"/>
        <v>0</v>
      </c>
      <c r="O307" s="45" t="e">
        <f t="shared" si="62"/>
        <v>#N/A</v>
      </c>
      <c r="P307">
        <f t="shared" si="66"/>
        <v>0</v>
      </c>
      <c r="Q307" s="41">
        <f t="shared" si="67"/>
        <v>0</v>
      </c>
      <c r="R307" s="41">
        <f t="shared" si="63"/>
        <v>0</v>
      </c>
      <c r="S307" s="41">
        <f t="shared" si="68"/>
        <v>0</v>
      </c>
      <c r="T307">
        <f t="shared" si="64"/>
        <v>0</v>
      </c>
      <c r="U307" s="40">
        <f t="shared" si="69"/>
        <v>0</v>
      </c>
      <c r="V307" s="38">
        <f t="shared" si="70"/>
        <v>0</v>
      </c>
      <c r="W307" t="str">
        <f>VLOOKUP(A307,'Komplet č.2008 (ÚR 4 A 5)'!$V$4:$W$778,1,0)</f>
        <v>26510</v>
      </c>
      <c r="X307" t="str">
        <f>VLOOKUP(A307,'Komplet č.2008 (ÚR 4 A 5)'!$Y$4:$Y$778,1,0)</f>
        <v>26510</v>
      </c>
      <c r="FJ307" t="str">
        <f>VLOOKUP(F307,'Komplet č 2025 (ÚR 4 A 5)'!$F$3:$N$753,9,0)</f>
        <v>26.51</v>
      </c>
      <c r="FK307">
        <f>VLOOKUP(F307,'Komplet č 2025 (ÚR 4 A 5)'!$F$3:$N$753,8,0)</f>
        <v>4</v>
      </c>
    </row>
    <row r="308" spans="1:167" x14ac:dyDescent="0.25">
      <c r="A308" s="67" t="s">
        <v>998</v>
      </c>
      <c r="B308" s="68" t="s">
        <v>999</v>
      </c>
      <c r="C308" s="55" t="str">
        <f t="shared" si="65"/>
        <v>26520 - Výroba časoměrných přístrojů</v>
      </c>
      <c r="D308" s="55" t="s">
        <v>997</v>
      </c>
      <c r="E308" s="1" t="s">
        <v>29</v>
      </c>
      <c r="F308" s="67" t="s">
        <v>998</v>
      </c>
      <c r="G308" s="68" t="s">
        <v>999</v>
      </c>
      <c r="H308" s="55" t="str">
        <f t="shared" ref="H308:H339" si="74">F308&amp;" - "&amp;G308</f>
        <v>26520 - Výroba časoměrných přístrojů</v>
      </c>
      <c r="I308" s="55" t="s">
        <v>997</v>
      </c>
      <c r="J308" t="str">
        <f t="shared" si="73"/>
        <v>Shoda</v>
      </c>
      <c r="K308">
        <v>306</v>
      </c>
      <c r="L308" s="1">
        <f>IF(LEFT(Převodník!$A$12,5)=LEFT('Přehled převodů'!D308,5),1,0)</f>
        <v>0</v>
      </c>
      <c r="M308" s="31"/>
      <c r="N308">
        <f t="shared" si="72"/>
        <v>0</v>
      </c>
      <c r="O308" s="45" t="e">
        <f t="shared" si="62"/>
        <v>#N/A</v>
      </c>
      <c r="P308">
        <f t="shared" si="66"/>
        <v>0</v>
      </c>
      <c r="Q308" s="41">
        <f t="shared" si="67"/>
        <v>0</v>
      </c>
      <c r="R308" s="41">
        <f t="shared" si="63"/>
        <v>0</v>
      </c>
      <c r="S308" s="41">
        <f t="shared" si="68"/>
        <v>0</v>
      </c>
      <c r="T308">
        <f t="shared" si="64"/>
        <v>0</v>
      </c>
      <c r="U308" s="40">
        <f t="shared" si="69"/>
        <v>0</v>
      </c>
      <c r="V308" s="38">
        <f t="shared" si="70"/>
        <v>0</v>
      </c>
      <c r="W308" t="str">
        <f>VLOOKUP(A308,'Komplet č.2008 (ÚR 4 A 5)'!$V$4:$W$778,1,0)</f>
        <v>26520</v>
      </c>
      <c r="X308" t="str">
        <f>VLOOKUP(A308,'Komplet č.2008 (ÚR 4 A 5)'!$Y$4:$Y$778,1,0)</f>
        <v>26520</v>
      </c>
      <c r="FJ308" t="str">
        <f>VLOOKUP(F308,'Komplet č 2025 (ÚR 4 A 5)'!$F$3:$N$753,9,0)</f>
        <v>26.52</v>
      </c>
      <c r="FK308">
        <f>VLOOKUP(F308,'Komplet č 2025 (ÚR 4 A 5)'!$F$3:$N$753,8,0)</f>
        <v>4</v>
      </c>
    </row>
    <row r="309" spans="1:167" x14ac:dyDescent="0.25">
      <c r="A309" s="67" t="s">
        <v>1001</v>
      </c>
      <c r="B309" s="68" t="s">
        <v>1002</v>
      </c>
      <c r="C309" s="55" t="str">
        <f t="shared" si="65"/>
        <v>26600 - Výroba ozařovacích, elektroléčebných a elektroterapeutických přístrojů</v>
      </c>
      <c r="D309" s="55" t="s">
        <v>1000</v>
      </c>
      <c r="E309" s="1" t="s">
        <v>29</v>
      </c>
      <c r="F309" s="67" t="s">
        <v>1001</v>
      </c>
      <c r="G309" s="68" t="s">
        <v>1002</v>
      </c>
      <c r="H309" s="55" t="str">
        <f t="shared" si="74"/>
        <v>26600 - Výroba ozařovacích, elektroléčebných a elektroterapeutických přístrojů</v>
      </c>
      <c r="I309" s="55" t="s">
        <v>1000</v>
      </c>
      <c r="J309" t="str">
        <f t="shared" si="73"/>
        <v>Shoda</v>
      </c>
      <c r="K309">
        <v>307</v>
      </c>
      <c r="L309" s="1">
        <f>IF(LEFT(Převodník!$A$12,5)=LEFT('Přehled převodů'!D309,5),1,0)</f>
        <v>0</v>
      </c>
      <c r="M309" s="31"/>
      <c r="N309">
        <f t="shared" si="72"/>
        <v>0</v>
      </c>
      <c r="O309" s="45" t="e">
        <f t="shared" si="62"/>
        <v>#N/A</v>
      </c>
      <c r="P309">
        <f t="shared" si="66"/>
        <v>0</v>
      </c>
      <c r="Q309" s="41">
        <f t="shared" si="67"/>
        <v>0</v>
      </c>
      <c r="R309" s="41">
        <f t="shared" si="63"/>
        <v>0</v>
      </c>
      <c r="S309" s="41">
        <f t="shared" si="68"/>
        <v>0</v>
      </c>
      <c r="T309">
        <f t="shared" si="64"/>
        <v>0</v>
      </c>
      <c r="U309" s="40">
        <f t="shared" si="69"/>
        <v>0</v>
      </c>
      <c r="V309" s="38">
        <f t="shared" si="70"/>
        <v>0</v>
      </c>
      <c r="W309" t="str">
        <f>VLOOKUP(A309,'Komplet č.2008 (ÚR 4 A 5)'!$V$4:$W$778,1,0)</f>
        <v>26600</v>
      </c>
      <c r="X309" t="str">
        <f>VLOOKUP(A309,'Komplet č.2008 (ÚR 4 A 5)'!$Y$4:$Y$778,1,0)</f>
        <v>26600</v>
      </c>
      <c r="FJ309" t="str">
        <f>VLOOKUP(F309,'Komplet č 2025 (ÚR 4 A 5)'!$F$3:$N$753,9,0)</f>
        <v>26.60</v>
      </c>
      <c r="FK309">
        <f>VLOOKUP(F309,'Komplet č 2025 (ÚR 4 A 5)'!$F$3:$N$753,8,0)</f>
        <v>4</v>
      </c>
    </row>
    <row r="310" spans="1:167" x14ac:dyDescent="0.25">
      <c r="A310" s="67" t="s">
        <v>1004</v>
      </c>
      <c r="B310" s="68" t="s">
        <v>1005</v>
      </c>
      <c r="C310" s="55" t="str">
        <f t="shared" si="65"/>
        <v>26700 - Výroba optických a fotografických přístrojů a zařízení</v>
      </c>
      <c r="D310" s="55" t="s">
        <v>1006</v>
      </c>
      <c r="E310" s="1" t="s">
        <v>29</v>
      </c>
      <c r="F310" s="67" t="s">
        <v>1004</v>
      </c>
      <c r="G310" s="68" t="s">
        <v>1007</v>
      </c>
      <c r="H310" s="55" t="str">
        <f t="shared" si="74"/>
        <v>26700 - Výroba optických přístrojů a zařízení, magnetických a optických médií a fotografických přístrojů a zařízení</v>
      </c>
      <c r="I310" s="55" t="s">
        <v>1003</v>
      </c>
      <c r="J310" t="str">
        <f t="shared" si="73"/>
        <v>Shoda</v>
      </c>
      <c r="K310">
        <v>308</v>
      </c>
      <c r="L310" s="1">
        <f>IF(LEFT(Převodník!$A$12,5)=LEFT('Přehled převodů'!D310,5),1,0)</f>
        <v>0</v>
      </c>
      <c r="M310" s="31"/>
      <c r="N310">
        <f t="shared" si="72"/>
        <v>0</v>
      </c>
      <c r="O310" s="45" t="e">
        <f t="shared" si="62"/>
        <v>#N/A</v>
      </c>
      <c r="P310">
        <f t="shared" si="66"/>
        <v>0</v>
      </c>
      <c r="Q310" s="41">
        <f t="shared" si="67"/>
        <v>0</v>
      </c>
      <c r="R310" s="41">
        <f t="shared" si="63"/>
        <v>0</v>
      </c>
      <c r="S310" s="41">
        <f t="shared" si="68"/>
        <v>0</v>
      </c>
      <c r="T310">
        <f t="shared" si="64"/>
        <v>0</v>
      </c>
      <c r="U310" s="40">
        <f t="shared" si="69"/>
        <v>0</v>
      </c>
      <c r="V310" s="38">
        <f t="shared" si="70"/>
        <v>0</v>
      </c>
      <c r="W310" t="str">
        <f>VLOOKUP(A310,'Komplet č.2008 (ÚR 4 A 5)'!$V$4:$W$778,1,0)</f>
        <v>26700</v>
      </c>
      <c r="X310" t="str">
        <f>VLOOKUP(A310,'Komplet č.2008 (ÚR 4 A 5)'!$Y$4:$Y$778,1,0)</f>
        <v>26700</v>
      </c>
      <c r="FJ310" t="str">
        <f>VLOOKUP(F310,'Komplet č 2025 (ÚR 4 A 5)'!$F$3:$N$753,9,0)</f>
        <v>26.70</v>
      </c>
      <c r="FK310">
        <f>VLOOKUP(F310,'Komplet č 2025 (ÚR 4 A 5)'!$F$3:$N$753,8,0)</f>
        <v>4</v>
      </c>
    </row>
    <row r="311" spans="1:167" x14ac:dyDescent="0.25">
      <c r="A311" s="67" t="s">
        <v>1008</v>
      </c>
      <c r="B311" s="68" t="s">
        <v>1009</v>
      </c>
      <c r="C311" s="55" t="str">
        <f t="shared" si="65"/>
        <v>26800 - Výroba magnetických a optických médií</v>
      </c>
      <c r="D311" s="55" t="s">
        <v>1010</v>
      </c>
      <c r="E311" s="1" t="s">
        <v>29</v>
      </c>
      <c r="F311" s="67" t="s">
        <v>1004</v>
      </c>
      <c r="G311" s="68" t="s">
        <v>1007</v>
      </c>
      <c r="H311" s="55" t="str">
        <f t="shared" si="74"/>
        <v>26700 - Výroba optických přístrojů a zařízení, magnetických a optických médií a fotografických přístrojů a zařízení</v>
      </c>
      <c r="I311" s="55" t="s">
        <v>1003</v>
      </c>
      <c r="J311" t="str">
        <f t="shared" si="73"/>
        <v>Shoda</v>
      </c>
      <c r="K311">
        <v>309</v>
      </c>
      <c r="L311" s="1">
        <f>IF(LEFT(Převodník!$A$12,5)=LEFT('Přehled převodů'!D311,5),1,0)</f>
        <v>0</v>
      </c>
      <c r="M311" s="31"/>
      <c r="N311">
        <f t="shared" si="72"/>
        <v>0</v>
      </c>
      <c r="O311" s="45" t="e">
        <f t="shared" si="62"/>
        <v>#N/A</v>
      </c>
      <c r="P311">
        <f t="shared" si="66"/>
        <v>0</v>
      </c>
      <c r="Q311" s="41">
        <f t="shared" si="67"/>
        <v>0</v>
      </c>
      <c r="R311" s="41">
        <f t="shared" si="63"/>
        <v>0</v>
      </c>
      <c r="S311" s="41">
        <f t="shared" si="68"/>
        <v>0</v>
      </c>
      <c r="T311">
        <f t="shared" si="64"/>
        <v>0</v>
      </c>
      <c r="U311" s="40">
        <f t="shared" si="69"/>
        <v>0</v>
      </c>
      <c r="V311" s="38">
        <f t="shared" si="70"/>
        <v>0</v>
      </c>
      <c r="W311" t="str">
        <f>VLOOKUP(A311,'Komplet č.2008 (ÚR 4 A 5)'!$V$4:$W$778,1,0)</f>
        <v>26800</v>
      </c>
      <c r="X311" t="str">
        <f>VLOOKUP(A311,'Komplet č.2008 (ÚR 4 A 5)'!$Y$4:$Y$778,1,0)</f>
        <v>26800</v>
      </c>
      <c r="FJ311" t="str">
        <f>VLOOKUP(F311,'Komplet č 2025 (ÚR 4 A 5)'!$F$3:$N$753,9,0)</f>
        <v>26.70</v>
      </c>
      <c r="FK311">
        <f>VLOOKUP(F311,'Komplet č 2025 (ÚR 4 A 5)'!$F$3:$N$753,8,0)</f>
        <v>4</v>
      </c>
    </row>
    <row r="312" spans="1:167" x14ac:dyDescent="0.25">
      <c r="A312" s="67" t="s">
        <v>1012</v>
      </c>
      <c r="B312" s="68" t="s">
        <v>1013</v>
      </c>
      <c r="C312" s="55" t="str">
        <f t="shared" si="65"/>
        <v>27110 - Výroba elektrických motorů, generátorů a transformátorů</v>
      </c>
      <c r="D312" s="55" t="s">
        <v>1011</v>
      </c>
      <c r="E312" s="1" t="s">
        <v>45</v>
      </c>
      <c r="F312" s="67" t="s">
        <v>1012</v>
      </c>
      <c r="G312" s="68" t="s">
        <v>1013</v>
      </c>
      <c r="H312" s="55" t="str">
        <f t="shared" si="74"/>
        <v>27110 - Výroba elektrických motorů, generátorů a transformátorů</v>
      </c>
      <c r="I312" s="55" t="s">
        <v>1011</v>
      </c>
      <c r="J312" t="str">
        <f t="shared" si="73"/>
        <v>Shoda</v>
      </c>
      <c r="K312">
        <v>310</v>
      </c>
      <c r="L312" s="1">
        <f>IF(LEFT(Převodník!$A$12,5)=LEFT('Přehled převodů'!D312,5),1,0)</f>
        <v>0</v>
      </c>
      <c r="M312" s="31"/>
      <c r="N312">
        <f t="shared" si="72"/>
        <v>0</v>
      </c>
      <c r="O312" s="45" t="e">
        <f t="shared" si="62"/>
        <v>#N/A</v>
      </c>
      <c r="P312">
        <f t="shared" si="66"/>
        <v>0</v>
      </c>
      <c r="Q312" s="41">
        <f t="shared" si="67"/>
        <v>0</v>
      </c>
      <c r="R312" s="41">
        <f t="shared" si="63"/>
        <v>0</v>
      </c>
      <c r="S312" s="41">
        <f t="shared" si="68"/>
        <v>0</v>
      </c>
      <c r="T312">
        <f t="shared" si="64"/>
        <v>0</v>
      </c>
      <c r="U312" s="40">
        <f t="shared" si="69"/>
        <v>0</v>
      </c>
      <c r="V312" s="38">
        <f t="shared" si="70"/>
        <v>0</v>
      </c>
      <c r="W312" t="str">
        <f>VLOOKUP(A312,'Komplet č.2008 (ÚR 4 A 5)'!$V$4:$W$778,1,0)</f>
        <v>27110</v>
      </c>
      <c r="X312" t="str">
        <f>VLOOKUP(A312,'Komplet č.2008 (ÚR 4 A 5)'!$Y$4:$Y$778,1,0)</f>
        <v>27110</v>
      </c>
      <c r="FJ312" t="str">
        <f>VLOOKUP(F312,'Komplet č 2025 (ÚR 4 A 5)'!$F$3:$N$753,9,0)</f>
        <v>27.11</v>
      </c>
      <c r="FK312">
        <f>VLOOKUP(F312,'Komplet č 2025 (ÚR 4 A 5)'!$F$3:$N$753,8,0)</f>
        <v>4</v>
      </c>
    </row>
    <row r="313" spans="1:167" x14ac:dyDescent="0.25">
      <c r="A313" s="67" t="s">
        <v>1012</v>
      </c>
      <c r="B313" s="68" t="s">
        <v>1013</v>
      </c>
      <c r="C313" s="55" t="str">
        <f t="shared" si="65"/>
        <v>27110 - Výroba elektrických motorů, generátorů a transformátorů</v>
      </c>
      <c r="D313" s="55" t="s">
        <v>1011</v>
      </c>
      <c r="E313" s="1" t="s">
        <v>45</v>
      </c>
      <c r="F313" s="67" t="s">
        <v>1015</v>
      </c>
      <c r="G313" s="68" t="s">
        <v>1016</v>
      </c>
      <c r="H313" s="55" t="str">
        <f t="shared" si="74"/>
        <v>29100 - Výroba motorových vozidel</v>
      </c>
      <c r="I313" s="55" t="s">
        <v>1014</v>
      </c>
      <c r="J313" t="str">
        <f t="shared" si="73"/>
        <v>Shoda</v>
      </c>
      <c r="K313">
        <v>311</v>
      </c>
      <c r="L313" s="1">
        <f>IF(LEFT(Převodník!$A$12,5)=LEFT('Přehled převodů'!D313,5),1,0)</f>
        <v>0</v>
      </c>
      <c r="M313" s="31"/>
      <c r="N313">
        <f t="shared" si="72"/>
        <v>0</v>
      </c>
      <c r="O313" s="45" t="e">
        <f t="shared" si="62"/>
        <v>#N/A</v>
      </c>
      <c r="P313">
        <f t="shared" si="66"/>
        <v>0</v>
      </c>
      <c r="Q313" s="41">
        <f t="shared" si="67"/>
        <v>0</v>
      </c>
      <c r="R313" s="41">
        <f t="shared" si="63"/>
        <v>0</v>
      </c>
      <c r="S313" s="41">
        <f t="shared" si="68"/>
        <v>0</v>
      </c>
      <c r="T313">
        <f t="shared" si="64"/>
        <v>0</v>
      </c>
      <c r="U313" s="40">
        <f t="shared" si="69"/>
        <v>0</v>
      </c>
      <c r="V313" s="38">
        <f t="shared" si="70"/>
        <v>0</v>
      </c>
      <c r="W313" t="str">
        <f>VLOOKUP(A313,'Komplet č.2008 (ÚR 4 A 5)'!$V$4:$W$778,1,0)</f>
        <v>27110</v>
      </c>
      <c r="X313" t="str">
        <f>VLOOKUP(A313,'Komplet č.2008 (ÚR 4 A 5)'!$Y$4:$Y$778,1,0)</f>
        <v>27110</v>
      </c>
      <c r="FJ313" t="str">
        <f>VLOOKUP(F313,'Komplet č 2025 (ÚR 4 A 5)'!$F$3:$N$753,9,0)</f>
        <v>29.10</v>
      </c>
      <c r="FK313">
        <f>VLOOKUP(F313,'Komplet č 2025 (ÚR 4 A 5)'!$F$3:$N$753,8,0)</f>
        <v>4</v>
      </c>
    </row>
    <row r="314" spans="1:167" x14ac:dyDescent="0.25">
      <c r="A314" s="67" t="s">
        <v>1017</v>
      </c>
      <c r="B314" s="68" t="s">
        <v>1018</v>
      </c>
      <c r="C314" s="55" t="str">
        <f t="shared" si="65"/>
        <v>27120 - Výroba elektrických rozvodných a kontrolních zařízení</v>
      </c>
      <c r="D314" s="55" t="s">
        <v>1019</v>
      </c>
      <c r="E314" s="1" t="s">
        <v>45</v>
      </c>
      <c r="F314" s="67" t="s">
        <v>1012</v>
      </c>
      <c r="G314" s="68" t="s">
        <v>1013</v>
      </c>
      <c r="H314" s="55" t="str">
        <f t="shared" si="74"/>
        <v>27110 - Výroba elektrických motorů, generátorů a transformátorů</v>
      </c>
      <c r="I314" s="55" t="s">
        <v>1011</v>
      </c>
      <c r="J314" t="str">
        <f t="shared" si="73"/>
        <v>Shoda</v>
      </c>
      <c r="K314">
        <v>312</v>
      </c>
      <c r="L314" s="1">
        <f>IF(LEFT(Převodník!$A$12,5)=LEFT('Přehled převodů'!D314,5),1,0)</f>
        <v>0</v>
      </c>
      <c r="M314" s="31"/>
      <c r="N314">
        <f t="shared" si="72"/>
        <v>0</v>
      </c>
      <c r="O314" s="45" t="e">
        <f t="shared" si="62"/>
        <v>#N/A</v>
      </c>
      <c r="P314">
        <f t="shared" si="66"/>
        <v>0</v>
      </c>
      <c r="Q314" s="41">
        <f t="shared" si="67"/>
        <v>0</v>
      </c>
      <c r="R314" s="41">
        <f t="shared" si="63"/>
        <v>0</v>
      </c>
      <c r="S314" s="41">
        <f t="shared" si="68"/>
        <v>0</v>
      </c>
      <c r="T314">
        <f t="shared" si="64"/>
        <v>0</v>
      </c>
      <c r="U314" s="40">
        <f t="shared" si="69"/>
        <v>0</v>
      </c>
      <c r="V314" s="38">
        <f t="shared" si="70"/>
        <v>0</v>
      </c>
      <c r="W314" t="str">
        <f>VLOOKUP(A314,'Komplet č.2008 (ÚR 4 A 5)'!$V$4:$W$778,1,0)</f>
        <v>27120</v>
      </c>
      <c r="X314" t="str">
        <f>VLOOKUP(A314,'Komplet č.2008 (ÚR 4 A 5)'!$Y$4:$Y$778,1,0)</f>
        <v>27120</v>
      </c>
      <c r="FJ314" t="str">
        <f>VLOOKUP(F314,'Komplet č 2025 (ÚR 4 A 5)'!$F$3:$N$753,9,0)</f>
        <v>27.11</v>
      </c>
      <c r="FK314">
        <f>VLOOKUP(F314,'Komplet č 2025 (ÚR 4 A 5)'!$F$3:$N$753,8,0)</f>
        <v>4</v>
      </c>
    </row>
    <row r="315" spans="1:167" x14ac:dyDescent="0.25">
      <c r="A315" s="67" t="s">
        <v>1017</v>
      </c>
      <c r="B315" s="68" t="s">
        <v>1018</v>
      </c>
      <c r="C315" s="55" t="str">
        <f t="shared" si="65"/>
        <v>27120 - Výroba elektrických rozvodných a kontrolních zařízení</v>
      </c>
      <c r="D315" s="55" t="s">
        <v>1019</v>
      </c>
      <c r="E315" s="1" t="s">
        <v>45</v>
      </c>
      <c r="F315" s="67" t="s">
        <v>1017</v>
      </c>
      <c r="G315" s="68" t="s">
        <v>1018</v>
      </c>
      <c r="H315" s="55" t="str">
        <f t="shared" si="74"/>
        <v>27120 - Výroba elektrických rozvodných a kontrolních zařízení</v>
      </c>
      <c r="I315" s="55" t="s">
        <v>1019</v>
      </c>
      <c r="J315" t="str">
        <f t="shared" si="73"/>
        <v>Shoda</v>
      </c>
      <c r="K315">
        <v>313</v>
      </c>
      <c r="L315" s="1">
        <f>IF(LEFT(Převodník!$A$12,5)=LEFT('Přehled převodů'!D315,5),1,0)</f>
        <v>0</v>
      </c>
      <c r="M315" s="31"/>
      <c r="N315">
        <f t="shared" si="72"/>
        <v>0</v>
      </c>
      <c r="O315" s="45" t="e">
        <f t="shared" si="62"/>
        <v>#N/A</v>
      </c>
      <c r="P315">
        <f t="shared" si="66"/>
        <v>0</v>
      </c>
      <c r="Q315" s="41">
        <f t="shared" si="67"/>
        <v>0</v>
      </c>
      <c r="R315" s="41">
        <f t="shared" si="63"/>
        <v>0</v>
      </c>
      <c r="S315" s="41">
        <f t="shared" si="68"/>
        <v>0</v>
      </c>
      <c r="T315">
        <f t="shared" si="64"/>
        <v>0</v>
      </c>
      <c r="U315" s="40">
        <f t="shared" si="69"/>
        <v>0</v>
      </c>
      <c r="V315" s="38">
        <f t="shared" si="70"/>
        <v>0</v>
      </c>
      <c r="W315" t="str">
        <f>VLOOKUP(A315,'Komplet č.2008 (ÚR 4 A 5)'!$V$4:$W$778,1,0)</f>
        <v>27120</v>
      </c>
      <c r="X315" t="str">
        <f>VLOOKUP(A315,'Komplet č.2008 (ÚR 4 A 5)'!$Y$4:$Y$778,1,0)</f>
        <v>27120</v>
      </c>
      <c r="FJ315" t="str">
        <f>VLOOKUP(F315,'Komplet č 2025 (ÚR 4 A 5)'!$F$3:$N$753,9,0)</f>
        <v>27.12</v>
      </c>
      <c r="FK315">
        <f>VLOOKUP(F315,'Komplet č 2025 (ÚR 4 A 5)'!$F$3:$N$753,8,0)</f>
        <v>4</v>
      </c>
    </row>
    <row r="316" spans="1:167" x14ac:dyDescent="0.25">
      <c r="A316" s="67" t="s">
        <v>1021</v>
      </c>
      <c r="B316" s="68" t="s">
        <v>1022</v>
      </c>
      <c r="C316" s="55" t="str">
        <f t="shared" si="65"/>
        <v>27200 - Výroba baterií a akumulátorů</v>
      </c>
      <c r="D316" s="55" t="s">
        <v>1020</v>
      </c>
      <c r="E316" s="1" t="s">
        <v>29</v>
      </c>
      <c r="F316" s="67" t="s">
        <v>1021</v>
      </c>
      <c r="G316" s="68" t="s">
        <v>1022</v>
      </c>
      <c r="H316" s="55" t="str">
        <f t="shared" si="74"/>
        <v>27200 - Výroba baterií a akumulátorů</v>
      </c>
      <c r="I316" s="55" t="s">
        <v>1020</v>
      </c>
      <c r="J316" t="str">
        <f t="shared" si="73"/>
        <v>Shoda</v>
      </c>
      <c r="K316">
        <v>314</v>
      </c>
      <c r="L316" s="1">
        <f>IF(LEFT(Převodník!$A$12,5)=LEFT('Přehled převodů'!D316,5),1,0)</f>
        <v>0</v>
      </c>
      <c r="M316" s="31"/>
      <c r="N316">
        <f t="shared" si="72"/>
        <v>0</v>
      </c>
      <c r="O316" s="45" t="e">
        <f t="shared" si="62"/>
        <v>#N/A</v>
      </c>
      <c r="P316">
        <f t="shared" si="66"/>
        <v>0</v>
      </c>
      <c r="Q316" s="41">
        <f t="shared" si="67"/>
        <v>0</v>
      </c>
      <c r="R316" s="41">
        <f t="shared" si="63"/>
        <v>0</v>
      </c>
      <c r="S316" s="41">
        <f t="shared" si="68"/>
        <v>0</v>
      </c>
      <c r="T316">
        <f t="shared" si="64"/>
        <v>0</v>
      </c>
      <c r="U316" s="40">
        <f t="shared" si="69"/>
        <v>0</v>
      </c>
      <c r="V316" s="38">
        <f t="shared" si="70"/>
        <v>0</v>
      </c>
      <c r="W316" t="str">
        <f>VLOOKUP(A316,'Komplet č.2008 (ÚR 4 A 5)'!$V$4:$W$778,1,0)</f>
        <v>27200</v>
      </c>
      <c r="X316" t="str">
        <f>VLOOKUP(A316,'Komplet č.2008 (ÚR 4 A 5)'!$Y$4:$Y$778,1,0)</f>
        <v>27200</v>
      </c>
      <c r="FJ316" t="str">
        <f>VLOOKUP(F316,'Komplet č 2025 (ÚR 4 A 5)'!$F$3:$N$753,9,0)</f>
        <v>27.20</v>
      </c>
      <c r="FK316">
        <f>VLOOKUP(F316,'Komplet č 2025 (ÚR 4 A 5)'!$F$3:$N$753,8,0)</f>
        <v>4</v>
      </c>
    </row>
    <row r="317" spans="1:167" x14ac:dyDescent="0.25">
      <c r="A317" s="67" t="s">
        <v>1024</v>
      </c>
      <c r="B317" s="68" t="s">
        <v>1025</v>
      </c>
      <c r="C317" s="55" t="str">
        <f t="shared" si="65"/>
        <v>27310 - Výroba optických kabelů</v>
      </c>
      <c r="D317" s="55" t="s">
        <v>1023</v>
      </c>
      <c r="E317" s="1" t="s">
        <v>29</v>
      </c>
      <c r="F317" s="67" t="s">
        <v>1024</v>
      </c>
      <c r="G317" s="68" t="s">
        <v>1025</v>
      </c>
      <c r="H317" s="55" t="str">
        <f t="shared" si="74"/>
        <v>27310 - Výroba optických kabelů</v>
      </c>
      <c r="I317" s="55" t="s">
        <v>1023</v>
      </c>
      <c r="J317" t="str">
        <f t="shared" si="73"/>
        <v>Shoda</v>
      </c>
      <c r="K317">
        <v>315</v>
      </c>
      <c r="L317" s="1">
        <f>IF(LEFT(Převodník!$A$12,5)=LEFT('Přehled převodů'!D317,5),1,0)</f>
        <v>0</v>
      </c>
      <c r="M317" s="31"/>
      <c r="N317">
        <f t="shared" si="72"/>
        <v>0</v>
      </c>
      <c r="O317" s="45" t="e">
        <f t="shared" si="62"/>
        <v>#N/A</v>
      </c>
      <c r="P317">
        <f t="shared" si="66"/>
        <v>0</v>
      </c>
      <c r="Q317" s="41">
        <f t="shared" si="67"/>
        <v>0</v>
      </c>
      <c r="R317" s="41">
        <f t="shared" si="63"/>
        <v>0</v>
      </c>
      <c r="S317" s="41">
        <f t="shared" si="68"/>
        <v>0</v>
      </c>
      <c r="T317">
        <f t="shared" si="64"/>
        <v>0</v>
      </c>
      <c r="U317" s="40">
        <f t="shared" si="69"/>
        <v>0</v>
      </c>
      <c r="V317" s="38">
        <f t="shared" si="70"/>
        <v>0</v>
      </c>
      <c r="W317" t="str">
        <f>VLOOKUP(A317,'Komplet č.2008 (ÚR 4 A 5)'!$V$4:$W$778,1,0)</f>
        <v>27310</v>
      </c>
      <c r="X317" t="str">
        <f>VLOOKUP(A317,'Komplet č.2008 (ÚR 4 A 5)'!$Y$4:$Y$778,1,0)</f>
        <v>27310</v>
      </c>
      <c r="FJ317" t="str">
        <f>VLOOKUP(F317,'Komplet č 2025 (ÚR 4 A 5)'!$F$3:$N$753,9,0)</f>
        <v>27.31</v>
      </c>
      <c r="FK317">
        <f>VLOOKUP(F317,'Komplet č 2025 (ÚR 4 A 5)'!$F$3:$N$753,8,0)</f>
        <v>4</v>
      </c>
    </row>
    <row r="318" spans="1:167" x14ac:dyDescent="0.25">
      <c r="A318" s="67" t="s">
        <v>1027</v>
      </c>
      <c r="B318" s="68" t="s">
        <v>1028</v>
      </c>
      <c r="C318" s="55" t="str">
        <f t="shared" si="65"/>
        <v>27320 - Výroba elektrických vodičů a kabelů j. n.</v>
      </c>
      <c r="D318" s="55" t="s">
        <v>1029</v>
      </c>
      <c r="E318" s="1" t="s">
        <v>29</v>
      </c>
      <c r="F318" s="67" t="s">
        <v>1027</v>
      </c>
      <c r="G318" s="68" t="s">
        <v>1030</v>
      </c>
      <c r="H318" s="55" t="str">
        <f t="shared" si="74"/>
        <v>27320 - Výroba ostatních elektronických a elektrických vodičů a kabelů</v>
      </c>
      <c r="I318" s="55" t="s">
        <v>1026</v>
      </c>
      <c r="J318" t="str">
        <f t="shared" si="73"/>
        <v>Shoda</v>
      </c>
      <c r="K318">
        <v>316</v>
      </c>
      <c r="L318" s="1">
        <f>IF(LEFT(Převodník!$A$12,5)=LEFT('Přehled převodů'!D318,5),1,0)</f>
        <v>0</v>
      </c>
      <c r="M318" s="31"/>
      <c r="N318">
        <f t="shared" si="72"/>
        <v>0</v>
      </c>
      <c r="O318" s="45" t="e">
        <f t="shared" si="62"/>
        <v>#N/A</v>
      </c>
      <c r="P318">
        <f t="shared" si="66"/>
        <v>0</v>
      </c>
      <c r="Q318" s="41">
        <f t="shared" si="67"/>
        <v>0</v>
      </c>
      <c r="R318" s="41">
        <f t="shared" si="63"/>
        <v>0</v>
      </c>
      <c r="S318" s="41">
        <f t="shared" si="68"/>
        <v>0</v>
      </c>
      <c r="T318">
        <f t="shared" si="64"/>
        <v>0</v>
      </c>
      <c r="U318" s="40">
        <f t="shared" si="69"/>
        <v>0</v>
      </c>
      <c r="V318" s="38">
        <f t="shared" si="70"/>
        <v>0</v>
      </c>
      <c r="W318" t="str">
        <f>VLOOKUP(A318,'Komplet č.2008 (ÚR 4 A 5)'!$V$4:$W$778,1,0)</f>
        <v>27320</v>
      </c>
      <c r="X318" t="str">
        <f>VLOOKUP(A318,'Komplet č.2008 (ÚR 4 A 5)'!$Y$4:$Y$778,1,0)</f>
        <v>27320</v>
      </c>
      <c r="FJ318" t="str">
        <f>VLOOKUP(F318,'Komplet č 2025 (ÚR 4 A 5)'!$F$3:$N$753,9,0)</f>
        <v>27.32</v>
      </c>
      <c r="FK318">
        <f>VLOOKUP(F318,'Komplet č 2025 (ÚR 4 A 5)'!$F$3:$N$753,8,0)</f>
        <v>4</v>
      </c>
    </row>
    <row r="319" spans="1:167" x14ac:dyDescent="0.25">
      <c r="A319" s="67" t="s">
        <v>1032</v>
      </c>
      <c r="B319" s="68" t="s">
        <v>1033</v>
      </c>
      <c r="C319" s="55" t="str">
        <f t="shared" si="65"/>
        <v>27330 - Výroba elektroinstalačních zařízení</v>
      </c>
      <c r="D319" s="55" t="s">
        <v>1031</v>
      </c>
      <c r="E319" s="1" t="s">
        <v>29</v>
      </c>
      <c r="F319" s="67" t="s">
        <v>1032</v>
      </c>
      <c r="G319" s="68" t="s">
        <v>1033</v>
      </c>
      <c r="H319" s="55" t="str">
        <f t="shared" si="74"/>
        <v>27330 - Výroba elektroinstalačních zařízení</v>
      </c>
      <c r="I319" s="55" t="s">
        <v>1031</v>
      </c>
      <c r="J319" t="str">
        <f t="shared" si="73"/>
        <v>Shoda</v>
      </c>
      <c r="K319">
        <v>317</v>
      </c>
      <c r="L319" s="1">
        <f>IF(LEFT(Převodník!$A$12,5)=LEFT('Přehled převodů'!D319,5),1,0)</f>
        <v>0</v>
      </c>
      <c r="M319" s="31"/>
      <c r="N319">
        <f t="shared" si="72"/>
        <v>0</v>
      </c>
      <c r="O319" s="45" t="e">
        <f t="shared" si="62"/>
        <v>#N/A</v>
      </c>
      <c r="P319">
        <f t="shared" si="66"/>
        <v>0</v>
      </c>
      <c r="Q319" s="41">
        <f t="shared" si="67"/>
        <v>0</v>
      </c>
      <c r="R319" s="41">
        <f t="shared" si="63"/>
        <v>0</v>
      </c>
      <c r="S319" s="41">
        <f t="shared" si="68"/>
        <v>0</v>
      </c>
      <c r="T319">
        <f t="shared" si="64"/>
        <v>0</v>
      </c>
      <c r="U319" s="40">
        <f t="shared" si="69"/>
        <v>0</v>
      </c>
      <c r="V319" s="38">
        <f t="shared" si="70"/>
        <v>0</v>
      </c>
      <c r="W319" t="str">
        <f>VLOOKUP(A319,'Komplet č.2008 (ÚR 4 A 5)'!$V$4:$W$778,1,0)</f>
        <v>27330</v>
      </c>
      <c r="X319" t="str">
        <f>VLOOKUP(A319,'Komplet č.2008 (ÚR 4 A 5)'!$Y$4:$Y$778,1,0)</f>
        <v>27330</v>
      </c>
      <c r="FJ319" t="str">
        <f>VLOOKUP(F319,'Komplet č 2025 (ÚR 4 A 5)'!$F$3:$N$753,9,0)</f>
        <v>27.33</v>
      </c>
      <c r="FK319">
        <f>VLOOKUP(F319,'Komplet č 2025 (ÚR 4 A 5)'!$F$3:$N$753,8,0)</f>
        <v>4</v>
      </c>
    </row>
    <row r="320" spans="1:167" x14ac:dyDescent="0.25">
      <c r="A320" s="67" t="s">
        <v>1035</v>
      </c>
      <c r="B320" s="68" t="s">
        <v>1036</v>
      </c>
      <c r="C320" s="55" t="str">
        <f t="shared" si="65"/>
        <v>27400 - Výroba elektrických osvětlovacích zařízení</v>
      </c>
      <c r="D320" s="55" t="s">
        <v>1037</v>
      </c>
      <c r="E320" s="1" t="s">
        <v>29</v>
      </c>
      <c r="F320" s="67" t="s">
        <v>1035</v>
      </c>
      <c r="G320" s="68" t="s">
        <v>1038</v>
      </c>
      <c r="H320" s="55" t="str">
        <f t="shared" si="74"/>
        <v>27400 - Výroba osvětlovacích zařízení</v>
      </c>
      <c r="I320" s="55" t="s">
        <v>1034</v>
      </c>
      <c r="J320" t="str">
        <f t="shared" si="73"/>
        <v>Shoda</v>
      </c>
      <c r="K320">
        <v>318</v>
      </c>
      <c r="L320" s="1">
        <f>IF(LEFT(Převodník!$A$12,5)=LEFT('Přehled převodů'!D320,5),1,0)</f>
        <v>0</v>
      </c>
      <c r="M320" s="31"/>
      <c r="N320">
        <f t="shared" si="72"/>
        <v>0</v>
      </c>
      <c r="O320" s="45" t="e">
        <f t="shared" si="62"/>
        <v>#N/A</v>
      </c>
      <c r="P320">
        <f t="shared" si="66"/>
        <v>0</v>
      </c>
      <c r="Q320" s="41">
        <f t="shared" si="67"/>
        <v>0</v>
      </c>
      <c r="R320" s="41">
        <f t="shared" si="63"/>
        <v>0</v>
      </c>
      <c r="S320" s="41">
        <f t="shared" si="68"/>
        <v>0</v>
      </c>
      <c r="T320">
        <f t="shared" si="64"/>
        <v>0</v>
      </c>
      <c r="U320" s="40">
        <f t="shared" si="69"/>
        <v>0</v>
      </c>
      <c r="V320" s="38">
        <f t="shared" si="70"/>
        <v>0</v>
      </c>
      <c r="W320" t="str">
        <f>VLOOKUP(A320,'Komplet č.2008 (ÚR 4 A 5)'!$V$4:$W$778,1,0)</f>
        <v>27400</v>
      </c>
      <c r="X320" t="str">
        <f>VLOOKUP(A320,'Komplet č.2008 (ÚR 4 A 5)'!$Y$4:$Y$778,1,0)</f>
        <v>27400</v>
      </c>
      <c r="FJ320" t="str">
        <f>VLOOKUP(F320,'Komplet č 2025 (ÚR 4 A 5)'!$F$3:$N$753,9,0)</f>
        <v>27.40</v>
      </c>
      <c r="FK320">
        <f>VLOOKUP(F320,'Komplet č 2025 (ÚR 4 A 5)'!$F$3:$N$753,8,0)</f>
        <v>4</v>
      </c>
    </row>
    <row r="321" spans="1:167" x14ac:dyDescent="0.25">
      <c r="A321" s="67" t="s">
        <v>1040</v>
      </c>
      <c r="B321" s="68" t="s">
        <v>1041</v>
      </c>
      <c r="C321" s="55" t="str">
        <f t="shared" si="65"/>
        <v>27510 - Výroba elektrických spotřebičů převážně pro domácnost</v>
      </c>
      <c r="D321" s="55" t="s">
        <v>1039</v>
      </c>
      <c r="E321" s="1" t="s">
        <v>29</v>
      </c>
      <c r="F321" s="67" t="s">
        <v>1040</v>
      </c>
      <c r="G321" s="68" t="s">
        <v>1041</v>
      </c>
      <c r="H321" s="55" t="str">
        <f t="shared" si="74"/>
        <v>27510 - Výroba elektrických spotřebičů převážně pro domácnost</v>
      </c>
      <c r="I321" s="55" t="s">
        <v>1039</v>
      </c>
      <c r="J321" t="str">
        <f t="shared" si="73"/>
        <v>Shoda</v>
      </c>
      <c r="K321">
        <v>319</v>
      </c>
      <c r="L321" s="1">
        <f>IF(LEFT(Převodník!$A$12,5)=LEFT('Přehled převodů'!D321,5),1,0)</f>
        <v>0</v>
      </c>
      <c r="M321" s="31"/>
      <c r="N321">
        <f t="shared" si="72"/>
        <v>0</v>
      </c>
      <c r="O321" s="45" t="e">
        <f t="shared" si="62"/>
        <v>#N/A</v>
      </c>
      <c r="P321">
        <f t="shared" si="66"/>
        <v>0</v>
      </c>
      <c r="Q321" s="41">
        <f t="shared" si="67"/>
        <v>0</v>
      </c>
      <c r="R321" s="41">
        <f t="shared" si="63"/>
        <v>0</v>
      </c>
      <c r="S321" s="41">
        <f t="shared" si="68"/>
        <v>0</v>
      </c>
      <c r="T321">
        <f t="shared" si="64"/>
        <v>0</v>
      </c>
      <c r="U321" s="40">
        <f t="shared" si="69"/>
        <v>0</v>
      </c>
      <c r="V321" s="38">
        <f t="shared" si="70"/>
        <v>0</v>
      </c>
      <c r="W321" t="str">
        <f>VLOOKUP(A321,'Komplet č.2008 (ÚR 4 A 5)'!$V$4:$W$778,1,0)</f>
        <v>27510</v>
      </c>
      <c r="X321" t="str">
        <f>VLOOKUP(A321,'Komplet č.2008 (ÚR 4 A 5)'!$Y$4:$Y$778,1,0)</f>
        <v>27510</v>
      </c>
      <c r="FJ321" t="str">
        <f>VLOOKUP(F321,'Komplet č 2025 (ÚR 4 A 5)'!$F$3:$N$753,9,0)</f>
        <v>27.51</v>
      </c>
      <c r="FK321">
        <f>VLOOKUP(F321,'Komplet č 2025 (ÚR 4 A 5)'!$F$3:$N$753,8,0)</f>
        <v>4</v>
      </c>
    </row>
    <row r="322" spans="1:167" x14ac:dyDescent="0.25">
      <c r="A322" s="67" t="s">
        <v>1043</v>
      </c>
      <c r="B322" s="68" t="s">
        <v>1044</v>
      </c>
      <c r="C322" s="55" t="str">
        <f t="shared" si="65"/>
        <v>27520 - Výroba neelektrických spotřebičů převážně pro domácnost</v>
      </c>
      <c r="D322" s="55" t="s">
        <v>1042</v>
      </c>
      <c r="E322" s="1" t="s">
        <v>29</v>
      </c>
      <c r="F322" s="67" t="s">
        <v>1043</v>
      </c>
      <c r="G322" s="68" t="s">
        <v>1044</v>
      </c>
      <c r="H322" s="55" t="str">
        <f t="shared" si="74"/>
        <v>27520 - Výroba neelektrických spotřebičů převážně pro domácnost</v>
      </c>
      <c r="I322" s="55" t="s">
        <v>1042</v>
      </c>
      <c r="J322" t="str">
        <f t="shared" si="73"/>
        <v>Shoda</v>
      </c>
      <c r="K322">
        <v>320</v>
      </c>
      <c r="L322" s="1">
        <f>IF(LEFT(Převodník!$A$12,5)=LEFT('Přehled převodů'!D322,5),1,0)</f>
        <v>0</v>
      </c>
      <c r="M322" s="31"/>
      <c r="N322">
        <f t="shared" si="72"/>
        <v>0</v>
      </c>
      <c r="O322" s="45" t="e">
        <f t="shared" si="62"/>
        <v>#N/A</v>
      </c>
      <c r="P322">
        <f t="shared" si="66"/>
        <v>0</v>
      </c>
      <c r="Q322" s="41">
        <f t="shared" si="67"/>
        <v>0</v>
      </c>
      <c r="R322" s="41">
        <f t="shared" si="63"/>
        <v>0</v>
      </c>
      <c r="S322" s="41">
        <f t="shared" si="68"/>
        <v>0</v>
      </c>
      <c r="T322">
        <f t="shared" si="64"/>
        <v>0</v>
      </c>
      <c r="U322" s="40">
        <f t="shared" si="69"/>
        <v>0</v>
      </c>
      <c r="V322" s="38">
        <f t="shared" si="70"/>
        <v>0</v>
      </c>
      <c r="W322" t="str">
        <f>VLOOKUP(A322,'Komplet č.2008 (ÚR 4 A 5)'!$V$4:$W$778,1,0)</f>
        <v>27520</v>
      </c>
      <c r="X322" t="str">
        <f>VLOOKUP(A322,'Komplet č.2008 (ÚR 4 A 5)'!$Y$4:$Y$778,1,0)</f>
        <v>27520</v>
      </c>
      <c r="FJ322" t="str">
        <f>VLOOKUP(F322,'Komplet č 2025 (ÚR 4 A 5)'!$F$3:$N$753,9,0)</f>
        <v>27.52</v>
      </c>
      <c r="FK322">
        <f>VLOOKUP(F322,'Komplet č 2025 (ÚR 4 A 5)'!$F$3:$N$753,8,0)</f>
        <v>4</v>
      </c>
    </row>
    <row r="323" spans="1:167" x14ac:dyDescent="0.25">
      <c r="A323" s="67" t="s">
        <v>1045</v>
      </c>
      <c r="B323" s="68" t="s">
        <v>1046</v>
      </c>
      <c r="C323" s="55" t="str">
        <f t="shared" si="65"/>
        <v>27900 - Výroba ostatních elektrických zařízení</v>
      </c>
      <c r="D323" s="55" t="s">
        <v>1047</v>
      </c>
      <c r="E323" s="1" t="s">
        <v>474</v>
      </c>
      <c r="F323" s="67" t="s">
        <v>1012</v>
      </c>
      <c r="G323" s="68" t="s">
        <v>1013</v>
      </c>
      <c r="H323" s="55" t="str">
        <f t="shared" si="74"/>
        <v>27110 - Výroba elektrických motorů, generátorů a transformátorů</v>
      </c>
      <c r="I323" s="55" t="s">
        <v>1011</v>
      </c>
      <c r="J323" t="str">
        <f t="shared" si="73"/>
        <v>Shoda</v>
      </c>
      <c r="K323">
        <v>321</v>
      </c>
      <c r="L323" s="1">
        <f>IF(LEFT(Převodník!$A$12,5)=LEFT('Přehled převodů'!D323,5),1,0)</f>
        <v>0</v>
      </c>
      <c r="M323" s="31"/>
      <c r="N323">
        <f t="shared" si="72"/>
        <v>0</v>
      </c>
      <c r="O323" s="45" t="e">
        <f t="shared" ref="O323:O386" si="75">INDEX(K:K,MATCH(1,L:L,0))</f>
        <v>#N/A</v>
      </c>
      <c r="P323">
        <f t="shared" si="66"/>
        <v>0</v>
      </c>
      <c r="Q323" s="41">
        <f t="shared" si="67"/>
        <v>0</v>
      </c>
      <c r="R323" s="41">
        <f t="shared" ref="R323:R386" si="76">IF(BO1650=0,N323,Q323)</f>
        <v>0</v>
      </c>
      <c r="S323" s="41">
        <f t="shared" si="68"/>
        <v>0</v>
      </c>
      <c r="T323">
        <f t="shared" ref="T323:T386" si="77">IF(L323=0,0,E323)</f>
        <v>0</v>
      </c>
      <c r="U323" s="40">
        <f t="shared" si="69"/>
        <v>0</v>
      </c>
      <c r="V323" s="38">
        <f t="shared" si="70"/>
        <v>0</v>
      </c>
      <c r="W323" t="str">
        <f>VLOOKUP(A323,'Komplet č.2008 (ÚR 4 A 5)'!$V$4:$W$778,1,0)</f>
        <v>27900</v>
      </c>
      <c r="X323" t="str">
        <f>VLOOKUP(A323,'Komplet č.2008 (ÚR 4 A 5)'!$Y$4:$Y$778,1,0)</f>
        <v>27900</v>
      </c>
      <c r="FJ323" t="str">
        <f>VLOOKUP(F323,'Komplet č 2025 (ÚR 4 A 5)'!$F$3:$N$753,9,0)</f>
        <v>27.11</v>
      </c>
      <c r="FK323">
        <f>VLOOKUP(F323,'Komplet č 2025 (ÚR 4 A 5)'!$F$3:$N$753,8,0)</f>
        <v>4</v>
      </c>
    </row>
    <row r="324" spans="1:167" x14ac:dyDescent="0.25">
      <c r="A324" s="67" t="s">
        <v>1045</v>
      </c>
      <c r="B324" s="68" t="s">
        <v>1046</v>
      </c>
      <c r="C324" s="55" t="str">
        <f t="shared" si="65"/>
        <v>27900 - Výroba ostatních elektrických zařízení</v>
      </c>
      <c r="D324" s="55" t="s">
        <v>1047</v>
      </c>
      <c r="E324" s="1" t="s">
        <v>474</v>
      </c>
      <c r="F324" s="67" t="s">
        <v>1045</v>
      </c>
      <c r="G324" s="68" t="s">
        <v>1046</v>
      </c>
      <c r="H324" s="55" t="str">
        <f t="shared" si="74"/>
        <v>27900 - Výroba ostatních elektrických zařízení</v>
      </c>
      <c r="I324" s="55" t="s">
        <v>1047</v>
      </c>
      <c r="J324" t="str">
        <f t="shared" si="73"/>
        <v>Shoda</v>
      </c>
      <c r="K324">
        <v>322</v>
      </c>
      <c r="L324" s="1">
        <f>IF(LEFT(Převodník!$A$12,5)=LEFT('Přehled převodů'!D324,5),1,0)</f>
        <v>0</v>
      </c>
      <c r="M324" s="31"/>
      <c r="N324">
        <f t="shared" si="72"/>
        <v>0</v>
      </c>
      <c r="O324" s="45" t="e">
        <f t="shared" si="75"/>
        <v>#N/A</v>
      </c>
      <c r="P324">
        <f t="shared" si="66"/>
        <v>0</v>
      </c>
      <c r="Q324" s="41">
        <f t="shared" si="67"/>
        <v>0</v>
      </c>
      <c r="R324" s="41">
        <f t="shared" si="76"/>
        <v>0</v>
      </c>
      <c r="S324" s="41">
        <f t="shared" si="68"/>
        <v>0</v>
      </c>
      <c r="T324">
        <f t="shared" si="77"/>
        <v>0</v>
      </c>
      <c r="U324" s="40">
        <f t="shared" si="69"/>
        <v>0</v>
      </c>
      <c r="V324" s="38">
        <f t="shared" si="70"/>
        <v>0</v>
      </c>
      <c r="W324" t="str">
        <f>VLOOKUP(A324,'Komplet č.2008 (ÚR 4 A 5)'!$V$4:$W$778,1,0)</f>
        <v>27900</v>
      </c>
      <c r="X324" t="str">
        <f>VLOOKUP(A324,'Komplet č.2008 (ÚR 4 A 5)'!$Y$4:$Y$778,1,0)</f>
        <v>27900</v>
      </c>
      <c r="FJ324" t="str">
        <f>VLOOKUP(F324,'Komplet č 2025 (ÚR 4 A 5)'!$F$3:$N$753,9,0)</f>
        <v>27.90</v>
      </c>
      <c r="FK324">
        <f>VLOOKUP(F324,'Komplet č 2025 (ÚR 4 A 5)'!$F$3:$N$753,8,0)</f>
        <v>4</v>
      </c>
    </row>
    <row r="325" spans="1:167" x14ac:dyDescent="0.25">
      <c r="A325" s="67" t="s">
        <v>1045</v>
      </c>
      <c r="B325" s="68" t="s">
        <v>1046</v>
      </c>
      <c r="C325" s="55" t="str">
        <f t="shared" ref="C325:C388" si="78">A325&amp;" - "&amp;B325</f>
        <v>27900 - Výroba ostatních elektrických zařízení</v>
      </c>
      <c r="D325" s="55" t="s">
        <v>1047</v>
      </c>
      <c r="E325" s="1" t="s">
        <v>474</v>
      </c>
      <c r="F325" s="67" t="s">
        <v>1049</v>
      </c>
      <c r="G325" s="68" t="s">
        <v>1050</v>
      </c>
      <c r="H325" s="55" t="str">
        <f t="shared" si="74"/>
        <v>29310 - Výroba elektrického a elektronického zařízení pro motorová vozidla</v>
      </c>
      <c r="I325" s="55" t="s">
        <v>1048</v>
      </c>
      <c r="J325" t="str">
        <f t="shared" si="73"/>
        <v>Shoda</v>
      </c>
      <c r="K325">
        <v>323</v>
      </c>
      <c r="L325" s="1">
        <f>IF(LEFT(Převodník!$A$12,5)=LEFT('Přehled převodů'!D325,5),1,0)</f>
        <v>0</v>
      </c>
      <c r="M325" s="31"/>
      <c r="N325">
        <f t="shared" si="72"/>
        <v>0</v>
      </c>
      <c r="O325" s="45" t="e">
        <f t="shared" si="75"/>
        <v>#N/A</v>
      </c>
      <c r="P325">
        <f t="shared" si="66"/>
        <v>0</v>
      </c>
      <c r="Q325" s="41">
        <f t="shared" si="67"/>
        <v>0</v>
      </c>
      <c r="R325" s="41">
        <f t="shared" si="76"/>
        <v>0</v>
      </c>
      <c r="S325" s="41">
        <f t="shared" si="68"/>
        <v>0</v>
      </c>
      <c r="T325">
        <f t="shared" si="77"/>
        <v>0</v>
      </c>
      <c r="U325" s="40">
        <f t="shared" si="69"/>
        <v>0</v>
      </c>
      <c r="V325" s="38">
        <f t="shared" si="70"/>
        <v>0</v>
      </c>
      <c r="W325" t="str">
        <f>VLOOKUP(A325,'Komplet č.2008 (ÚR 4 A 5)'!$V$4:$W$778,1,0)</f>
        <v>27900</v>
      </c>
      <c r="X325" t="str">
        <f>VLOOKUP(A325,'Komplet č.2008 (ÚR 4 A 5)'!$Y$4:$Y$778,1,0)</f>
        <v>27900</v>
      </c>
      <c r="FJ325" t="str">
        <f>VLOOKUP(F325,'Komplet č 2025 (ÚR 4 A 5)'!$F$3:$N$753,9,0)</f>
        <v>29.31</v>
      </c>
      <c r="FK325">
        <f>VLOOKUP(F325,'Komplet č 2025 (ÚR 4 A 5)'!$F$3:$N$753,8,0)</f>
        <v>4</v>
      </c>
    </row>
    <row r="326" spans="1:167" x14ac:dyDescent="0.25">
      <c r="A326" s="67" t="s">
        <v>1045</v>
      </c>
      <c r="B326" s="68" t="s">
        <v>1046</v>
      </c>
      <c r="C326" s="55" t="str">
        <f t="shared" si="78"/>
        <v>27900 - Výroba ostatních elektrických zařízení</v>
      </c>
      <c r="D326" s="55" t="s">
        <v>1047</v>
      </c>
      <c r="E326" s="1" t="s">
        <v>474</v>
      </c>
      <c r="F326" s="67" t="s">
        <v>1052</v>
      </c>
      <c r="G326" s="68" t="s">
        <v>1053</v>
      </c>
      <c r="H326" s="55" t="str">
        <f t="shared" si="74"/>
        <v>32990 - Ostatní zpracovatelský průmysl j. n.</v>
      </c>
      <c r="I326" s="55" t="s">
        <v>1051</v>
      </c>
      <c r="J326" t="str">
        <f t="shared" si="73"/>
        <v>Shoda</v>
      </c>
      <c r="K326">
        <v>324</v>
      </c>
      <c r="L326" s="1">
        <f>IF(LEFT(Převodník!$A$12,5)=LEFT('Přehled převodů'!D326,5),1,0)</f>
        <v>0</v>
      </c>
      <c r="M326" s="31"/>
      <c r="N326">
        <f t="shared" si="72"/>
        <v>0</v>
      </c>
      <c r="O326" s="45" t="e">
        <f t="shared" si="75"/>
        <v>#N/A</v>
      </c>
      <c r="P326">
        <f t="shared" si="66"/>
        <v>0</v>
      </c>
      <c r="Q326" s="41">
        <f t="shared" si="67"/>
        <v>0</v>
      </c>
      <c r="R326" s="41">
        <f t="shared" si="76"/>
        <v>0</v>
      </c>
      <c r="S326" s="41">
        <f t="shared" si="68"/>
        <v>0</v>
      </c>
      <c r="T326">
        <f t="shared" si="77"/>
        <v>0</v>
      </c>
      <c r="U326" s="40">
        <f t="shared" si="69"/>
        <v>0</v>
      </c>
      <c r="V326" s="38">
        <f t="shared" si="70"/>
        <v>0</v>
      </c>
      <c r="W326" t="str">
        <f>VLOOKUP(A326,'Komplet č.2008 (ÚR 4 A 5)'!$V$4:$W$778,1,0)</f>
        <v>27900</v>
      </c>
      <c r="X326" t="str">
        <f>VLOOKUP(A326,'Komplet č.2008 (ÚR 4 A 5)'!$Y$4:$Y$778,1,0)</f>
        <v>27900</v>
      </c>
      <c r="FJ326" t="str">
        <f>VLOOKUP(F326,'Komplet č 2025 (ÚR 4 A 5)'!$F$3:$N$753,9,0)</f>
        <v>32.99</v>
      </c>
      <c r="FK326">
        <f>VLOOKUP(F326,'Komplet č 2025 (ÚR 4 A 5)'!$F$3:$N$753,8,0)</f>
        <v>4</v>
      </c>
    </row>
    <row r="327" spans="1:167" x14ac:dyDescent="0.25">
      <c r="A327" s="67" t="s">
        <v>1055</v>
      </c>
      <c r="B327" s="68" t="s">
        <v>1056</v>
      </c>
      <c r="C327" s="55" t="str">
        <f t="shared" si="78"/>
        <v>28110 - Výroba motorů a turbín, kromě motorů pro letadla, automobily a motocykly</v>
      </c>
      <c r="D327" s="55" t="s">
        <v>1054</v>
      </c>
      <c r="E327" s="1" t="s">
        <v>171</v>
      </c>
      <c r="F327" s="67" t="s">
        <v>1055</v>
      </c>
      <c r="G327" s="68" t="s">
        <v>1056</v>
      </c>
      <c r="H327" s="55" t="str">
        <f t="shared" si="74"/>
        <v>28110 - Výroba motorů a turbín, kromě motorů pro letadla, automobily a motocykly</v>
      </c>
      <c r="I327" s="55" t="s">
        <v>1054</v>
      </c>
      <c r="J327" t="str">
        <f t="shared" si="73"/>
        <v>Shoda</v>
      </c>
      <c r="K327">
        <v>325</v>
      </c>
      <c r="L327" s="1">
        <f>IF(LEFT(Převodník!$A$12,5)=LEFT('Přehled převodů'!D327,5),1,0)</f>
        <v>0</v>
      </c>
      <c r="M327" s="31"/>
      <c r="N327">
        <f t="shared" si="72"/>
        <v>0</v>
      </c>
      <c r="O327" s="45" t="e">
        <f t="shared" si="75"/>
        <v>#N/A</v>
      </c>
      <c r="P327">
        <f t="shared" si="66"/>
        <v>0</v>
      </c>
      <c r="Q327" s="41">
        <f t="shared" si="67"/>
        <v>0</v>
      </c>
      <c r="R327" s="41">
        <f t="shared" si="76"/>
        <v>0</v>
      </c>
      <c r="S327" s="41">
        <f t="shared" si="68"/>
        <v>0</v>
      </c>
      <c r="T327">
        <f t="shared" si="77"/>
        <v>0</v>
      </c>
      <c r="U327" s="40">
        <f t="shared" si="69"/>
        <v>0</v>
      </c>
      <c r="V327" s="38">
        <f t="shared" si="70"/>
        <v>0</v>
      </c>
      <c r="W327" t="str">
        <f>VLOOKUP(A327,'Komplet č.2008 (ÚR 4 A 5)'!$V$4:$W$778,1,0)</f>
        <v>28110</v>
      </c>
      <c r="X327" t="str">
        <f>VLOOKUP(A327,'Komplet č.2008 (ÚR 4 A 5)'!$Y$4:$Y$778,1,0)</f>
        <v>28110</v>
      </c>
      <c r="FJ327" t="str">
        <f>VLOOKUP(F327,'Komplet č 2025 (ÚR 4 A 5)'!$F$3:$N$753,9,0)</f>
        <v>28.11</v>
      </c>
      <c r="FK327">
        <f>VLOOKUP(F327,'Komplet č 2025 (ÚR 4 A 5)'!$F$3:$N$753,8,0)</f>
        <v>4</v>
      </c>
    </row>
    <row r="328" spans="1:167" x14ac:dyDescent="0.25">
      <c r="A328" s="67" t="s">
        <v>1055</v>
      </c>
      <c r="B328" s="68" t="s">
        <v>1056</v>
      </c>
      <c r="C328" s="55" t="str">
        <f t="shared" si="78"/>
        <v>28110 - Výroba motorů a turbín, kromě motorů pro letadla, automobily a motocykly</v>
      </c>
      <c r="D328" s="55" t="s">
        <v>1054</v>
      </c>
      <c r="E328" s="1" t="s">
        <v>171</v>
      </c>
      <c r="F328" s="67" t="s">
        <v>718</v>
      </c>
      <c r="G328" s="68" t="s">
        <v>719</v>
      </c>
      <c r="H328" s="55" t="str">
        <f t="shared" si="74"/>
        <v>29320 - Výroba ostatních dílů a příslušenství pro motorová vozidla</v>
      </c>
      <c r="I328" s="55" t="s">
        <v>717</v>
      </c>
      <c r="J328" t="str">
        <f t="shared" si="73"/>
        <v>Shoda</v>
      </c>
      <c r="K328">
        <v>326</v>
      </c>
      <c r="L328" s="1">
        <f>IF(LEFT(Převodník!$A$12,5)=LEFT('Přehled převodů'!D328,5),1,0)</f>
        <v>0</v>
      </c>
      <c r="M328" s="31"/>
      <c r="N328">
        <f t="shared" si="72"/>
        <v>0</v>
      </c>
      <c r="O328" s="45" t="e">
        <f t="shared" si="75"/>
        <v>#N/A</v>
      </c>
      <c r="P328">
        <f t="shared" si="66"/>
        <v>0</v>
      </c>
      <c r="Q328" s="41">
        <f t="shared" si="67"/>
        <v>0</v>
      </c>
      <c r="R328" s="41">
        <f t="shared" si="76"/>
        <v>0</v>
      </c>
      <c r="S328" s="41">
        <f t="shared" si="68"/>
        <v>0</v>
      </c>
      <c r="T328">
        <f t="shared" si="77"/>
        <v>0</v>
      </c>
      <c r="U328" s="40">
        <f t="shared" si="69"/>
        <v>0</v>
      </c>
      <c r="V328" s="38">
        <f t="shared" si="70"/>
        <v>0</v>
      </c>
      <c r="W328" t="str">
        <f>VLOOKUP(A328,'Komplet č.2008 (ÚR 4 A 5)'!$V$4:$W$778,1,0)</f>
        <v>28110</v>
      </c>
      <c r="X328" t="str">
        <f>VLOOKUP(A328,'Komplet č.2008 (ÚR 4 A 5)'!$Y$4:$Y$778,1,0)</f>
        <v>28110</v>
      </c>
      <c r="FJ328" t="str">
        <f>VLOOKUP(F328,'Komplet č 2025 (ÚR 4 A 5)'!$F$3:$N$753,9,0)</f>
        <v>29.32</v>
      </c>
      <c r="FK328">
        <f>VLOOKUP(F328,'Komplet č 2025 (ÚR 4 A 5)'!$F$3:$N$753,8,0)</f>
        <v>4</v>
      </c>
    </row>
    <row r="329" spans="1:167" x14ac:dyDescent="0.25">
      <c r="A329" s="67" t="s">
        <v>1055</v>
      </c>
      <c r="B329" s="68" t="s">
        <v>1056</v>
      </c>
      <c r="C329" s="55" t="str">
        <f t="shared" si="78"/>
        <v>28110 - Výroba motorů a turbín, kromě motorů pro letadla, automobily a motocykly</v>
      </c>
      <c r="D329" s="55" t="s">
        <v>1054</v>
      </c>
      <c r="E329" s="1" t="s">
        <v>171</v>
      </c>
      <c r="F329" s="67" t="s">
        <v>1058</v>
      </c>
      <c r="G329" s="68" t="s">
        <v>1059</v>
      </c>
      <c r="H329" s="55" t="str">
        <f t="shared" si="74"/>
        <v>30910 - Výroba motocyklů</v>
      </c>
      <c r="I329" s="55" t="s">
        <v>1057</v>
      </c>
      <c r="J329" t="str">
        <f t="shared" si="73"/>
        <v>Shoda</v>
      </c>
      <c r="K329">
        <v>327</v>
      </c>
      <c r="L329" s="1">
        <f>IF(LEFT(Převodník!$A$12,5)=LEFT('Přehled převodů'!D329,5),1,0)</f>
        <v>0</v>
      </c>
      <c r="M329" s="31"/>
      <c r="N329">
        <f t="shared" si="72"/>
        <v>0</v>
      </c>
      <c r="O329" s="45" t="e">
        <f t="shared" si="75"/>
        <v>#N/A</v>
      </c>
      <c r="P329">
        <f t="shared" si="66"/>
        <v>0</v>
      </c>
      <c r="Q329" s="41">
        <f t="shared" si="67"/>
        <v>0</v>
      </c>
      <c r="R329" s="41">
        <f t="shared" si="76"/>
        <v>0</v>
      </c>
      <c r="S329" s="41">
        <f t="shared" si="68"/>
        <v>0</v>
      </c>
      <c r="T329">
        <f t="shared" si="77"/>
        <v>0</v>
      </c>
      <c r="U329" s="40">
        <f t="shared" si="69"/>
        <v>0</v>
      </c>
      <c r="V329" s="38">
        <f t="shared" si="70"/>
        <v>0</v>
      </c>
      <c r="W329" t="str">
        <f>VLOOKUP(A329,'Komplet č.2008 (ÚR 4 A 5)'!$V$4:$W$778,1,0)</f>
        <v>28110</v>
      </c>
      <c r="X329" t="str">
        <f>VLOOKUP(A329,'Komplet č.2008 (ÚR 4 A 5)'!$Y$4:$Y$778,1,0)</f>
        <v>28110</v>
      </c>
      <c r="FJ329" t="str">
        <f>VLOOKUP(F329,'Komplet č 2025 (ÚR 4 A 5)'!$F$3:$N$753,9,0)</f>
        <v>30.91</v>
      </c>
      <c r="FK329">
        <f>VLOOKUP(F329,'Komplet č 2025 (ÚR 4 A 5)'!$F$3:$N$753,8,0)</f>
        <v>4</v>
      </c>
    </row>
    <row r="330" spans="1:167" x14ac:dyDescent="0.25">
      <c r="A330" s="67" t="s">
        <v>1061</v>
      </c>
      <c r="B330" s="68" t="s">
        <v>1062</v>
      </c>
      <c r="C330" s="55" t="str">
        <f t="shared" si="78"/>
        <v>28120 - Výroba hydraulických a pneumatických zařízení</v>
      </c>
      <c r="D330" s="55" t="s">
        <v>1063</v>
      </c>
      <c r="E330" s="1" t="s">
        <v>29</v>
      </c>
      <c r="F330" s="67" t="s">
        <v>1061</v>
      </c>
      <c r="G330" s="68" t="s">
        <v>1064</v>
      </c>
      <c r="H330" s="55" t="str">
        <f t="shared" si="74"/>
        <v>28120 - Výroba hydraulických zařízení</v>
      </c>
      <c r="I330" s="55" t="s">
        <v>1060</v>
      </c>
      <c r="J330" t="str">
        <f t="shared" si="73"/>
        <v>Shoda</v>
      </c>
      <c r="K330">
        <v>328</v>
      </c>
      <c r="L330" s="1">
        <f>IF(LEFT(Převodník!$A$12,5)=LEFT('Přehled převodů'!D330,5),1,0)</f>
        <v>0</v>
      </c>
      <c r="M330" s="31"/>
      <c r="N330">
        <f t="shared" si="72"/>
        <v>0</v>
      </c>
      <c r="O330" s="45" t="e">
        <f t="shared" si="75"/>
        <v>#N/A</v>
      </c>
      <c r="P330">
        <f t="shared" ref="P330:P393" si="79">IF(AND(N330&lt;N331,N329=0),N330,0)</f>
        <v>0</v>
      </c>
      <c r="Q330" s="41">
        <f t="shared" ref="Q330:Q393" si="80">IF(AND(P330&gt;1,P329=0,L330=1),P330,0)</f>
        <v>0</v>
      </c>
      <c r="R330" s="41">
        <f t="shared" si="76"/>
        <v>0</v>
      </c>
      <c r="S330" s="41">
        <f t="shared" ref="S330:S393" si="81">(IF(AND(N330=P330,Q330=P330,Q330,R330=N330),N330,0))</f>
        <v>0</v>
      </c>
      <c r="T330">
        <f t="shared" si="77"/>
        <v>0</v>
      </c>
      <c r="U330" s="40">
        <f t="shared" ref="U330:U393" si="82">IF(AND(T329=0,T331&gt;=0),T330,0)</f>
        <v>0</v>
      </c>
      <c r="V330" s="38">
        <f t="shared" ref="V330:V393" si="83">IF(U330+T330=T330,T330,0)</f>
        <v>0</v>
      </c>
      <c r="W330" t="str">
        <f>VLOOKUP(A330,'Komplet č.2008 (ÚR 4 A 5)'!$V$4:$W$778,1,0)</f>
        <v>28120</v>
      </c>
      <c r="X330" t="str">
        <f>VLOOKUP(A330,'Komplet č.2008 (ÚR 4 A 5)'!$Y$4:$Y$778,1,0)</f>
        <v>28120</v>
      </c>
      <c r="FJ330" t="str">
        <f>VLOOKUP(F330,'Komplet č 2025 (ÚR 4 A 5)'!$F$3:$N$753,9,0)</f>
        <v>28.12</v>
      </c>
      <c r="FK330">
        <f>VLOOKUP(F330,'Komplet č 2025 (ÚR 4 A 5)'!$F$3:$N$753,8,0)</f>
        <v>4</v>
      </c>
    </row>
    <row r="331" spans="1:167" x14ac:dyDescent="0.25">
      <c r="A331" s="67" t="s">
        <v>1066</v>
      </c>
      <c r="B331" s="68" t="s">
        <v>1067</v>
      </c>
      <c r="C331" s="55" t="str">
        <f t="shared" si="78"/>
        <v>28130 - Výroba ostatních čerpadel a kompresorů</v>
      </c>
      <c r="D331" s="55" t="s">
        <v>1065</v>
      </c>
      <c r="E331" s="1" t="s">
        <v>29</v>
      </c>
      <c r="F331" s="67" t="s">
        <v>1066</v>
      </c>
      <c r="G331" s="68" t="s">
        <v>1067</v>
      </c>
      <c r="H331" s="55" t="str">
        <f t="shared" si="74"/>
        <v>28130 - Výroba ostatních čerpadel a kompresorů</v>
      </c>
      <c r="I331" s="55" t="s">
        <v>1065</v>
      </c>
      <c r="J331" t="str">
        <f t="shared" si="73"/>
        <v>Shoda</v>
      </c>
      <c r="K331">
        <v>329</v>
      </c>
      <c r="L331" s="1">
        <f>IF(LEFT(Převodník!$A$12,5)=LEFT('Přehled převodů'!D331,5),1,0)</f>
        <v>0</v>
      </c>
      <c r="M331" s="31"/>
      <c r="N331">
        <f t="shared" si="72"/>
        <v>0</v>
      </c>
      <c r="O331" s="45" t="e">
        <f t="shared" si="75"/>
        <v>#N/A</v>
      </c>
      <c r="P331">
        <f t="shared" si="79"/>
        <v>0</v>
      </c>
      <c r="Q331" s="41">
        <f t="shared" si="80"/>
        <v>0</v>
      </c>
      <c r="R331" s="41">
        <f t="shared" si="76"/>
        <v>0</v>
      </c>
      <c r="S331" s="41">
        <f t="shared" si="81"/>
        <v>0</v>
      </c>
      <c r="T331">
        <f t="shared" si="77"/>
        <v>0</v>
      </c>
      <c r="U331" s="40">
        <f t="shared" si="82"/>
        <v>0</v>
      </c>
      <c r="V331" s="38">
        <f t="shared" si="83"/>
        <v>0</v>
      </c>
      <c r="W331" t="str">
        <f>VLOOKUP(A331,'Komplet č.2008 (ÚR 4 A 5)'!$V$4:$W$778,1,0)</f>
        <v>28130</v>
      </c>
      <c r="X331" t="str">
        <f>VLOOKUP(A331,'Komplet č.2008 (ÚR 4 A 5)'!$Y$4:$Y$778,1,0)</f>
        <v>28130</v>
      </c>
      <c r="FJ331" t="str">
        <f>VLOOKUP(F331,'Komplet č 2025 (ÚR 4 A 5)'!$F$3:$N$753,9,0)</f>
        <v>28.13</v>
      </c>
      <c r="FK331">
        <f>VLOOKUP(F331,'Komplet č 2025 (ÚR 4 A 5)'!$F$3:$N$753,8,0)</f>
        <v>4</v>
      </c>
    </row>
    <row r="332" spans="1:167" x14ac:dyDescent="0.25">
      <c r="A332" s="67" t="s">
        <v>1069</v>
      </c>
      <c r="B332" s="68" t="s">
        <v>1070</v>
      </c>
      <c r="C332" s="55" t="str">
        <f t="shared" si="78"/>
        <v>28140 - Výroba ostatních potrubních armatur</v>
      </c>
      <c r="D332" s="55" t="s">
        <v>1068</v>
      </c>
      <c r="E332" s="1" t="s">
        <v>29</v>
      </c>
      <c r="F332" s="67" t="s">
        <v>1069</v>
      </c>
      <c r="G332" s="68" t="s">
        <v>1070</v>
      </c>
      <c r="H332" s="55" t="str">
        <f t="shared" si="74"/>
        <v>28140 - Výroba ostatních potrubních armatur</v>
      </c>
      <c r="I332" s="55" t="s">
        <v>1068</v>
      </c>
      <c r="J332" t="str">
        <f t="shared" si="73"/>
        <v>Shoda</v>
      </c>
      <c r="K332">
        <v>330</v>
      </c>
      <c r="L332" s="1">
        <f>IF(LEFT(Převodník!$A$12,5)=LEFT('Přehled převodů'!D332,5),1,0)</f>
        <v>0</v>
      </c>
      <c r="M332" s="31"/>
      <c r="N332">
        <f t="shared" si="72"/>
        <v>0</v>
      </c>
      <c r="O332" s="45" t="e">
        <f t="shared" si="75"/>
        <v>#N/A</v>
      </c>
      <c r="P332">
        <f t="shared" si="79"/>
        <v>0</v>
      </c>
      <c r="Q332" s="41">
        <f t="shared" si="80"/>
        <v>0</v>
      </c>
      <c r="R332" s="41">
        <f t="shared" si="76"/>
        <v>0</v>
      </c>
      <c r="S332" s="41">
        <f t="shared" si="81"/>
        <v>0</v>
      </c>
      <c r="T332">
        <f t="shared" si="77"/>
        <v>0</v>
      </c>
      <c r="U332" s="40">
        <f t="shared" si="82"/>
        <v>0</v>
      </c>
      <c r="V332" s="38">
        <f t="shared" si="83"/>
        <v>0</v>
      </c>
      <c r="W332" t="str">
        <f>VLOOKUP(A332,'Komplet č.2008 (ÚR 4 A 5)'!$V$4:$W$778,1,0)</f>
        <v>28140</v>
      </c>
      <c r="X332" t="str">
        <f>VLOOKUP(A332,'Komplet č.2008 (ÚR 4 A 5)'!$Y$4:$Y$778,1,0)</f>
        <v>28140</v>
      </c>
      <c r="FJ332" t="str">
        <f>VLOOKUP(F332,'Komplet č 2025 (ÚR 4 A 5)'!$F$3:$N$753,9,0)</f>
        <v>28.14</v>
      </c>
      <c r="FK332">
        <f>VLOOKUP(F332,'Komplet č 2025 (ÚR 4 A 5)'!$F$3:$N$753,8,0)</f>
        <v>4</v>
      </c>
    </row>
    <row r="333" spans="1:167" x14ac:dyDescent="0.25">
      <c r="A333" s="67" t="s">
        <v>1072</v>
      </c>
      <c r="B333" s="68" t="s">
        <v>1073</v>
      </c>
      <c r="C333" s="55" t="str">
        <f t="shared" si="78"/>
        <v>28150 - Výroba ložisek, ozubených kol, převodů a hnacích prvků</v>
      </c>
      <c r="D333" s="55" t="s">
        <v>1071</v>
      </c>
      <c r="E333" s="1" t="s">
        <v>29</v>
      </c>
      <c r="F333" s="67" t="s">
        <v>1072</v>
      </c>
      <c r="G333" s="68" t="s">
        <v>1073</v>
      </c>
      <c r="H333" s="55" t="str">
        <f t="shared" si="74"/>
        <v>28150 - Výroba ložisek, ozubených kol, převodů a hnacích prvků</v>
      </c>
      <c r="I333" s="55" t="s">
        <v>1071</v>
      </c>
      <c r="J333" t="str">
        <f t="shared" si="73"/>
        <v>Shoda</v>
      </c>
      <c r="K333">
        <v>331</v>
      </c>
      <c r="L333" s="1">
        <f>IF(LEFT(Převodník!$A$12,5)=LEFT('Přehled převodů'!D333,5),1,0)</f>
        <v>0</v>
      </c>
      <c r="M333" s="31"/>
      <c r="N333">
        <f t="shared" si="72"/>
        <v>0</v>
      </c>
      <c r="O333" s="45" t="e">
        <f t="shared" si="75"/>
        <v>#N/A</v>
      </c>
      <c r="P333">
        <f t="shared" si="79"/>
        <v>0</v>
      </c>
      <c r="Q333" s="41">
        <f t="shared" si="80"/>
        <v>0</v>
      </c>
      <c r="R333" s="41">
        <f t="shared" si="76"/>
        <v>0</v>
      </c>
      <c r="S333" s="41">
        <f t="shared" si="81"/>
        <v>0</v>
      </c>
      <c r="T333">
        <f t="shared" si="77"/>
        <v>0</v>
      </c>
      <c r="U333" s="40">
        <f t="shared" si="82"/>
        <v>0</v>
      </c>
      <c r="V333" s="38">
        <f t="shared" si="83"/>
        <v>0</v>
      </c>
      <c r="W333" t="str">
        <f>VLOOKUP(A333,'Komplet č.2008 (ÚR 4 A 5)'!$V$4:$W$778,1,0)</f>
        <v>28150</v>
      </c>
      <c r="X333" t="str">
        <f>VLOOKUP(A333,'Komplet č.2008 (ÚR 4 A 5)'!$Y$4:$Y$778,1,0)</f>
        <v>28150</v>
      </c>
      <c r="FJ333" t="str">
        <f>VLOOKUP(F333,'Komplet č 2025 (ÚR 4 A 5)'!$F$3:$N$753,9,0)</f>
        <v>28.15</v>
      </c>
      <c r="FK333">
        <f>VLOOKUP(F333,'Komplet č 2025 (ÚR 4 A 5)'!$F$3:$N$753,8,0)</f>
        <v>4</v>
      </c>
    </row>
    <row r="334" spans="1:167" x14ac:dyDescent="0.25">
      <c r="A334" s="67" t="s">
        <v>910</v>
      </c>
      <c r="B334" s="68" t="s">
        <v>1074</v>
      </c>
      <c r="C334" s="55" t="str">
        <f t="shared" si="78"/>
        <v>28210 - Výroba pecí a hořáků pro topeniště</v>
      </c>
      <c r="D334" s="55" t="s">
        <v>1075</v>
      </c>
      <c r="E334" s="1" t="s">
        <v>45</v>
      </c>
      <c r="F334" s="67" t="s">
        <v>910</v>
      </c>
      <c r="G334" s="68" t="s">
        <v>911</v>
      </c>
      <c r="H334" s="55" t="str">
        <f t="shared" si="74"/>
        <v>28210 - Výroba pecí, kotlů a stálých tepelných zařízení pro domácnosti</v>
      </c>
      <c r="I334" s="55" t="s">
        <v>909</v>
      </c>
      <c r="J334" t="str">
        <f t="shared" si="73"/>
        <v>Shoda</v>
      </c>
      <c r="K334">
        <v>332</v>
      </c>
      <c r="L334" s="1">
        <f>IF(LEFT(Převodník!$A$12,5)=LEFT('Přehled převodů'!D334,5),1,0)</f>
        <v>0</v>
      </c>
      <c r="M334" s="31"/>
      <c r="N334">
        <f t="shared" si="72"/>
        <v>0</v>
      </c>
      <c r="O334" s="45" t="e">
        <f t="shared" si="75"/>
        <v>#N/A</v>
      </c>
      <c r="P334">
        <f t="shared" si="79"/>
        <v>0</v>
      </c>
      <c r="Q334" s="41">
        <f t="shared" si="80"/>
        <v>0</v>
      </c>
      <c r="R334" s="41">
        <f t="shared" si="76"/>
        <v>0</v>
      </c>
      <c r="S334" s="41">
        <f t="shared" si="81"/>
        <v>0</v>
      </c>
      <c r="T334">
        <f t="shared" si="77"/>
        <v>0</v>
      </c>
      <c r="U334" s="40">
        <f t="shared" si="82"/>
        <v>0</v>
      </c>
      <c r="V334" s="38">
        <f t="shared" si="83"/>
        <v>0</v>
      </c>
      <c r="W334" t="str">
        <f>VLOOKUP(A334,'Komplet č.2008 (ÚR 4 A 5)'!$V$4:$W$778,1,0)</f>
        <v>28210</v>
      </c>
      <c r="X334" t="str">
        <f>VLOOKUP(A334,'Komplet č.2008 (ÚR 4 A 5)'!$Y$4:$Y$778,1,0)</f>
        <v>28210</v>
      </c>
      <c r="FJ334" t="str">
        <f>VLOOKUP(F334,'Komplet č 2025 (ÚR 4 A 5)'!$F$3:$N$753,9,0)</f>
        <v>28.21</v>
      </c>
      <c r="FK334">
        <f>VLOOKUP(F334,'Komplet č 2025 (ÚR 4 A 5)'!$F$3:$N$753,8,0)</f>
        <v>4</v>
      </c>
    </row>
    <row r="335" spans="1:167" x14ac:dyDescent="0.25">
      <c r="A335" s="67" t="s">
        <v>910</v>
      </c>
      <c r="B335" s="68" t="s">
        <v>1074</v>
      </c>
      <c r="C335" s="55" t="str">
        <f t="shared" si="78"/>
        <v>28210 - Výroba pecí a hořáků pro topeniště</v>
      </c>
      <c r="D335" s="55" t="s">
        <v>1075</v>
      </c>
      <c r="E335" s="1" t="s">
        <v>45</v>
      </c>
      <c r="F335" s="67" t="s">
        <v>1077</v>
      </c>
      <c r="G335" s="68" t="s">
        <v>1078</v>
      </c>
      <c r="H335" s="55" t="str">
        <f t="shared" si="74"/>
        <v>28250 - Výroba klimatizačních zařízení jiných než pro domácnost</v>
      </c>
      <c r="I335" s="55" t="s">
        <v>1076</v>
      </c>
      <c r="J335" t="str">
        <f t="shared" si="73"/>
        <v>Shoda</v>
      </c>
      <c r="K335">
        <v>333</v>
      </c>
      <c r="L335" s="1">
        <f>IF(LEFT(Převodník!$A$12,5)=LEFT('Přehled převodů'!D335,5),1,0)</f>
        <v>0</v>
      </c>
      <c r="M335" s="31"/>
      <c r="N335">
        <f t="shared" si="72"/>
        <v>0</v>
      </c>
      <c r="O335" s="45" t="e">
        <f t="shared" si="75"/>
        <v>#N/A</v>
      </c>
      <c r="P335">
        <f t="shared" si="79"/>
        <v>0</v>
      </c>
      <c r="Q335" s="41">
        <f t="shared" si="80"/>
        <v>0</v>
      </c>
      <c r="R335" s="41">
        <f t="shared" si="76"/>
        <v>0</v>
      </c>
      <c r="S335" s="41">
        <f t="shared" si="81"/>
        <v>0</v>
      </c>
      <c r="T335">
        <f t="shared" si="77"/>
        <v>0</v>
      </c>
      <c r="U335" s="40">
        <f t="shared" si="82"/>
        <v>0</v>
      </c>
      <c r="V335" s="38">
        <f t="shared" si="83"/>
        <v>0</v>
      </c>
      <c r="W335" t="str">
        <f>VLOOKUP(A335,'Komplet č.2008 (ÚR 4 A 5)'!$V$4:$W$778,1,0)</f>
        <v>28210</v>
      </c>
      <c r="X335" t="str">
        <f>VLOOKUP(A335,'Komplet č.2008 (ÚR 4 A 5)'!$Y$4:$Y$778,1,0)</f>
        <v>28210</v>
      </c>
      <c r="FJ335" t="str">
        <f>VLOOKUP(F335,'Komplet č 2025 (ÚR 4 A 5)'!$F$3:$N$753,9,0)</f>
        <v>28.25</v>
      </c>
      <c r="FK335">
        <f>VLOOKUP(F335,'Komplet č 2025 (ÚR 4 A 5)'!$F$3:$N$753,8,0)</f>
        <v>4</v>
      </c>
    </row>
    <row r="336" spans="1:167" x14ac:dyDescent="0.25">
      <c r="A336" s="67" t="s">
        <v>1080</v>
      </c>
      <c r="B336" s="68" t="s">
        <v>1081</v>
      </c>
      <c r="C336" s="55" t="str">
        <f t="shared" si="78"/>
        <v>28220 - Výroba zdvihacích a manipulačních zařízení</v>
      </c>
      <c r="D336" s="55" t="s">
        <v>1079</v>
      </c>
      <c r="E336" s="1" t="s">
        <v>29</v>
      </c>
      <c r="F336" s="67" t="s">
        <v>1080</v>
      </c>
      <c r="G336" s="68" t="s">
        <v>1081</v>
      </c>
      <c r="H336" s="55" t="str">
        <f t="shared" si="74"/>
        <v>28220 - Výroba zdvihacích a manipulačních zařízení</v>
      </c>
      <c r="I336" s="55" t="s">
        <v>1079</v>
      </c>
      <c r="J336" t="str">
        <f t="shared" si="73"/>
        <v>Shoda</v>
      </c>
      <c r="K336">
        <v>334</v>
      </c>
      <c r="L336" s="1">
        <f>IF(LEFT(Převodník!$A$12,5)=LEFT('Přehled převodů'!D336,5),1,0)</f>
        <v>0</v>
      </c>
      <c r="M336" s="31"/>
      <c r="N336">
        <f t="shared" si="72"/>
        <v>0</v>
      </c>
      <c r="O336" s="45" t="e">
        <f t="shared" si="75"/>
        <v>#N/A</v>
      </c>
      <c r="P336">
        <f t="shared" si="79"/>
        <v>0</v>
      </c>
      <c r="Q336" s="41">
        <f t="shared" si="80"/>
        <v>0</v>
      </c>
      <c r="R336" s="41">
        <f t="shared" si="76"/>
        <v>0</v>
      </c>
      <c r="S336" s="41">
        <f t="shared" si="81"/>
        <v>0</v>
      </c>
      <c r="T336">
        <f t="shared" si="77"/>
        <v>0</v>
      </c>
      <c r="U336" s="40">
        <f t="shared" si="82"/>
        <v>0</v>
      </c>
      <c r="V336" s="38">
        <f t="shared" si="83"/>
        <v>0</v>
      </c>
      <c r="W336" t="str">
        <f>VLOOKUP(A336,'Komplet č.2008 (ÚR 4 A 5)'!$V$4:$W$778,1,0)</f>
        <v>28220</v>
      </c>
      <c r="X336" t="str">
        <f>VLOOKUP(A336,'Komplet č.2008 (ÚR 4 A 5)'!$Y$4:$Y$778,1,0)</f>
        <v>28220</v>
      </c>
      <c r="FJ336" t="str">
        <f>VLOOKUP(F336,'Komplet č 2025 (ÚR 4 A 5)'!$F$3:$N$753,9,0)</f>
        <v>28.22</v>
      </c>
      <c r="FK336">
        <f>VLOOKUP(F336,'Komplet č 2025 (ÚR 4 A 5)'!$F$3:$N$753,8,0)</f>
        <v>4</v>
      </c>
    </row>
    <row r="337" spans="1:167" x14ac:dyDescent="0.25">
      <c r="A337" s="67" t="s">
        <v>1082</v>
      </c>
      <c r="B337" s="68" t="s">
        <v>1083</v>
      </c>
      <c r="C337" s="55" t="str">
        <f t="shared" si="78"/>
        <v>28230 - Výroba kancelářských strojů a zařízení, kromě počítačů a periferních zařízení</v>
      </c>
      <c r="D337" s="55" t="s">
        <v>1084</v>
      </c>
      <c r="E337" s="1" t="s">
        <v>45</v>
      </c>
      <c r="F337" s="67" t="s">
        <v>986</v>
      </c>
      <c r="G337" s="68" t="s">
        <v>987</v>
      </c>
      <c r="H337" s="55" t="str">
        <f t="shared" si="74"/>
        <v>26200 - Výroba počítačů a periferních zařízení</v>
      </c>
      <c r="I337" s="55" t="s">
        <v>985</v>
      </c>
      <c r="J337" t="str">
        <f t="shared" si="73"/>
        <v>Shoda</v>
      </c>
      <c r="K337">
        <v>335</v>
      </c>
      <c r="L337" s="1">
        <f>IF(LEFT(Převodník!$A$12,5)=LEFT('Přehled převodů'!D337,5),1,0)</f>
        <v>0</v>
      </c>
      <c r="M337" s="31"/>
      <c r="N337">
        <f t="shared" si="72"/>
        <v>0</v>
      </c>
      <c r="O337" s="45" t="e">
        <f t="shared" si="75"/>
        <v>#N/A</v>
      </c>
      <c r="P337">
        <f t="shared" si="79"/>
        <v>0</v>
      </c>
      <c r="Q337" s="41">
        <f t="shared" si="80"/>
        <v>0</v>
      </c>
      <c r="R337" s="41">
        <f t="shared" si="76"/>
        <v>0</v>
      </c>
      <c r="S337" s="41">
        <f t="shared" si="81"/>
        <v>0</v>
      </c>
      <c r="T337">
        <f t="shared" si="77"/>
        <v>0</v>
      </c>
      <c r="U337" s="40">
        <f t="shared" si="82"/>
        <v>0</v>
      </c>
      <c r="V337" s="38">
        <f t="shared" si="83"/>
        <v>0</v>
      </c>
      <c r="W337" t="str">
        <f>VLOOKUP(A337,'Komplet č.2008 (ÚR 4 A 5)'!$V$4:$W$778,1,0)</f>
        <v>28230</v>
      </c>
      <c r="X337" t="str">
        <f>VLOOKUP(A337,'Komplet č.2008 (ÚR 4 A 5)'!$Y$4:$Y$778,1,0)</f>
        <v>28230</v>
      </c>
      <c r="FJ337" t="str">
        <f>VLOOKUP(F337,'Komplet č 2025 (ÚR 4 A 5)'!$F$3:$N$753,9,0)</f>
        <v>26.20</v>
      </c>
      <c r="FK337">
        <f>VLOOKUP(F337,'Komplet č 2025 (ÚR 4 A 5)'!$F$3:$N$753,8,0)</f>
        <v>4</v>
      </c>
    </row>
    <row r="338" spans="1:167" x14ac:dyDescent="0.25">
      <c r="A338" s="67" t="s">
        <v>1082</v>
      </c>
      <c r="B338" s="68" t="s">
        <v>1083</v>
      </c>
      <c r="C338" s="55" t="str">
        <f t="shared" si="78"/>
        <v>28230 - Výroba kancelářských strojů a zařízení, kromě počítačů a periferních zařízení</v>
      </c>
      <c r="D338" s="55" t="s">
        <v>1084</v>
      </c>
      <c r="E338" s="1" t="s">
        <v>45</v>
      </c>
      <c r="F338" s="67" t="s">
        <v>1082</v>
      </c>
      <c r="G338" s="68" t="s">
        <v>1083</v>
      </c>
      <c r="H338" s="55" t="str">
        <f t="shared" si="74"/>
        <v>28230 - Výroba kancelářských strojů a zařízení, kromě počítačů a periferních zařízení</v>
      </c>
      <c r="I338" s="55" t="s">
        <v>1084</v>
      </c>
      <c r="J338" t="str">
        <f t="shared" si="73"/>
        <v>Shoda</v>
      </c>
      <c r="K338">
        <v>336</v>
      </c>
      <c r="L338" s="1">
        <f>IF(LEFT(Převodník!$A$12,5)=LEFT('Přehled převodů'!D338,5),1,0)</f>
        <v>0</v>
      </c>
      <c r="M338" s="31"/>
      <c r="N338">
        <f t="shared" si="72"/>
        <v>0</v>
      </c>
      <c r="O338" s="45" t="e">
        <f t="shared" si="75"/>
        <v>#N/A</v>
      </c>
      <c r="P338">
        <f t="shared" si="79"/>
        <v>0</v>
      </c>
      <c r="Q338" s="41">
        <f t="shared" si="80"/>
        <v>0</v>
      </c>
      <c r="R338" s="41">
        <f t="shared" si="76"/>
        <v>0</v>
      </c>
      <c r="S338" s="41">
        <f t="shared" si="81"/>
        <v>0</v>
      </c>
      <c r="T338">
        <f t="shared" si="77"/>
        <v>0</v>
      </c>
      <c r="U338" s="40">
        <f t="shared" si="82"/>
        <v>0</v>
      </c>
      <c r="V338" s="38">
        <f t="shared" si="83"/>
        <v>0</v>
      </c>
      <c r="W338" t="str">
        <f>VLOOKUP(A338,'Komplet č.2008 (ÚR 4 A 5)'!$V$4:$W$778,1,0)</f>
        <v>28230</v>
      </c>
      <c r="X338" t="str">
        <f>VLOOKUP(A338,'Komplet č.2008 (ÚR 4 A 5)'!$Y$4:$Y$778,1,0)</f>
        <v>28230</v>
      </c>
      <c r="FJ338" t="str">
        <f>VLOOKUP(F338,'Komplet č 2025 (ÚR 4 A 5)'!$F$3:$N$753,9,0)</f>
        <v>28.23</v>
      </c>
      <c r="FK338">
        <f>VLOOKUP(F338,'Komplet č 2025 (ÚR 4 A 5)'!$F$3:$N$753,8,0)</f>
        <v>4</v>
      </c>
    </row>
    <row r="339" spans="1:167" x14ac:dyDescent="0.25">
      <c r="A339" s="67" t="s">
        <v>1086</v>
      </c>
      <c r="B339" s="68" t="s">
        <v>1087</v>
      </c>
      <c r="C339" s="55" t="str">
        <f t="shared" si="78"/>
        <v>28240 - Výroba ručních mechanizovaných nástrojů</v>
      </c>
      <c r="D339" s="55" t="s">
        <v>1085</v>
      </c>
      <c r="E339" s="1" t="s">
        <v>29</v>
      </c>
      <c r="F339" s="67" t="s">
        <v>1086</v>
      </c>
      <c r="G339" s="68" t="s">
        <v>1087</v>
      </c>
      <c r="H339" s="55" t="str">
        <f t="shared" si="74"/>
        <v>28240 - Výroba ručních mechanizovaných nástrojů</v>
      </c>
      <c r="I339" s="55" t="s">
        <v>1085</v>
      </c>
      <c r="J339" t="str">
        <f t="shared" si="73"/>
        <v>Shoda</v>
      </c>
      <c r="K339">
        <v>337</v>
      </c>
      <c r="L339" s="1">
        <f>IF(LEFT(Převodník!$A$12,5)=LEFT('Přehled převodů'!D339,5),1,0)</f>
        <v>0</v>
      </c>
      <c r="M339" s="31"/>
      <c r="N339">
        <f t="shared" si="72"/>
        <v>0</v>
      </c>
      <c r="O339" s="45" t="e">
        <f t="shared" si="75"/>
        <v>#N/A</v>
      </c>
      <c r="P339">
        <f t="shared" si="79"/>
        <v>0</v>
      </c>
      <c r="Q339" s="41">
        <f t="shared" si="80"/>
        <v>0</v>
      </c>
      <c r="R339" s="41">
        <f t="shared" si="76"/>
        <v>0</v>
      </c>
      <c r="S339" s="41">
        <f t="shared" si="81"/>
        <v>0</v>
      </c>
      <c r="T339">
        <f t="shared" si="77"/>
        <v>0</v>
      </c>
      <c r="U339" s="40">
        <f t="shared" si="82"/>
        <v>0</v>
      </c>
      <c r="V339" s="38">
        <f t="shared" si="83"/>
        <v>0</v>
      </c>
      <c r="W339" t="str">
        <f>VLOOKUP(A339,'Komplet č.2008 (ÚR 4 A 5)'!$V$4:$W$778,1,0)</f>
        <v>28240</v>
      </c>
      <c r="X339" t="str">
        <f>VLOOKUP(A339,'Komplet č.2008 (ÚR 4 A 5)'!$Y$4:$Y$778,1,0)</f>
        <v>28240</v>
      </c>
      <c r="FJ339" t="str">
        <f>VLOOKUP(F339,'Komplet č 2025 (ÚR 4 A 5)'!$F$3:$N$753,9,0)</f>
        <v>28.24</v>
      </c>
      <c r="FK339">
        <f>VLOOKUP(F339,'Komplet č 2025 (ÚR 4 A 5)'!$F$3:$N$753,8,0)</f>
        <v>4</v>
      </c>
    </row>
    <row r="340" spans="1:167" x14ac:dyDescent="0.25">
      <c r="A340" s="67" t="s">
        <v>1077</v>
      </c>
      <c r="B340" s="68" t="s">
        <v>1088</v>
      </c>
      <c r="C340" s="55" t="str">
        <f t="shared" si="78"/>
        <v>28250 - Výroba průmyslových chladicích a klimatizačních zařízení</v>
      </c>
      <c r="D340" s="55" t="s">
        <v>1089</v>
      </c>
      <c r="E340" s="1" t="s">
        <v>45</v>
      </c>
      <c r="F340" s="67" t="s">
        <v>1077</v>
      </c>
      <c r="G340" s="68" t="s">
        <v>1078</v>
      </c>
      <c r="H340" s="55" t="str">
        <f t="shared" ref="H340:H371" si="84">F340&amp;" - "&amp;G340</f>
        <v>28250 - Výroba klimatizačních zařízení jiných než pro domácnost</v>
      </c>
      <c r="I340" s="55" t="s">
        <v>1076</v>
      </c>
      <c r="J340" t="str">
        <f t="shared" si="73"/>
        <v>Shoda</v>
      </c>
      <c r="K340">
        <v>338</v>
      </c>
      <c r="L340" s="1">
        <f>IF(LEFT(Převodník!$A$12,5)=LEFT('Přehled převodů'!D340,5),1,0)</f>
        <v>0</v>
      </c>
      <c r="M340" s="31"/>
      <c r="N340">
        <f t="shared" si="72"/>
        <v>0</v>
      </c>
      <c r="O340" s="45" t="e">
        <f t="shared" si="75"/>
        <v>#N/A</v>
      </c>
      <c r="P340">
        <f t="shared" si="79"/>
        <v>0</v>
      </c>
      <c r="Q340" s="41">
        <f t="shared" si="80"/>
        <v>0</v>
      </c>
      <c r="R340" s="41">
        <f t="shared" si="76"/>
        <v>0</v>
      </c>
      <c r="S340" s="41">
        <f t="shared" si="81"/>
        <v>0</v>
      </c>
      <c r="T340">
        <f t="shared" si="77"/>
        <v>0</v>
      </c>
      <c r="U340" s="40">
        <f t="shared" si="82"/>
        <v>0</v>
      </c>
      <c r="V340" s="38">
        <f t="shared" si="83"/>
        <v>0</v>
      </c>
      <c r="W340" t="str">
        <f>VLOOKUP(A340,'Komplet č.2008 (ÚR 4 A 5)'!$V$4:$W$778,1,0)</f>
        <v>28250</v>
      </c>
      <c r="X340" t="str">
        <f>VLOOKUP(A340,'Komplet č.2008 (ÚR 4 A 5)'!$Y$4:$Y$778,1,0)</f>
        <v>28250</v>
      </c>
      <c r="FJ340" t="str">
        <f>VLOOKUP(F340,'Komplet č 2025 (ÚR 4 A 5)'!$F$3:$N$753,9,0)</f>
        <v>28.25</v>
      </c>
      <c r="FK340">
        <f>VLOOKUP(F340,'Komplet č 2025 (ÚR 4 A 5)'!$F$3:$N$753,8,0)</f>
        <v>4</v>
      </c>
    </row>
    <row r="341" spans="1:167" x14ac:dyDescent="0.25">
      <c r="A341" s="67" t="s">
        <v>1077</v>
      </c>
      <c r="B341" s="68" t="s">
        <v>1088</v>
      </c>
      <c r="C341" s="55" t="str">
        <f t="shared" si="78"/>
        <v>28250 - Výroba průmyslových chladicích a klimatizačních zařízení</v>
      </c>
      <c r="D341" s="55" t="s">
        <v>1089</v>
      </c>
      <c r="E341" s="1" t="s">
        <v>45</v>
      </c>
      <c r="F341" s="67" t="s">
        <v>718</v>
      </c>
      <c r="G341" s="68" t="s">
        <v>719</v>
      </c>
      <c r="H341" s="55" t="str">
        <f t="shared" si="84"/>
        <v>29320 - Výroba ostatních dílů a příslušenství pro motorová vozidla</v>
      </c>
      <c r="I341" s="55" t="s">
        <v>717</v>
      </c>
      <c r="J341" t="str">
        <f t="shared" si="73"/>
        <v>Shoda</v>
      </c>
      <c r="K341">
        <v>339</v>
      </c>
      <c r="L341" s="1">
        <f>IF(LEFT(Převodník!$A$12,5)=LEFT('Přehled převodů'!D341,5),1,0)</f>
        <v>0</v>
      </c>
      <c r="M341" s="31"/>
      <c r="N341">
        <f t="shared" si="72"/>
        <v>0</v>
      </c>
      <c r="O341" s="45" t="e">
        <f t="shared" si="75"/>
        <v>#N/A</v>
      </c>
      <c r="P341">
        <f t="shared" si="79"/>
        <v>0</v>
      </c>
      <c r="Q341" s="41">
        <f t="shared" si="80"/>
        <v>0</v>
      </c>
      <c r="R341" s="41">
        <f t="shared" si="76"/>
        <v>0</v>
      </c>
      <c r="S341" s="41">
        <f t="shared" si="81"/>
        <v>0</v>
      </c>
      <c r="T341">
        <f t="shared" si="77"/>
        <v>0</v>
      </c>
      <c r="U341" s="40">
        <f t="shared" si="82"/>
        <v>0</v>
      </c>
      <c r="V341" s="38">
        <f t="shared" si="83"/>
        <v>0</v>
      </c>
      <c r="W341" t="str">
        <f>VLOOKUP(A341,'Komplet č.2008 (ÚR 4 A 5)'!$V$4:$W$778,1,0)</f>
        <v>28250</v>
      </c>
      <c r="X341" t="str">
        <f>VLOOKUP(A341,'Komplet č.2008 (ÚR 4 A 5)'!$Y$4:$Y$778,1,0)</f>
        <v>28250</v>
      </c>
      <c r="FJ341" t="str">
        <f>VLOOKUP(F341,'Komplet č 2025 (ÚR 4 A 5)'!$F$3:$N$753,9,0)</f>
        <v>29.32</v>
      </c>
      <c r="FK341">
        <f>VLOOKUP(F341,'Komplet č 2025 (ÚR 4 A 5)'!$F$3:$N$753,8,0)</f>
        <v>4</v>
      </c>
    </row>
    <row r="342" spans="1:167" x14ac:dyDescent="0.25">
      <c r="A342" s="67" t="s">
        <v>1091</v>
      </c>
      <c r="B342" s="68" t="s">
        <v>1092</v>
      </c>
      <c r="C342" s="55" t="str">
        <f t="shared" si="78"/>
        <v>28290 - Výroba ostatních strojů a zařízení pro všeobecné účely j. n.</v>
      </c>
      <c r="D342" s="55" t="s">
        <v>1090</v>
      </c>
      <c r="E342" s="1" t="s">
        <v>45</v>
      </c>
      <c r="F342" s="67" t="s">
        <v>1091</v>
      </c>
      <c r="G342" s="68" t="s">
        <v>1092</v>
      </c>
      <c r="H342" s="55" t="str">
        <f t="shared" si="84"/>
        <v>28290 - Výroba ostatních strojů a zařízení pro všeobecné účely j. n.</v>
      </c>
      <c r="I342" s="55" t="s">
        <v>1090</v>
      </c>
      <c r="J342" t="str">
        <f t="shared" si="73"/>
        <v>Shoda</v>
      </c>
      <c r="K342">
        <v>340</v>
      </c>
      <c r="L342" s="1">
        <f>IF(LEFT(Převodník!$A$12,5)=LEFT('Přehled převodů'!D342,5),1,0)</f>
        <v>0</v>
      </c>
      <c r="M342" s="31"/>
      <c r="N342">
        <f t="shared" ref="N342:N405" si="85">IF(L342=0,0,K342)</f>
        <v>0</v>
      </c>
      <c r="O342" s="45" t="e">
        <f t="shared" si="75"/>
        <v>#N/A</v>
      </c>
      <c r="P342">
        <f t="shared" si="79"/>
        <v>0</v>
      </c>
      <c r="Q342" s="41">
        <f t="shared" si="80"/>
        <v>0</v>
      </c>
      <c r="R342" s="41">
        <f t="shared" si="76"/>
        <v>0</v>
      </c>
      <c r="S342" s="41">
        <f t="shared" si="81"/>
        <v>0</v>
      </c>
      <c r="T342">
        <f t="shared" si="77"/>
        <v>0</v>
      </c>
      <c r="U342" s="40">
        <f t="shared" si="82"/>
        <v>0</v>
      </c>
      <c r="V342" s="38">
        <f t="shared" si="83"/>
        <v>0</v>
      </c>
      <c r="W342" t="str">
        <f>VLOOKUP(A342,'Komplet č.2008 (ÚR 4 A 5)'!$V$4:$W$778,1,0)</f>
        <v>28290</v>
      </c>
      <c r="X342" t="str">
        <f>VLOOKUP(A342,'Komplet č.2008 (ÚR 4 A 5)'!$Y$4:$Y$778,1,0)</f>
        <v>28290</v>
      </c>
      <c r="FJ342" t="str">
        <f>VLOOKUP(F342,'Komplet č 2025 (ÚR 4 A 5)'!$F$3:$N$753,9,0)</f>
        <v>28.29</v>
      </c>
      <c r="FK342">
        <f>VLOOKUP(F342,'Komplet č 2025 (ÚR 4 A 5)'!$F$3:$N$753,8,0)</f>
        <v>4</v>
      </c>
    </row>
    <row r="343" spans="1:167" x14ac:dyDescent="0.25">
      <c r="A343" s="67" t="s">
        <v>1091</v>
      </c>
      <c r="B343" s="68" t="s">
        <v>1092</v>
      </c>
      <c r="C343" s="55" t="str">
        <f t="shared" si="78"/>
        <v>28290 - Výroba ostatních strojů a zařízení pro všeobecné účely j. n.</v>
      </c>
      <c r="D343" s="55" t="s">
        <v>1090</v>
      </c>
      <c r="E343" s="1" t="s">
        <v>45</v>
      </c>
      <c r="F343" s="67" t="s">
        <v>1094</v>
      </c>
      <c r="G343" s="68" t="s">
        <v>1095</v>
      </c>
      <c r="H343" s="55" t="str">
        <f t="shared" si="84"/>
        <v>28930 - Výroba strojů na výrobu potravin, nápojů a zpracování tabáku</v>
      </c>
      <c r="I343" s="55" t="s">
        <v>1093</v>
      </c>
      <c r="J343" t="str">
        <f t="shared" si="73"/>
        <v>Shoda</v>
      </c>
      <c r="K343">
        <v>341</v>
      </c>
      <c r="L343" s="1">
        <f>IF(LEFT(Převodník!$A$12,5)=LEFT('Přehled převodů'!D343,5),1,0)</f>
        <v>0</v>
      </c>
      <c r="M343" s="31"/>
      <c r="N343">
        <f t="shared" si="85"/>
        <v>0</v>
      </c>
      <c r="O343" s="45" t="e">
        <f t="shared" si="75"/>
        <v>#N/A</v>
      </c>
      <c r="P343">
        <f t="shared" si="79"/>
        <v>0</v>
      </c>
      <c r="Q343" s="41">
        <f t="shared" si="80"/>
        <v>0</v>
      </c>
      <c r="R343" s="41">
        <f t="shared" si="76"/>
        <v>0</v>
      </c>
      <c r="S343" s="41">
        <f t="shared" si="81"/>
        <v>0</v>
      </c>
      <c r="T343">
        <f t="shared" si="77"/>
        <v>0</v>
      </c>
      <c r="U343" s="40">
        <f t="shared" si="82"/>
        <v>0</v>
      </c>
      <c r="V343" s="38">
        <f t="shared" si="83"/>
        <v>0</v>
      </c>
      <c r="W343" t="str">
        <f>VLOOKUP(A343,'Komplet č.2008 (ÚR 4 A 5)'!$V$4:$W$778,1,0)</f>
        <v>28290</v>
      </c>
      <c r="X343" t="str">
        <f>VLOOKUP(A343,'Komplet č.2008 (ÚR 4 A 5)'!$Y$4:$Y$778,1,0)</f>
        <v>28290</v>
      </c>
      <c r="FJ343" t="str">
        <f>VLOOKUP(F343,'Komplet č 2025 (ÚR 4 A 5)'!$F$3:$N$753,9,0)</f>
        <v>28.93</v>
      </c>
      <c r="FK343">
        <f>VLOOKUP(F343,'Komplet č 2025 (ÚR 4 A 5)'!$F$3:$N$753,8,0)</f>
        <v>4</v>
      </c>
    </row>
    <row r="344" spans="1:167" x14ac:dyDescent="0.25">
      <c r="A344" s="67" t="s">
        <v>1097</v>
      </c>
      <c r="B344" s="68" t="s">
        <v>1098</v>
      </c>
      <c r="C344" s="55" t="str">
        <f t="shared" si="78"/>
        <v>28300 - Výroba zemědělských a lesnických strojů</v>
      </c>
      <c r="D344" s="55" t="s">
        <v>1096</v>
      </c>
      <c r="E344" s="1" t="s">
        <v>29</v>
      </c>
      <c r="F344" s="67" t="s">
        <v>1097</v>
      </c>
      <c r="G344" s="68" t="s">
        <v>1098</v>
      </c>
      <c r="H344" s="55" t="str">
        <f t="shared" si="84"/>
        <v>28300 - Výroba zemědělských a lesnických strojů</v>
      </c>
      <c r="I344" s="55" t="s">
        <v>1096</v>
      </c>
      <c r="J344" t="str">
        <f t="shared" si="73"/>
        <v>Shoda</v>
      </c>
      <c r="K344">
        <v>342</v>
      </c>
      <c r="L344" s="1">
        <f>IF(LEFT(Převodník!$A$12,5)=LEFT('Přehled převodů'!D344,5),1,0)</f>
        <v>0</v>
      </c>
      <c r="M344" s="31"/>
      <c r="N344">
        <f t="shared" si="85"/>
        <v>0</v>
      </c>
      <c r="O344" s="45" t="e">
        <f t="shared" si="75"/>
        <v>#N/A</v>
      </c>
      <c r="P344">
        <f t="shared" si="79"/>
        <v>0</v>
      </c>
      <c r="Q344" s="41">
        <f t="shared" si="80"/>
        <v>0</v>
      </c>
      <c r="R344" s="41">
        <f t="shared" si="76"/>
        <v>0</v>
      </c>
      <c r="S344" s="41">
        <f t="shared" si="81"/>
        <v>0</v>
      </c>
      <c r="T344">
        <f t="shared" si="77"/>
        <v>0</v>
      </c>
      <c r="U344" s="40">
        <f t="shared" si="82"/>
        <v>0</v>
      </c>
      <c r="V344" s="38">
        <f t="shared" si="83"/>
        <v>0</v>
      </c>
      <c r="W344" t="str">
        <f>VLOOKUP(A344,'Komplet č.2008 (ÚR 4 A 5)'!$V$4:$W$778,1,0)</f>
        <v>28300</v>
      </c>
      <c r="X344" t="str">
        <f>VLOOKUP(A344,'Komplet č.2008 (ÚR 4 A 5)'!$Y$4:$Y$778,1,0)</f>
        <v>28300</v>
      </c>
      <c r="FJ344" t="str">
        <f>VLOOKUP(F344,'Komplet č 2025 (ÚR 4 A 5)'!$F$3:$N$753,9,0)</f>
        <v>28.30</v>
      </c>
      <c r="FK344">
        <f>VLOOKUP(F344,'Komplet č 2025 (ÚR 4 A 5)'!$F$3:$N$753,8,0)</f>
        <v>4</v>
      </c>
    </row>
    <row r="345" spans="1:167" x14ac:dyDescent="0.25">
      <c r="A345" s="67" t="s">
        <v>1100</v>
      </c>
      <c r="B345" s="68" t="s">
        <v>1101</v>
      </c>
      <c r="C345" s="55" t="str">
        <f t="shared" si="78"/>
        <v>28410 - Výroba kovoobráběcích strojů</v>
      </c>
      <c r="D345" s="55" t="s">
        <v>1102</v>
      </c>
      <c r="E345" s="1" t="s">
        <v>29</v>
      </c>
      <c r="F345" s="67" t="s">
        <v>1100</v>
      </c>
      <c r="G345" s="68" t="s">
        <v>1103</v>
      </c>
      <c r="H345" s="55" t="str">
        <f t="shared" si="84"/>
        <v>28410 - Výroba tvářecích a obráběcích strojů na opracování kovů</v>
      </c>
      <c r="I345" s="55" t="s">
        <v>1099</v>
      </c>
      <c r="J345" t="str">
        <f t="shared" si="73"/>
        <v>Shoda</v>
      </c>
      <c r="K345">
        <v>343</v>
      </c>
      <c r="L345" s="1">
        <f>IF(LEFT(Převodník!$A$12,5)=LEFT('Přehled převodů'!D345,5),1,0)</f>
        <v>0</v>
      </c>
      <c r="M345" s="31"/>
      <c r="N345">
        <f t="shared" si="85"/>
        <v>0</v>
      </c>
      <c r="O345" s="45" t="e">
        <f t="shared" si="75"/>
        <v>#N/A</v>
      </c>
      <c r="P345">
        <f t="shared" si="79"/>
        <v>0</v>
      </c>
      <c r="Q345" s="41">
        <f t="shared" si="80"/>
        <v>0</v>
      </c>
      <c r="R345" s="41">
        <f t="shared" si="76"/>
        <v>0</v>
      </c>
      <c r="S345" s="41">
        <f t="shared" si="81"/>
        <v>0</v>
      </c>
      <c r="T345">
        <f t="shared" si="77"/>
        <v>0</v>
      </c>
      <c r="U345" s="40">
        <f t="shared" si="82"/>
        <v>0</v>
      </c>
      <c r="V345" s="38">
        <f t="shared" si="83"/>
        <v>0</v>
      </c>
      <c r="W345" t="str">
        <f>VLOOKUP(A345,'Komplet č.2008 (ÚR 4 A 5)'!$V$4:$W$778,1,0)</f>
        <v>28410</v>
      </c>
      <c r="X345" t="str">
        <f>VLOOKUP(A345,'Komplet č.2008 (ÚR 4 A 5)'!$Y$4:$Y$778,1,0)</f>
        <v>28410</v>
      </c>
      <c r="FJ345" t="str">
        <f>VLOOKUP(F345,'Komplet č 2025 (ÚR 4 A 5)'!$F$3:$N$753,9,0)</f>
        <v>28.41</v>
      </c>
      <c r="FK345">
        <f>VLOOKUP(F345,'Komplet č 2025 (ÚR 4 A 5)'!$F$3:$N$753,8,0)</f>
        <v>4</v>
      </c>
    </row>
    <row r="346" spans="1:167" x14ac:dyDescent="0.25">
      <c r="A346" s="67" t="s">
        <v>1104</v>
      </c>
      <c r="B346" s="68" t="s">
        <v>1105</v>
      </c>
      <c r="C346" s="55" t="str">
        <f t="shared" si="78"/>
        <v>28490 - Výroba ostatních obráběcích strojů</v>
      </c>
      <c r="D346" s="55" t="s">
        <v>1106</v>
      </c>
      <c r="E346" s="1" t="s">
        <v>171</v>
      </c>
      <c r="F346" s="67" t="s">
        <v>1045</v>
      </c>
      <c r="G346" s="68" t="s">
        <v>1046</v>
      </c>
      <c r="H346" s="55" t="str">
        <f t="shared" si="84"/>
        <v>27900 - Výroba ostatních elektrických zařízení</v>
      </c>
      <c r="I346" s="55" t="s">
        <v>1047</v>
      </c>
      <c r="J346" t="str">
        <f t="shared" si="73"/>
        <v>Shoda</v>
      </c>
      <c r="K346">
        <v>344</v>
      </c>
      <c r="L346" s="1">
        <f>IF(LEFT(Převodník!$A$12,5)=LEFT('Přehled převodů'!D346,5),1,0)</f>
        <v>0</v>
      </c>
      <c r="M346" s="31"/>
      <c r="N346">
        <f t="shared" si="85"/>
        <v>0</v>
      </c>
      <c r="O346" s="45" t="e">
        <f t="shared" si="75"/>
        <v>#N/A</v>
      </c>
      <c r="P346">
        <f t="shared" si="79"/>
        <v>0</v>
      </c>
      <c r="Q346" s="41">
        <f t="shared" si="80"/>
        <v>0</v>
      </c>
      <c r="R346" s="41">
        <f t="shared" si="76"/>
        <v>0</v>
      </c>
      <c r="S346" s="41">
        <f t="shared" si="81"/>
        <v>0</v>
      </c>
      <c r="T346">
        <f t="shared" si="77"/>
        <v>0</v>
      </c>
      <c r="U346" s="40">
        <f t="shared" si="82"/>
        <v>0</v>
      </c>
      <c r="V346" s="38">
        <f t="shared" si="83"/>
        <v>0</v>
      </c>
      <c r="W346" t="str">
        <f>VLOOKUP(A346,'Komplet č.2008 (ÚR 4 A 5)'!$V$4:$W$778,1,0)</f>
        <v>28490</v>
      </c>
      <c r="X346" t="str">
        <f>VLOOKUP(A346,'Komplet č.2008 (ÚR 4 A 5)'!$Y$4:$Y$778,1,0)</f>
        <v>28490</v>
      </c>
      <c r="FJ346" t="str">
        <f>VLOOKUP(F346,'Komplet č 2025 (ÚR 4 A 5)'!$F$3:$N$753,9,0)</f>
        <v>27.90</v>
      </c>
      <c r="FK346">
        <f>VLOOKUP(F346,'Komplet č 2025 (ÚR 4 A 5)'!$F$3:$N$753,8,0)</f>
        <v>4</v>
      </c>
    </row>
    <row r="347" spans="1:167" x14ac:dyDescent="0.25">
      <c r="A347" s="67" t="s">
        <v>1104</v>
      </c>
      <c r="B347" s="68" t="s">
        <v>1105</v>
      </c>
      <c r="C347" s="55" t="str">
        <f t="shared" si="78"/>
        <v>28490 - Výroba ostatních obráběcích strojů</v>
      </c>
      <c r="D347" s="55" t="s">
        <v>1106</v>
      </c>
      <c r="E347" s="1" t="s">
        <v>171</v>
      </c>
      <c r="F347" s="67" t="s">
        <v>1100</v>
      </c>
      <c r="G347" s="68" t="s">
        <v>1103</v>
      </c>
      <c r="H347" s="55" t="str">
        <f t="shared" si="84"/>
        <v>28410 - Výroba tvářecích a obráběcích strojů na opracování kovů</v>
      </c>
      <c r="I347" s="55" t="s">
        <v>1099</v>
      </c>
      <c r="J347" t="str">
        <f t="shared" si="73"/>
        <v>Shoda</v>
      </c>
      <c r="K347">
        <v>345</v>
      </c>
      <c r="L347" s="1">
        <f>IF(LEFT(Převodník!$A$12,5)=LEFT('Přehled převodů'!D347,5),1,0)</f>
        <v>0</v>
      </c>
      <c r="M347" s="31"/>
      <c r="N347">
        <f t="shared" si="85"/>
        <v>0</v>
      </c>
      <c r="O347" s="45" t="e">
        <f t="shared" si="75"/>
        <v>#N/A</v>
      </c>
      <c r="P347">
        <f t="shared" si="79"/>
        <v>0</v>
      </c>
      <c r="Q347" s="41">
        <f t="shared" si="80"/>
        <v>0</v>
      </c>
      <c r="R347" s="41">
        <f t="shared" si="76"/>
        <v>0</v>
      </c>
      <c r="S347" s="41">
        <f t="shared" si="81"/>
        <v>0</v>
      </c>
      <c r="T347">
        <f t="shared" si="77"/>
        <v>0</v>
      </c>
      <c r="U347" s="40">
        <f t="shared" si="82"/>
        <v>0</v>
      </c>
      <c r="V347" s="38">
        <f t="shared" si="83"/>
        <v>0</v>
      </c>
      <c r="W347" t="str">
        <f>VLOOKUP(A347,'Komplet č.2008 (ÚR 4 A 5)'!$V$4:$W$778,1,0)</f>
        <v>28490</v>
      </c>
      <c r="X347" t="str">
        <f>VLOOKUP(A347,'Komplet č.2008 (ÚR 4 A 5)'!$Y$4:$Y$778,1,0)</f>
        <v>28490</v>
      </c>
      <c r="FJ347" t="str">
        <f>VLOOKUP(F347,'Komplet č 2025 (ÚR 4 A 5)'!$F$3:$N$753,9,0)</f>
        <v>28.41</v>
      </c>
      <c r="FK347">
        <f>VLOOKUP(F347,'Komplet č 2025 (ÚR 4 A 5)'!$F$3:$N$753,8,0)</f>
        <v>4</v>
      </c>
    </row>
    <row r="348" spans="1:167" x14ac:dyDescent="0.25">
      <c r="A348" s="67" t="s">
        <v>1104</v>
      </c>
      <c r="B348" s="68" t="s">
        <v>1105</v>
      </c>
      <c r="C348" s="55" t="str">
        <f t="shared" si="78"/>
        <v>28490 - Výroba ostatních obráběcích strojů</v>
      </c>
      <c r="D348" s="55" t="s">
        <v>1106</v>
      </c>
      <c r="E348" s="1" t="s">
        <v>171</v>
      </c>
      <c r="F348" s="67" t="s">
        <v>1108</v>
      </c>
      <c r="G348" s="68" t="s">
        <v>1105</v>
      </c>
      <c r="H348" s="55" t="str">
        <f t="shared" si="84"/>
        <v>28420 - Výroba ostatních obráběcích strojů</v>
      </c>
      <c r="I348" s="55" t="s">
        <v>1107</v>
      </c>
      <c r="J348" t="str">
        <f t="shared" si="73"/>
        <v>Shoda</v>
      </c>
      <c r="K348">
        <v>346</v>
      </c>
      <c r="L348" s="1">
        <f>IF(LEFT(Převodník!$A$12,5)=LEFT('Přehled převodů'!D348,5),1,0)</f>
        <v>0</v>
      </c>
      <c r="M348" s="31"/>
      <c r="N348">
        <f t="shared" si="85"/>
        <v>0</v>
      </c>
      <c r="O348" s="45" t="e">
        <f t="shared" si="75"/>
        <v>#N/A</v>
      </c>
      <c r="P348">
        <f t="shared" si="79"/>
        <v>0</v>
      </c>
      <c r="Q348" s="41">
        <f t="shared" si="80"/>
        <v>0</v>
      </c>
      <c r="R348" s="41">
        <f t="shared" si="76"/>
        <v>0</v>
      </c>
      <c r="S348" s="41">
        <f t="shared" si="81"/>
        <v>0</v>
      </c>
      <c r="T348">
        <f t="shared" si="77"/>
        <v>0</v>
      </c>
      <c r="U348" s="40">
        <f t="shared" si="82"/>
        <v>0</v>
      </c>
      <c r="V348" s="38">
        <f t="shared" si="83"/>
        <v>0</v>
      </c>
      <c r="W348" t="str">
        <f>VLOOKUP(A348,'Komplet č.2008 (ÚR 4 A 5)'!$V$4:$W$778,1,0)</f>
        <v>28490</v>
      </c>
      <c r="X348" t="str">
        <f>VLOOKUP(A348,'Komplet č.2008 (ÚR 4 A 5)'!$Y$4:$Y$778,1,0)</f>
        <v>28490</v>
      </c>
      <c r="FJ348" t="str">
        <f>VLOOKUP(F348,'Komplet č 2025 (ÚR 4 A 5)'!$F$3:$N$753,9,0)</f>
        <v>28.42</v>
      </c>
      <c r="FK348">
        <f>VLOOKUP(F348,'Komplet č 2025 (ÚR 4 A 5)'!$F$3:$N$753,8,0)</f>
        <v>4</v>
      </c>
    </row>
    <row r="349" spans="1:167" x14ac:dyDescent="0.25">
      <c r="A349" s="67" t="s">
        <v>1110</v>
      </c>
      <c r="B349" s="68" t="s">
        <v>1111</v>
      </c>
      <c r="C349" s="55" t="str">
        <f t="shared" si="78"/>
        <v>28910 - Výroba strojů pro metalurgii</v>
      </c>
      <c r="D349" s="55" t="s">
        <v>1109</v>
      </c>
      <c r="E349" s="1" t="s">
        <v>29</v>
      </c>
      <c r="F349" s="67" t="s">
        <v>1110</v>
      </c>
      <c r="G349" s="68" t="s">
        <v>1111</v>
      </c>
      <c r="H349" s="55" t="str">
        <f t="shared" si="84"/>
        <v>28910 - Výroba strojů pro metalurgii</v>
      </c>
      <c r="I349" s="55" t="s">
        <v>1109</v>
      </c>
      <c r="J349" t="str">
        <f t="shared" si="73"/>
        <v>Shoda</v>
      </c>
      <c r="K349">
        <v>347</v>
      </c>
      <c r="L349" s="1">
        <f>IF(LEFT(Převodník!$A$12,5)=LEFT('Přehled převodů'!D349,5),1,0)</f>
        <v>0</v>
      </c>
      <c r="M349" s="31"/>
      <c r="N349">
        <f t="shared" si="85"/>
        <v>0</v>
      </c>
      <c r="O349" s="45" t="e">
        <f t="shared" si="75"/>
        <v>#N/A</v>
      </c>
      <c r="P349">
        <f t="shared" si="79"/>
        <v>0</v>
      </c>
      <c r="Q349" s="41">
        <f t="shared" si="80"/>
        <v>0</v>
      </c>
      <c r="R349" s="41">
        <f t="shared" si="76"/>
        <v>0</v>
      </c>
      <c r="S349" s="41">
        <f t="shared" si="81"/>
        <v>0</v>
      </c>
      <c r="T349">
        <f t="shared" si="77"/>
        <v>0</v>
      </c>
      <c r="U349" s="40">
        <f t="shared" si="82"/>
        <v>0</v>
      </c>
      <c r="V349" s="38">
        <f t="shared" si="83"/>
        <v>0</v>
      </c>
      <c r="W349" t="str">
        <f>VLOOKUP(A349,'Komplet č.2008 (ÚR 4 A 5)'!$V$4:$W$778,1,0)</f>
        <v>28910</v>
      </c>
      <c r="X349" t="str">
        <f>VLOOKUP(A349,'Komplet č.2008 (ÚR 4 A 5)'!$Y$4:$Y$778,1,0)</f>
        <v>28910</v>
      </c>
      <c r="FJ349" t="str">
        <f>VLOOKUP(F349,'Komplet č 2025 (ÚR 4 A 5)'!$F$3:$N$753,9,0)</f>
        <v>28.91</v>
      </c>
      <c r="FK349">
        <f>VLOOKUP(F349,'Komplet č 2025 (ÚR 4 A 5)'!$F$3:$N$753,8,0)</f>
        <v>4</v>
      </c>
    </row>
    <row r="350" spans="1:167" x14ac:dyDescent="0.25">
      <c r="A350" s="67" t="s">
        <v>1112</v>
      </c>
      <c r="B350" s="68" t="s">
        <v>1113</v>
      </c>
      <c r="C350" s="55" t="str">
        <f t="shared" si="78"/>
        <v>28920 - Výroba strojů pro těžbu, dobývání a stavebnictví</v>
      </c>
      <c r="D350" s="55" t="s">
        <v>1114</v>
      </c>
      <c r="E350" s="1" t="s">
        <v>45</v>
      </c>
      <c r="F350" s="67" t="s">
        <v>1097</v>
      </c>
      <c r="G350" s="68" t="s">
        <v>1098</v>
      </c>
      <c r="H350" s="55" t="str">
        <f t="shared" si="84"/>
        <v>28300 - Výroba zemědělských a lesnických strojů</v>
      </c>
      <c r="I350" s="55" t="s">
        <v>1096</v>
      </c>
      <c r="J350" t="str">
        <f t="shared" si="73"/>
        <v>Shoda</v>
      </c>
      <c r="K350">
        <v>348</v>
      </c>
      <c r="L350" s="1">
        <f>IF(LEFT(Převodník!$A$12,5)=LEFT('Přehled převodů'!D350,5),1,0)</f>
        <v>0</v>
      </c>
      <c r="M350" s="31"/>
      <c r="N350">
        <f t="shared" si="85"/>
        <v>0</v>
      </c>
      <c r="O350" s="45" t="e">
        <f t="shared" si="75"/>
        <v>#N/A</v>
      </c>
      <c r="P350">
        <f t="shared" si="79"/>
        <v>0</v>
      </c>
      <c r="Q350" s="41">
        <f t="shared" si="80"/>
        <v>0</v>
      </c>
      <c r="R350" s="41">
        <f t="shared" si="76"/>
        <v>0</v>
      </c>
      <c r="S350" s="41">
        <f t="shared" si="81"/>
        <v>0</v>
      </c>
      <c r="T350">
        <f t="shared" si="77"/>
        <v>0</v>
      </c>
      <c r="U350" s="40">
        <f t="shared" si="82"/>
        <v>0</v>
      </c>
      <c r="V350" s="38">
        <f t="shared" si="83"/>
        <v>0</v>
      </c>
      <c r="W350" t="str">
        <f>VLOOKUP(A350,'Komplet č.2008 (ÚR 4 A 5)'!$V$4:$W$778,1,0)</f>
        <v>28920</v>
      </c>
      <c r="X350" t="str">
        <f>VLOOKUP(A350,'Komplet č.2008 (ÚR 4 A 5)'!$Y$4:$Y$778,1,0)</f>
        <v>28920</v>
      </c>
      <c r="FJ350" t="str">
        <f>VLOOKUP(F350,'Komplet č 2025 (ÚR 4 A 5)'!$F$3:$N$753,9,0)</f>
        <v>28.30</v>
      </c>
      <c r="FK350">
        <f>VLOOKUP(F350,'Komplet č 2025 (ÚR 4 A 5)'!$F$3:$N$753,8,0)</f>
        <v>4</v>
      </c>
    </row>
    <row r="351" spans="1:167" x14ac:dyDescent="0.25">
      <c r="A351" s="67" t="s">
        <v>1112</v>
      </c>
      <c r="B351" s="68" t="s">
        <v>1113</v>
      </c>
      <c r="C351" s="55" t="str">
        <f t="shared" si="78"/>
        <v>28920 - Výroba strojů pro těžbu, dobývání a stavebnictví</v>
      </c>
      <c r="D351" s="55" t="s">
        <v>1114</v>
      </c>
      <c r="E351" s="1" t="s">
        <v>45</v>
      </c>
      <c r="F351" s="67" t="s">
        <v>1112</v>
      </c>
      <c r="G351" s="68" t="s">
        <v>1113</v>
      </c>
      <c r="H351" s="55" t="str">
        <f t="shared" si="84"/>
        <v>28920 - Výroba strojů pro těžbu, dobývání a stavebnictví</v>
      </c>
      <c r="I351" s="55" t="s">
        <v>1114</v>
      </c>
      <c r="J351" t="str">
        <f t="shared" si="73"/>
        <v>Shoda</v>
      </c>
      <c r="K351">
        <v>349</v>
      </c>
      <c r="L351" s="1">
        <f>IF(LEFT(Převodník!$A$12,5)=LEFT('Přehled převodů'!D351,5),1,0)</f>
        <v>0</v>
      </c>
      <c r="M351" s="31"/>
      <c r="N351">
        <f t="shared" si="85"/>
        <v>0</v>
      </c>
      <c r="O351" s="45" t="e">
        <f t="shared" si="75"/>
        <v>#N/A</v>
      </c>
      <c r="P351">
        <f t="shared" si="79"/>
        <v>0</v>
      </c>
      <c r="Q351" s="41">
        <f t="shared" si="80"/>
        <v>0</v>
      </c>
      <c r="R351" s="41">
        <f t="shared" si="76"/>
        <v>0</v>
      </c>
      <c r="S351" s="41">
        <f t="shared" si="81"/>
        <v>0</v>
      </c>
      <c r="T351">
        <f t="shared" si="77"/>
        <v>0</v>
      </c>
      <c r="U351" s="40">
        <f t="shared" si="82"/>
        <v>0</v>
      </c>
      <c r="V351" s="38">
        <f t="shared" si="83"/>
        <v>0</v>
      </c>
      <c r="W351" t="str">
        <f>VLOOKUP(A351,'Komplet č.2008 (ÚR 4 A 5)'!$V$4:$W$778,1,0)</f>
        <v>28920</v>
      </c>
      <c r="X351" t="str">
        <f>VLOOKUP(A351,'Komplet č.2008 (ÚR 4 A 5)'!$Y$4:$Y$778,1,0)</f>
        <v>28920</v>
      </c>
      <c r="FJ351" t="str">
        <f>VLOOKUP(F351,'Komplet č 2025 (ÚR 4 A 5)'!$F$3:$N$753,9,0)</f>
        <v>28.92</v>
      </c>
      <c r="FK351">
        <f>VLOOKUP(F351,'Komplet č 2025 (ÚR 4 A 5)'!$F$3:$N$753,8,0)</f>
        <v>4</v>
      </c>
    </row>
    <row r="352" spans="1:167" x14ac:dyDescent="0.25">
      <c r="A352" s="67" t="s">
        <v>1094</v>
      </c>
      <c r="B352" s="68" t="s">
        <v>1095</v>
      </c>
      <c r="C352" s="55" t="str">
        <f t="shared" si="78"/>
        <v>28930 - Výroba strojů na výrobu potravin, nápojů a zpracování tabáku</v>
      </c>
      <c r="D352" s="55" t="s">
        <v>1093</v>
      </c>
      <c r="E352" s="1" t="s">
        <v>29</v>
      </c>
      <c r="F352" s="67" t="s">
        <v>1094</v>
      </c>
      <c r="G352" s="68" t="s">
        <v>1095</v>
      </c>
      <c r="H352" s="55" t="str">
        <f t="shared" si="84"/>
        <v>28930 - Výroba strojů na výrobu potravin, nápojů a zpracování tabáku</v>
      </c>
      <c r="I352" s="55" t="s">
        <v>1093</v>
      </c>
      <c r="J352" t="str">
        <f t="shared" si="73"/>
        <v>Shoda</v>
      </c>
      <c r="K352">
        <v>350</v>
      </c>
      <c r="L352" s="1">
        <f>IF(LEFT(Převodník!$A$12,5)=LEFT('Přehled převodů'!D352,5),1,0)</f>
        <v>0</v>
      </c>
      <c r="M352" s="31"/>
      <c r="N352">
        <f t="shared" si="85"/>
        <v>0</v>
      </c>
      <c r="O352" s="45" t="e">
        <f t="shared" si="75"/>
        <v>#N/A</v>
      </c>
      <c r="P352">
        <f t="shared" si="79"/>
        <v>0</v>
      </c>
      <c r="Q352" s="41">
        <f t="shared" si="80"/>
        <v>0</v>
      </c>
      <c r="R352" s="41">
        <f t="shared" si="76"/>
        <v>0</v>
      </c>
      <c r="S352" s="41">
        <f t="shared" si="81"/>
        <v>0</v>
      </c>
      <c r="T352">
        <f t="shared" si="77"/>
        <v>0</v>
      </c>
      <c r="U352" s="40">
        <f t="shared" si="82"/>
        <v>0</v>
      </c>
      <c r="V352" s="38">
        <f t="shared" si="83"/>
        <v>0</v>
      </c>
      <c r="W352" t="str">
        <f>VLOOKUP(A352,'Komplet č.2008 (ÚR 4 A 5)'!$V$4:$W$778,1,0)</f>
        <v>28930</v>
      </c>
      <c r="X352" t="str">
        <f>VLOOKUP(A352,'Komplet č.2008 (ÚR 4 A 5)'!$Y$4:$Y$778,1,0)</f>
        <v>28930</v>
      </c>
      <c r="FJ352" t="str">
        <f>VLOOKUP(F352,'Komplet č 2025 (ÚR 4 A 5)'!$F$3:$N$753,9,0)</f>
        <v>28.93</v>
      </c>
      <c r="FK352">
        <f>VLOOKUP(F352,'Komplet č 2025 (ÚR 4 A 5)'!$F$3:$N$753,8,0)</f>
        <v>4</v>
      </c>
    </row>
    <row r="353" spans="1:167" x14ac:dyDescent="0.25">
      <c r="A353" s="67" t="s">
        <v>1116</v>
      </c>
      <c r="B353" s="68" t="s">
        <v>1117</v>
      </c>
      <c r="C353" s="55" t="str">
        <f t="shared" si="78"/>
        <v>28940 - Výroba strojů na výrobu textilu, oděvních výrobků a výrobků z usní</v>
      </c>
      <c r="D353" s="55" t="s">
        <v>1115</v>
      </c>
      <c r="E353" s="1" t="s">
        <v>29</v>
      </c>
      <c r="F353" s="67" t="s">
        <v>1116</v>
      </c>
      <c r="G353" s="68" t="s">
        <v>1117</v>
      </c>
      <c r="H353" s="55" t="str">
        <f t="shared" si="84"/>
        <v>28940 - Výroba strojů na výrobu textilu, oděvních výrobků a výrobků z usní</v>
      </c>
      <c r="I353" s="55" t="s">
        <v>1115</v>
      </c>
      <c r="J353" t="str">
        <f t="shared" si="73"/>
        <v>Shoda</v>
      </c>
      <c r="K353">
        <v>351</v>
      </c>
      <c r="L353" s="1">
        <f>IF(LEFT(Převodník!$A$12,5)=LEFT('Přehled převodů'!D353,5),1,0)</f>
        <v>0</v>
      </c>
      <c r="M353" s="31"/>
      <c r="N353">
        <f t="shared" si="85"/>
        <v>0</v>
      </c>
      <c r="O353" s="45" t="e">
        <f t="shared" si="75"/>
        <v>#N/A</v>
      </c>
      <c r="P353">
        <f t="shared" si="79"/>
        <v>0</v>
      </c>
      <c r="Q353" s="41">
        <f t="shared" si="80"/>
        <v>0</v>
      </c>
      <c r="R353" s="41">
        <f t="shared" si="76"/>
        <v>0</v>
      </c>
      <c r="S353" s="41">
        <f t="shared" si="81"/>
        <v>0</v>
      </c>
      <c r="T353">
        <f t="shared" si="77"/>
        <v>0</v>
      </c>
      <c r="U353" s="40">
        <f t="shared" si="82"/>
        <v>0</v>
      </c>
      <c r="V353" s="38">
        <f t="shared" si="83"/>
        <v>0</v>
      </c>
      <c r="W353" t="str">
        <f>VLOOKUP(A353,'Komplet č.2008 (ÚR 4 A 5)'!$V$4:$W$778,1,0)</f>
        <v>28940</v>
      </c>
      <c r="X353" t="str">
        <f>VLOOKUP(A353,'Komplet č.2008 (ÚR 4 A 5)'!$Y$4:$Y$778,1,0)</f>
        <v>28940</v>
      </c>
      <c r="FJ353" t="str">
        <f>VLOOKUP(F353,'Komplet č 2025 (ÚR 4 A 5)'!$F$3:$N$753,9,0)</f>
        <v>28.94</v>
      </c>
      <c r="FK353">
        <f>VLOOKUP(F353,'Komplet č 2025 (ÚR 4 A 5)'!$F$3:$N$753,8,0)</f>
        <v>4</v>
      </c>
    </row>
    <row r="354" spans="1:167" x14ac:dyDescent="0.25">
      <c r="A354" s="67" t="s">
        <v>1119</v>
      </c>
      <c r="B354" s="68" t="s">
        <v>1120</v>
      </c>
      <c r="C354" s="55" t="str">
        <f t="shared" si="78"/>
        <v>28950 - Výroba strojů a přístrojů na výrobu papíru a lepenky</v>
      </c>
      <c r="D354" s="55" t="s">
        <v>1118</v>
      </c>
      <c r="E354" s="1" t="s">
        <v>29</v>
      </c>
      <c r="F354" s="67" t="s">
        <v>1119</v>
      </c>
      <c r="G354" s="68" t="s">
        <v>1120</v>
      </c>
      <c r="H354" s="55" t="str">
        <f t="shared" si="84"/>
        <v>28950 - Výroba strojů a přístrojů na výrobu papíru a lepenky</v>
      </c>
      <c r="I354" s="55" t="s">
        <v>1118</v>
      </c>
      <c r="J354" t="str">
        <f t="shared" si="73"/>
        <v>Shoda</v>
      </c>
      <c r="K354">
        <v>352</v>
      </c>
      <c r="L354" s="1">
        <f>IF(LEFT(Převodník!$A$12,5)=LEFT('Přehled převodů'!D354,5),1,0)</f>
        <v>0</v>
      </c>
      <c r="M354" s="31"/>
      <c r="N354">
        <f t="shared" si="85"/>
        <v>0</v>
      </c>
      <c r="O354" s="45" t="e">
        <f t="shared" si="75"/>
        <v>#N/A</v>
      </c>
      <c r="P354">
        <f t="shared" si="79"/>
        <v>0</v>
      </c>
      <c r="Q354" s="41">
        <f t="shared" si="80"/>
        <v>0</v>
      </c>
      <c r="R354" s="41">
        <f t="shared" si="76"/>
        <v>0</v>
      </c>
      <c r="S354" s="41">
        <f t="shared" si="81"/>
        <v>0</v>
      </c>
      <c r="T354">
        <f t="shared" si="77"/>
        <v>0</v>
      </c>
      <c r="U354" s="40">
        <f t="shared" si="82"/>
        <v>0</v>
      </c>
      <c r="V354" s="38">
        <f t="shared" si="83"/>
        <v>0</v>
      </c>
      <c r="W354" t="str">
        <f>VLOOKUP(A354,'Komplet č.2008 (ÚR 4 A 5)'!$V$4:$W$778,1,0)</f>
        <v>28950</v>
      </c>
      <c r="X354" t="str">
        <f>VLOOKUP(A354,'Komplet č.2008 (ÚR 4 A 5)'!$Y$4:$Y$778,1,0)</f>
        <v>28950</v>
      </c>
      <c r="FJ354" t="str">
        <f>VLOOKUP(F354,'Komplet č 2025 (ÚR 4 A 5)'!$F$3:$N$753,9,0)</f>
        <v>28.95</v>
      </c>
      <c r="FK354">
        <f>VLOOKUP(F354,'Komplet č 2025 (ÚR 4 A 5)'!$F$3:$N$753,8,0)</f>
        <v>4</v>
      </c>
    </row>
    <row r="355" spans="1:167" x14ac:dyDescent="0.25">
      <c r="A355" s="67" t="s">
        <v>1122</v>
      </c>
      <c r="B355" s="68" t="s">
        <v>1123</v>
      </c>
      <c r="C355" s="55" t="str">
        <f t="shared" si="78"/>
        <v>28960 - Výroba strojů na výrobu plastů a pryže</v>
      </c>
      <c r="D355" s="55" t="s">
        <v>1121</v>
      </c>
      <c r="E355" s="1" t="s">
        <v>45</v>
      </c>
      <c r="F355" s="67" t="s">
        <v>1122</v>
      </c>
      <c r="G355" s="68" t="s">
        <v>1123</v>
      </c>
      <c r="H355" s="55" t="str">
        <f t="shared" si="84"/>
        <v>28960 - Výroba strojů na výrobu plastů a pryže</v>
      </c>
      <c r="I355" s="55" t="s">
        <v>1121</v>
      </c>
      <c r="J355" t="str">
        <f t="shared" si="73"/>
        <v>Shoda</v>
      </c>
      <c r="K355">
        <v>353</v>
      </c>
      <c r="L355" s="1">
        <f>IF(LEFT(Převodník!$A$12,5)=LEFT('Přehled převodů'!D355,5),1,0)</f>
        <v>0</v>
      </c>
      <c r="M355" s="31"/>
      <c r="N355">
        <f t="shared" si="85"/>
        <v>0</v>
      </c>
      <c r="O355" s="45" t="e">
        <f t="shared" si="75"/>
        <v>#N/A</v>
      </c>
      <c r="P355">
        <f t="shared" si="79"/>
        <v>0</v>
      </c>
      <c r="Q355" s="41">
        <f t="shared" si="80"/>
        <v>0</v>
      </c>
      <c r="R355" s="41">
        <f t="shared" si="76"/>
        <v>0</v>
      </c>
      <c r="S355" s="41">
        <f t="shared" si="81"/>
        <v>0</v>
      </c>
      <c r="T355">
        <f t="shared" si="77"/>
        <v>0</v>
      </c>
      <c r="U355" s="40">
        <f t="shared" si="82"/>
        <v>0</v>
      </c>
      <c r="V355" s="38">
        <f t="shared" si="83"/>
        <v>0</v>
      </c>
      <c r="W355" t="str">
        <f>VLOOKUP(A355,'Komplet č.2008 (ÚR 4 A 5)'!$V$4:$W$778,1,0)</f>
        <v>28960</v>
      </c>
      <c r="X355" t="str">
        <f>VLOOKUP(A355,'Komplet č.2008 (ÚR 4 A 5)'!$Y$4:$Y$778,1,0)</f>
        <v>28960</v>
      </c>
      <c r="FJ355" t="str">
        <f>VLOOKUP(F355,'Komplet č 2025 (ÚR 4 A 5)'!$F$3:$N$753,9,0)</f>
        <v>28.96</v>
      </c>
      <c r="FK355">
        <f>VLOOKUP(F355,'Komplet č 2025 (ÚR 4 A 5)'!$F$3:$N$753,8,0)</f>
        <v>4</v>
      </c>
    </row>
    <row r="356" spans="1:167" x14ac:dyDescent="0.25">
      <c r="A356" s="67" t="s">
        <v>1122</v>
      </c>
      <c r="B356" s="68" t="s">
        <v>1123</v>
      </c>
      <c r="C356" s="55" t="str">
        <f t="shared" si="78"/>
        <v>28960 - Výroba strojů na výrobu plastů a pryže</v>
      </c>
      <c r="D356" s="55" t="s">
        <v>1121</v>
      </c>
      <c r="E356" s="1" t="s">
        <v>45</v>
      </c>
      <c r="F356" s="67" t="s">
        <v>1125</v>
      </c>
      <c r="G356" s="68" t="s">
        <v>1126</v>
      </c>
      <c r="H356" s="55" t="str">
        <f t="shared" si="84"/>
        <v>28970 - Výroba strojů pro aditivní výrobu</v>
      </c>
      <c r="I356" s="55" t="s">
        <v>1124</v>
      </c>
      <c r="J356" t="str">
        <f t="shared" si="73"/>
        <v>Shoda</v>
      </c>
      <c r="K356">
        <v>354</v>
      </c>
      <c r="L356" s="1">
        <f>IF(LEFT(Převodník!$A$12,5)=LEFT('Přehled převodů'!D356,5),1,0)</f>
        <v>0</v>
      </c>
      <c r="M356" s="31"/>
      <c r="N356">
        <f t="shared" si="85"/>
        <v>0</v>
      </c>
      <c r="O356" s="45" t="e">
        <f t="shared" si="75"/>
        <v>#N/A</v>
      </c>
      <c r="P356">
        <f t="shared" si="79"/>
        <v>0</v>
      </c>
      <c r="Q356" s="41">
        <f t="shared" si="80"/>
        <v>0</v>
      </c>
      <c r="R356" s="41">
        <f t="shared" si="76"/>
        <v>0</v>
      </c>
      <c r="S356" s="41">
        <f t="shared" si="81"/>
        <v>0</v>
      </c>
      <c r="T356">
        <f t="shared" si="77"/>
        <v>0</v>
      </c>
      <c r="U356" s="40">
        <f t="shared" si="82"/>
        <v>0</v>
      </c>
      <c r="V356" s="38">
        <f t="shared" si="83"/>
        <v>0</v>
      </c>
      <c r="W356" t="str">
        <f>VLOOKUP(A356,'Komplet č.2008 (ÚR 4 A 5)'!$V$4:$W$778,1,0)</f>
        <v>28960</v>
      </c>
      <c r="X356" t="str">
        <f>VLOOKUP(A356,'Komplet č.2008 (ÚR 4 A 5)'!$Y$4:$Y$778,1,0)</f>
        <v>28960</v>
      </c>
      <c r="FJ356" t="str">
        <f>VLOOKUP(F356,'Komplet č 2025 (ÚR 4 A 5)'!$F$3:$N$753,9,0)</f>
        <v>28.97</v>
      </c>
      <c r="FK356">
        <f>VLOOKUP(F356,'Komplet č 2025 (ÚR 4 A 5)'!$F$3:$N$753,8,0)</f>
        <v>4</v>
      </c>
    </row>
    <row r="357" spans="1:167" x14ac:dyDescent="0.25">
      <c r="A357" s="67" t="s">
        <v>1127</v>
      </c>
      <c r="B357" s="68" t="s">
        <v>1128</v>
      </c>
      <c r="C357" s="55" t="str">
        <f t="shared" si="78"/>
        <v>28990 - Výroba ostatních strojů pro speciální účely j. n.</v>
      </c>
      <c r="D357" s="55" t="s">
        <v>1129</v>
      </c>
      <c r="E357" s="1" t="s">
        <v>45</v>
      </c>
      <c r="F357" s="67" t="s">
        <v>1125</v>
      </c>
      <c r="G357" s="68" t="s">
        <v>1126</v>
      </c>
      <c r="H357" s="55" t="str">
        <f t="shared" si="84"/>
        <v>28970 - Výroba strojů pro aditivní výrobu</v>
      </c>
      <c r="I357" s="55" t="s">
        <v>1124</v>
      </c>
      <c r="J357" t="str">
        <f t="shared" si="73"/>
        <v>Shoda</v>
      </c>
      <c r="K357">
        <v>355</v>
      </c>
      <c r="L357" s="1">
        <f>IF(LEFT(Převodník!$A$12,5)=LEFT('Přehled převodů'!D357,5),1,0)</f>
        <v>0</v>
      </c>
      <c r="M357" s="31"/>
      <c r="N357">
        <f t="shared" si="85"/>
        <v>0</v>
      </c>
      <c r="O357" s="45" t="e">
        <f t="shared" si="75"/>
        <v>#N/A</v>
      </c>
      <c r="P357">
        <f t="shared" si="79"/>
        <v>0</v>
      </c>
      <c r="Q357" s="41">
        <f t="shared" si="80"/>
        <v>0</v>
      </c>
      <c r="R357" s="41">
        <f t="shared" si="76"/>
        <v>0</v>
      </c>
      <c r="S357" s="41">
        <f t="shared" si="81"/>
        <v>0</v>
      </c>
      <c r="T357">
        <f t="shared" si="77"/>
        <v>0</v>
      </c>
      <c r="U357" s="40">
        <f t="shared" si="82"/>
        <v>0</v>
      </c>
      <c r="V357" s="38">
        <f t="shared" si="83"/>
        <v>0</v>
      </c>
      <c r="W357" t="str">
        <f>VLOOKUP(A357,'Komplet č.2008 (ÚR 4 A 5)'!$V$4:$W$778,1,0)</f>
        <v>28990</v>
      </c>
      <c r="X357" t="str">
        <f>VLOOKUP(A357,'Komplet č.2008 (ÚR 4 A 5)'!$Y$4:$Y$778,1,0)</f>
        <v>28990</v>
      </c>
      <c r="FJ357" t="str">
        <f>VLOOKUP(F357,'Komplet č 2025 (ÚR 4 A 5)'!$F$3:$N$753,9,0)</f>
        <v>28.97</v>
      </c>
      <c r="FK357">
        <f>VLOOKUP(F357,'Komplet č 2025 (ÚR 4 A 5)'!$F$3:$N$753,8,0)</f>
        <v>4</v>
      </c>
    </row>
    <row r="358" spans="1:167" x14ac:dyDescent="0.25">
      <c r="A358" s="67" t="s">
        <v>1127</v>
      </c>
      <c r="B358" s="68" t="s">
        <v>1128</v>
      </c>
      <c r="C358" s="55" t="str">
        <f t="shared" si="78"/>
        <v>28990 - Výroba ostatních strojů pro speciální účely j. n.</v>
      </c>
      <c r="D358" s="55" t="s">
        <v>1129</v>
      </c>
      <c r="E358" s="1" t="s">
        <v>45</v>
      </c>
      <c r="F358" s="67" t="s">
        <v>1127</v>
      </c>
      <c r="G358" s="68" t="s">
        <v>1128</v>
      </c>
      <c r="H358" s="55" t="str">
        <f t="shared" si="84"/>
        <v>28990 - Výroba ostatních strojů pro speciální účely j. n.</v>
      </c>
      <c r="I358" s="55" t="s">
        <v>1129</v>
      </c>
      <c r="J358" t="str">
        <f t="shared" si="73"/>
        <v>Shoda</v>
      </c>
      <c r="K358">
        <v>356</v>
      </c>
      <c r="L358" s="1">
        <f>IF(LEFT(Převodník!$A$12,5)=LEFT('Přehled převodů'!D358,5),1,0)</f>
        <v>0</v>
      </c>
      <c r="M358" s="31"/>
      <c r="N358">
        <f t="shared" si="85"/>
        <v>0</v>
      </c>
      <c r="O358" s="45" t="e">
        <f t="shared" si="75"/>
        <v>#N/A</v>
      </c>
      <c r="P358">
        <f t="shared" si="79"/>
        <v>0</v>
      </c>
      <c r="Q358" s="41">
        <f t="shared" si="80"/>
        <v>0</v>
      </c>
      <c r="R358" s="41">
        <f t="shared" si="76"/>
        <v>0</v>
      </c>
      <c r="S358" s="41">
        <f t="shared" si="81"/>
        <v>0</v>
      </c>
      <c r="T358">
        <f t="shared" si="77"/>
        <v>0</v>
      </c>
      <c r="U358" s="40">
        <f t="shared" si="82"/>
        <v>0</v>
      </c>
      <c r="V358" s="38">
        <f t="shared" si="83"/>
        <v>0</v>
      </c>
      <c r="W358" t="str">
        <f>VLOOKUP(A358,'Komplet č.2008 (ÚR 4 A 5)'!$V$4:$W$778,1,0)</f>
        <v>28990</v>
      </c>
      <c r="X358" t="str">
        <f>VLOOKUP(A358,'Komplet č.2008 (ÚR 4 A 5)'!$Y$4:$Y$778,1,0)</f>
        <v>28990</v>
      </c>
      <c r="FJ358" t="str">
        <f>VLOOKUP(F358,'Komplet č 2025 (ÚR 4 A 5)'!$F$3:$N$753,9,0)</f>
        <v>28.99</v>
      </c>
      <c r="FK358">
        <f>VLOOKUP(F358,'Komplet č 2025 (ÚR 4 A 5)'!$F$3:$N$753,8,0)</f>
        <v>4</v>
      </c>
    </row>
    <row r="359" spans="1:167" x14ac:dyDescent="0.25">
      <c r="A359" s="67" t="s">
        <v>1015</v>
      </c>
      <c r="B359" s="68" t="s">
        <v>1130</v>
      </c>
      <c r="C359" s="55" t="str">
        <f t="shared" si="78"/>
        <v>29100 - Výroba motorových vozidel a jejich motorů</v>
      </c>
      <c r="D359" s="55" t="s">
        <v>1131</v>
      </c>
      <c r="E359" s="1" t="s">
        <v>29</v>
      </c>
      <c r="F359" s="67" t="s">
        <v>1015</v>
      </c>
      <c r="G359" s="68" t="s">
        <v>1016</v>
      </c>
      <c r="H359" s="55" t="str">
        <f t="shared" si="84"/>
        <v>29100 - Výroba motorových vozidel</v>
      </c>
      <c r="I359" s="55" t="s">
        <v>1014</v>
      </c>
      <c r="J359" t="str">
        <f t="shared" si="73"/>
        <v>Shoda</v>
      </c>
      <c r="K359">
        <v>357</v>
      </c>
      <c r="L359" s="1">
        <f>IF(LEFT(Převodník!$A$12,5)=LEFT('Přehled převodů'!D359,5),1,0)</f>
        <v>0</v>
      </c>
      <c r="M359" s="31"/>
      <c r="N359">
        <f t="shared" si="85"/>
        <v>0</v>
      </c>
      <c r="O359" s="45" t="e">
        <f t="shared" si="75"/>
        <v>#N/A</v>
      </c>
      <c r="P359">
        <f t="shared" si="79"/>
        <v>0</v>
      </c>
      <c r="Q359" s="41">
        <f t="shared" si="80"/>
        <v>0</v>
      </c>
      <c r="R359" s="41">
        <f t="shared" si="76"/>
        <v>0</v>
      </c>
      <c r="S359" s="41">
        <f t="shared" si="81"/>
        <v>0</v>
      </c>
      <c r="T359">
        <f t="shared" si="77"/>
        <v>0</v>
      </c>
      <c r="U359" s="40">
        <f t="shared" si="82"/>
        <v>0</v>
      </c>
      <c r="V359" s="38">
        <f t="shared" si="83"/>
        <v>0</v>
      </c>
      <c r="W359" t="str">
        <f>VLOOKUP(A359,'Komplet č.2008 (ÚR 4 A 5)'!$V$4:$W$778,1,0)</f>
        <v>29100</v>
      </c>
      <c r="X359" t="str">
        <f>VLOOKUP(A359,'Komplet č.2008 (ÚR 4 A 5)'!$Y$4:$Y$778,1,0)</f>
        <v>29100</v>
      </c>
      <c r="FJ359" t="str">
        <f>VLOOKUP(F359,'Komplet č 2025 (ÚR 4 A 5)'!$F$3:$N$753,9,0)</f>
        <v>29.10</v>
      </c>
      <c r="FK359">
        <f>VLOOKUP(F359,'Komplet č 2025 (ÚR 4 A 5)'!$F$3:$N$753,8,0)</f>
        <v>4</v>
      </c>
    </row>
    <row r="360" spans="1:167" x14ac:dyDescent="0.25">
      <c r="A360" s="67" t="s">
        <v>1133</v>
      </c>
      <c r="B360" s="68" t="s">
        <v>1134</v>
      </c>
      <c r="C360" s="55" t="str">
        <f t="shared" si="78"/>
        <v>29200 - Výroba karoserií motorových vozidel; výroba přívěsů a návěsů</v>
      </c>
      <c r="D360" s="55" t="s">
        <v>1132</v>
      </c>
      <c r="E360" s="1" t="s">
        <v>29</v>
      </c>
      <c r="F360" s="67" t="s">
        <v>1133</v>
      </c>
      <c r="G360" s="68" t="s">
        <v>1134</v>
      </c>
      <c r="H360" s="55" t="str">
        <f t="shared" si="84"/>
        <v>29200 - Výroba karoserií motorových vozidel; výroba přívěsů a návěsů</v>
      </c>
      <c r="I360" s="55" t="s">
        <v>1132</v>
      </c>
      <c r="J360" t="str">
        <f t="shared" si="73"/>
        <v>Shoda</v>
      </c>
      <c r="K360">
        <v>358</v>
      </c>
      <c r="L360" s="1">
        <f>IF(LEFT(Převodník!$A$12,5)=LEFT('Přehled převodů'!D360,5),1,0)</f>
        <v>0</v>
      </c>
      <c r="M360" s="31"/>
      <c r="N360">
        <f t="shared" si="85"/>
        <v>0</v>
      </c>
      <c r="O360" s="45" t="e">
        <f t="shared" si="75"/>
        <v>#N/A</v>
      </c>
      <c r="P360">
        <f t="shared" si="79"/>
        <v>0</v>
      </c>
      <c r="Q360" s="41">
        <f t="shared" si="80"/>
        <v>0</v>
      </c>
      <c r="R360" s="41">
        <f t="shared" si="76"/>
        <v>0</v>
      </c>
      <c r="S360" s="41">
        <f t="shared" si="81"/>
        <v>0</v>
      </c>
      <c r="T360">
        <f t="shared" si="77"/>
        <v>0</v>
      </c>
      <c r="U360" s="40">
        <f t="shared" si="82"/>
        <v>0</v>
      </c>
      <c r="V360" s="38">
        <f t="shared" si="83"/>
        <v>0</v>
      </c>
      <c r="W360" t="str">
        <f>VLOOKUP(A360,'Komplet č.2008 (ÚR 4 A 5)'!$V$4:$W$778,1,0)</f>
        <v>29200</v>
      </c>
      <c r="X360" t="str">
        <f>VLOOKUP(A360,'Komplet č.2008 (ÚR 4 A 5)'!$Y$4:$Y$778,1,0)</f>
        <v>29200</v>
      </c>
      <c r="FJ360" t="str">
        <f>VLOOKUP(F360,'Komplet č 2025 (ÚR 4 A 5)'!$F$3:$N$753,9,0)</f>
        <v>29.20</v>
      </c>
      <c r="FK360">
        <f>VLOOKUP(F360,'Komplet č 2025 (ÚR 4 A 5)'!$F$3:$N$753,8,0)</f>
        <v>4</v>
      </c>
    </row>
    <row r="361" spans="1:167" x14ac:dyDescent="0.25">
      <c r="A361" s="67" t="s">
        <v>1049</v>
      </c>
      <c r="B361" s="68" t="s">
        <v>1050</v>
      </c>
      <c r="C361" s="55" t="str">
        <f t="shared" si="78"/>
        <v>29310 - Výroba elektrického a elektronického zařízení pro motorová vozidla</v>
      </c>
      <c r="D361" s="55" t="s">
        <v>1048</v>
      </c>
      <c r="E361" s="1" t="s">
        <v>29</v>
      </c>
      <c r="F361" s="67" t="s">
        <v>1049</v>
      </c>
      <c r="G361" s="68" t="s">
        <v>1050</v>
      </c>
      <c r="H361" s="55" t="str">
        <f t="shared" si="84"/>
        <v>29310 - Výroba elektrického a elektronického zařízení pro motorová vozidla</v>
      </c>
      <c r="I361" s="55" t="s">
        <v>1048</v>
      </c>
      <c r="J361" t="str">
        <f t="shared" si="73"/>
        <v>Shoda</v>
      </c>
      <c r="K361">
        <v>359</v>
      </c>
      <c r="L361" s="1">
        <f>IF(LEFT(Převodník!$A$12,5)=LEFT('Přehled převodů'!D361,5),1,0)</f>
        <v>0</v>
      </c>
      <c r="M361" s="31"/>
      <c r="N361">
        <f t="shared" si="85"/>
        <v>0</v>
      </c>
      <c r="O361" s="45" t="e">
        <f t="shared" si="75"/>
        <v>#N/A</v>
      </c>
      <c r="P361">
        <f t="shared" si="79"/>
        <v>0</v>
      </c>
      <c r="Q361" s="41">
        <f t="shared" si="80"/>
        <v>0</v>
      </c>
      <c r="R361" s="41">
        <f t="shared" si="76"/>
        <v>0</v>
      </c>
      <c r="S361" s="41">
        <f t="shared" si="81"/>
        <v>0</v>
      </c>
      <c r="T361">
        <f t="shared" si="77"/>
        <v>0</v>
      </c>
      <c r="U361" s="40">
        <f t="shared" si="82"/>
        <v>0</v>
      </c>
      <c r="V361" s="38">
        <f t="shared" si="83"/>
        <v>0</v>
      </c>
      <c r="W361" t="str">
        <f>VLOOKUP(A361,'Komplet č.2008 (ÚR 4 A 5)'!$V$4:$W$778,1,0)</f>
        <v>29310</v>
      </c>
      <c r="X361" t="str">
        <f>VLOOKUP(A361,'Komplet č.2008 (ÚR 4 A 5)'!$Y$4:$Y$778,1,0)</f>
        <v>29310</v>
      </c>
      <c r="FJ361" t="str">
        <f>VLOOKUP(F361,'Komplet č 2025 (ÚR 4 A 5)'!$F$3:$N$753,9,0)</f>
        <v>29.31</v>
      </c>
      <c r="FK361">
        <f>VLOOKUP(F361,'Komplet č 2025 (ÚR 4 A 5)'!$F$3:$N$753,8,0)</f>
        <v>4</v>
      </c>
    </row>
    <row r="362" spans="1:167" x14ac:dyDescent="0.25">
      <c r="A362" s="67" t="s">
        <v>718</v>
      </c>
      <c r="B362" s="68" t="s">
        <v>719</v>
      </c>
      <c r="C362" s="55" t="str">
        <f t="shared" si="78"/>
        <v>29320 - Výroba ostatních dílů a příslušenství pro motorová vozidla</v>
      </c>
      <c r="D362" s="55" t="s">
        <v>717</v>
      </c>
      <c r="E362" s="1" t="s">
        <v>29</v>
      </c>
      <c r="F362" s="67" t="s">
        <v>718</v>
      </c>
      <c r="G362" s="68" t="s">
        <v>719</v>
      </c>
      <c r="H362" s="55" t="str">
        <f t="shared" si="84"/>
        <v>29320 - Výroba ostatních dílů a příslušenství pro motorová vozidla</v>
      </c>
      <c r="I362" s="55" t="s">
        <v>717</v>
      </c>
      <c r="J362" t="str">
        <f t="shared" si="73"/>
        <v>Shoda</v>
      </c>
      <c r="K362">
        <v>360</v>
      </c>
      <c r="L362" s="1">
        <f>IF(LEFT(Převodník!$A$12,5)=LEFT('Přehled převodů'!D362,5),1,0)</f>
        <v>0</v>
      </c>
      <c r="M362" s="31"/>
      <c r="N362">
        <f t="shared" si="85"/>
        <v>0</v>
      </c>
      <c r="O362" s="45" t="e">
        <f t="shared" si="75"/>
        <v>#N/A</v>
      </c>
      <c r="P362">
        <f t="shared" si="79"/>
        <v>0</v>
      </c>
      <c r="Q362" s="41">
        <f t="shared" si="80"/>
        <v>0</v>
      </c>
      <c r="R362" s="41">
        <f t="shared" si="76"/>
        <v>0</v>
      </c>
      <c r="S362" s="41">
        <f t="shared" si="81"/>
        <v>0</v>
      </c>
      <c r="T362">
        <f t="shared" si="77"/>
        <v>0</v>
      </c>
      <c r="U362" s="40">
        <f t="shared" si="82"/>
        <v>0</v>
      </c>
      <c r="V362" s="38">
        <f t="shared" si="83"/>
        <v>0</v>
      </c>
      <c r="W362" t="str">
        <f>VLOOKUP(A362,'Komplet č.2008 (ÚR 4 A 5)'!$V$4:$W$778,1,0)</f>
        <v>29320</v>
      </c>
      <c r="X362" t="str">
        <f>VLOOKUP(A362,'Komplet č.2008 (ÚR 4 A 5)'!$Y$4:$Y$778,1,0)</f>
        <v>29320</v>
      </c>
      <c r="FJ362" t="str">
        <f>VLOOKUP(F362,'Komplet č 2025 (ÚR 4 A 5)'!$F$3:$N$753,9,0)</f>
        <v>29.32</v>
      </c>
      <c r="FK362">
        <f>VLOOKUP(F362,'Komplet č 2025 (ÚR 4 A 5)'!$F$3:$N$753,8,0)</f>
        <v>4</v>
      </c>
    </row>
    <row r="363" spans="1:167" x14ac:dyDescent="0.25">
      <c r="A363" s="67" t="s">
        <v>1136</v>
      </c>
      <c r="B363" s="68" t="s">
        <v>1137</v>
      </c>
      <c r="C363" s="55" t="str">
        <f t="shared" si="78"/>
        <v>30110 - Stavba lodí a plavidel</v>
      </c>
      <c r="D363" s="55" t="s">
        <v>1138</v>
      </c>
      <c r="E363" s="1" t="s">
        <v>45</v>
      </c>
      <c r="F363" s="67" t="s">
        <v>1136</v>
      </c>
      <c r="G363" s="68" t="s">
        <v>1139</v>
      </c>
      <c r="H363" s="55" t="str">
        <f t="shared" si="84"/>
        <v>30110 - Stavba civilních lodí a plavidel</v>
      </c>
      <c r="I363" s="55" t="s">
        <v>1135</v>
      </c>
      <c r="J363" t="str">
        <f t="shared" si="73"/>
        <v>Shoda</v>
      </c>
      <c r="K363">
        <v>361</v>
      </c>
      <c r="L363" s="1">
        <f>IF(LEFT(Převodník!$A$12,5)=LEFT('Přehled převodů'!D363,5),1,0)</f>
        <v>0</v>
      </c>
      <c r="M363" s="31"/>
      <c r="N363">
        <f t="shared" si="85"/>
        <v>0</v>
      </c>
      <c r="O363" s="45" t="e">
        <f t="shared" si="75"/>
        <v>#N/A</v>
      </c>
      <c r="P363">
        <f t="shared" si="79"/>
        <v>0</v>
      </c>
      <c r="Q363" s="41">
        <f t="shared" si="80"/>
        <v>0</v>
      </c>
      <c r="R363" s="41">
        <f t="shared" si="76"/>
        <v>0</v>
      </c>
      <c r="S363" s="41">
        <f t="shared" si="81"/>
        <v>0</v>
      </c>
      <c r="T363">
        <f t="shared" si="77"/>
        <v>0</v>
      </c>
      <c r="U363" s="40">
        <f t="shared" si="82"/>
        <v>0</v>
      </c>
      <c r="V363" s="38">
        <f t="shared" si="83"/>
        <v>0</v>
      </c>
      <c r="W363" t="str">
        <f>VLOOKUP(A363,'Komplet č.2008 (ÚR 4 A 5)'!$V$4:$W$778,1,0)</f>
        <v>30110</v>
      </c>
      <c r="X363" t="str">
        <f>VLOOKUP(A363,'Komplet č.2008 (ÚR 4 A 5)'!$Y$4:$Y$778,1,0)</f>
        <v>30110</v>
      </c>
      <c r="FJ363" t="str">
        <f>VLOOKUP(F363,'Komplet č 2025 (ÚR 4 A 5)'!$F$3:$N$753,9,0)</f>
        <v>30.11</v>
      </c>
      <c r="FK363">
        <f>VLOOKUP(F363,'Komplet č 2025 (ÚR 4 A 5)'!$F$3:$N$753,8,0)</f>
        <v>4</v>
      </c>
    </row>
    <row r="364" spans="1:167" x14ac:dyDescent="0.25">
      <c r="A364" s="67" t="s">
        <v>1136</v>
      </c>
      <c r="B364" s="68" t="s">
        <v>1137</v>
      </c>
      <c r="C364" s="55" t="str">
        <f t="shared" si="78"/>
        <v>30110 - Stavba lodí a plavidel</v>
      </c>
      <c r="D364" s="55" t="s">
        <v>1138</v>
      </c>
      <c r="E364" s="1" t="s">
        <v>45</v>
      </c>
      <c r="F364" s="67" t="s">
        <v>1141</v>
      </c>
      <c r="G364" s="68" t="s">
        <v>1142</v>
      </c>
      <c r="H364" s="55" t="str">
        <f t="shared" si="84"/>
        <v>30130 - Stavba vojenských lodí a plavidel</v>
      </c>
      <c r="I364" s="55" t="s">
        <v>1140</v>
      </c>
      <c r="J364" t="str">
        <f t="shared" si="73"/>
        <v>Shoda</v>
      </c>
      <c r="K364">
        <v>362</v>
      </c>
      <c r="L364" s="1">
        <f>IF(LEFT(Převodník!$A$12,5)=LEFT('Přehled převodů'!D364,5),1,0)</f>
        <v>0</v>
      </c>
      <c r="M364" s="31"/>
      <c r="N364">
        <f t="shared" si="85"/>
        <v>0</v>
      </c>
      <c r="O364" s="45" t="e">
        <f t="shared" si="75"/>
        <v>#N/A</v>
      </c>
      <c r="P364">
        <f t="shared" si="79"/>
        <v>0</v>
      </c>
      <c r="Q364" s="41">
        <f t="shared" si="80"/>
        <v>0</v>
      </c>
      <c r="R364" s="41">
        <f t="shared" si="76"/>
        <v>0</v>
      </c>
      <c r="S364" s="41">
        <f t="shared" si="81"/>
        <v>0</v>
      </c>
      <c r="T364">
        <f t="shared" si="77"/>
        <v>0</v>
      </c>
      <c r="U364" s="40">
        <f t="shared" si="82"/>
        <v>0</v>
      </c>
      <c r="V364" s="38">
        <f t="shared" si="83"/>
        <v>0</v>
      </c>
      <c r="W364" t="str">
        <f>VLOOKUP(A364,'Komplet č.2008 (ÚR 4 A 5)'!$V$4:$W$778,1,0)</f>
        <v>30110</v>
      </c>
      <c r="X364" t="str">
        <f>VLOOKUP(A364,'Komplet č.2008 (ÚR 4 A 5)'!$Y$4:$Y$778,1,0)</f>
        <v>30110</v>
      </c>
      <c r="FJ364" t="str">
        <f>VLOOKUP(F364,'Komplet č 2025 (ÚR 4 A 5)'!$F$3:$N$753,9,0)</f>
        <v>30.13</v>
      </c>
      <c r="FK364">
        <f>VLOOKUP(F364,'Komplet č 2025 (ÚR 4 A 5)'!$F$3:$N$753,8,0)</f>
        <v>4</v>
      </c>
    </row>
    <row r="365" spans="1:167" x14ac:dyDescent="0.25">
      <c r="A365" s="67" t="s">
        <v>1144</v>
      </c>
      <c r="B365" s="68" t="s">
        <v>1145</v>
      </c>
      <c r="C365" s="55" t="str">
        <f t="shared" si="78"/>
        <v>30120 - Stavba rekreačních a sportovních člunů</v>
      </c>
      <c r="D365" s="55" t="s">
        <v>1143</v>
      </c>
      <c r="E365" s="1" t="s">
        <v>29</v>
      </c>
      <c r="F365" s="67" t="s">
        <v>1144</v>
      </c>
      <c r="G365" s="68" t="s">
        <v>1145</v>
      </c>
      <c r="H365" s="55" t="str">
        <f t="shared" si="84"/>
        <v>30120 - Stavba rekreačních a sportovních člunů</v>
      </c>
      <c r="I365" s="55" t="s">
        <v>1143</v>
      </c>
      <c r="J365" t="str">
        <f t="shared" ref="J365:J428" si="86">IF(H365=I365,"Shoda","Neshoda")</f>
        <v>Shoda</v>
      </c>
      <c r="K365">
        <v>363</v>
      </c>
      <c r="L365" s="1">
        <f>IF(LEFT(Převodník!$A$12,5)=LEFT('Přehled převodů'!D365,5),1,0)</f>
        <v>0</v>
      </c>
      <c r="M365" s="31"/>
      <c r="N365">
        <f t="shared" si="85"/>
        <v>0</v>
      </c>
      <c r="O365" s="45" t="e">
        <f t="shared" si="75"/>
        <v>#N/A</v>
      </c>
      <c r="P365">
        <f t="shared" si="79"/>
        <v>0</v>
      </c>
      <c r="Q365" s="41">
        <f t="shared" si="80"/>
        <v>0</v>
      </c>
      <c r="R365" s="41">
        <f t="shared" si="76"/>
        <v>0</v>
      </c>
      <c r="S365" s="41">
        <f t="shared" si="81"/>
        <v>0</v>
      </c>
      <c r="T365">
        <f t="shared" si="77"/>
        <v>0</v>
      </c>
      <c r="U365" s="40">
        <f t="shared" si="82"/>
        <v>0</v>
      </c>
      <c r="V365" s="38">
        <f t="shared" si="83"/>
        <v>0</v>
      </c>
      <c r="W365" t="str">
        <f>VLOOKUP(A365,'Komplet č.2008 (ÚR 4 A 5)'!$V$4:$W$778,1,0)</f>
        <v>30120</v>
      </c>
      <c r="X365" t="str">
        <f>VLOOKUP(A365,'Komplet č.2008 (ÚR 4 A 5)'!$Y$4:$Y$778,1,0)</f>
        <v>30120</v>
      </c>
      <c r="FJ365" t="str">
        <f>VLOOKUP(F365,'Komplet č 2025 (ÚR 4 A 5)'!$F$3:$N$753,9,0)</f>
        <v>30.12</v>
      </c>
      <c r="FK365">
        <f>VLOOKUP(F365,'Komplet č 2025 (ÚR 4 A 5)'!$F$3:$N$753,8,0)</f>
        <v>4</v>
      </c>
    </row>
    <row r="366" spans="1:167" x14ac:dyDescent="0.25">
      <c r="A366" s="67" t="s">
        <v>1147</v>
      </c>
      <c r="B366" s="68" t="s">
        <v>1148</v>
      </c>
      <c r="C366" s="55" t="str">
        <f t="shared" si="78"/>
        <v>30200 - Výroba železničních lokomotiv a vozového parku</v>
      </c>
      <c r="D366" s="55" t="s">
        <v>1149</v>
      </c>
      <c r="E366" s="1" t="s">
        <v>29</v>
      </c>
      <c r="F366" s="67" t="s">
        <v>1147</v>
      </c>
      <c r="G366" s="68" t="s">
        <v>1150</v>
      </c>
      <c r="H366" s="55" t="str">
        <f t="shared" si="84"/>
        <v>30200 - Výroba železničních lokomotiv a kolejových vozidel</v>
      </c>
      <c r="I366" s="55" t="s">
        <v>1146</v>
      </c>
      <c r="J366" t="str">
        <f t="shared" si="86"/>
        <v>Shoda</v>
      </c>
      <c r="K366">
        <v>364</v>
      </c>
      <c r="L366" s="1">
        <f>IF(LEFT(Převodník!$A$12,5)=LEFT('Přehled převodů'!D366,5),1,0)</f>
        <v>0</v>
      </c>
      <c r="M366" s="31"/>
      <c r="N366">
        <f t="shared" si="85"/>
        <v>0</v>
      </c>
      <c r="O366" s="45" t="e">
        <f t="shared" si="75"/>
        <v>#N/A</v>
      </c>
      <c r="P366">
        <f t="shared" si="79"/>
        <v>0</v>
      </c>
      <c r="Q366" s="41">
        <f t="shared" si="80"/>
        <v>0</v>
      </c>
      <c r="R366" s="41">
        <f t="shared" si="76"/>
        <v>0</v>
      </c>
      <c r="S366" s="41">
        <f t="shared" si="81"/>
        <v>0</v>
      </c>
      <c r="T366">
        <f t="shared" si="77"/>
        <v>0</v>
      </c>
      <c r="U366" s="40">
        <f t="shared" si="82"/>
        <v>0</v>
      </c>
      <c r="V366" s="38">
        <f t="shared" si="83"/>
        <v>0</v>
      </c>
      <c r="W366" t="str">
        <f>VLOOKUP(A366,'Komplet č.2008 (ÚR 4 A 5)'!$V$4:$W$778,1,0)</f>
        <v>30200</v>
      </c>
      <c r="X366" t="str">
        <f>VLOOKUP(A366,'Komplet č.2008 (ÚR 4 A 5)'!$Y$4:$Y$778,1,0)</f>
        <v>30200</v>
      </c>
      <c r="FJ366" t="str">
        <f>VLOOKUP(F366,'Komplet č 2025 (ÚR 4 A 5)'!$F$3:$N$753,9,0)</f>
        <v>30.20</v>
      </c>
      <c r="FK366">
        <f>VLOOKUP(F366,'Komplet č 2025 (ÚR 4 A 5)'!$F$3:$N$753,8,0)</f>
        <v>4</v>
      </c>
    </row>
    <row r="367" spans="1:167" x14ac:dyDescent="0.25">
      <c r="A367" s="67" t="s">
        <v>1152</v>
      </c>
      <c r="B367" s="68" t="s">
        <v>1153</v>
      </c>
      <c r="C367" s="55" t="str">
        <f t="shared" si="78"/>
        <v>30300 - Výroba letadel a jejich motorů, kosmických lodí a souvisejících zařízení</v>
      </c>
      <c r="D367" s="55" t="s">
        <v>1154</v>
      </c>
      <c r="E367" s="1" t="s">
        <v>45</v>
      </c>
      <c r="F367" s="67" t="s">
        <v>1155</v>
      </c>
      <c r="G367" s="68" t="s">
        <v>1156</v>
      </c>
      <c r="H367" s="55" t="str">
        <f t="shared" si="84"/>
        <v>30310 - Výroba civilních letadel, kosmických lodí a souvisejících zařízení</v>
      </c>
      <c r="I367" s="55" t="s">
        <v>1151</v>
      </c>
      <c r="J367" t="str">
        <f t="shared" si="86"/>
        <v>Shoda</v>
      </c>
      <c r="K367">
        <v>365</v>
      </c>
      <c r="L367" s="1">
        <f>IF(LEFT(Převodník!$A$12,5)=LEFT('Přehled převodů'!D367,5),1,0)</f>
        <v>0</v>
      </c>
      <c r="M367" s="31"/>
      <c r="N367">
        <f t="shared" si="85"/>
        <v>0</v>
      </c>
      <c r="O367" s="45" t="e">
        <f t="shared" si="75"/>
        <v>#N/A</v>
      </c>
      <c r="P367">
        <f t="shared" si="79"/>
        <v>0</v>
      </c>
      <c r="Q367" s="41">
        <f t="shared" si="80"/>
        <v>0</v>
      </c>
      <c r="R367" s="41">
        <f t="shared" si="76"/>
        <v>0</v>
      </c>
      <c r="S367" s="41">
        <f t="shared" si="81"/>
        <v>0</v>
      </c>
      <c r="T367">
        <f t="shared" si="77"/>
        <v>0</v>
      </c>
      <c r="U367" s="40">
        <f t="shared" si="82"/>
        <v>0</v>
      </c>
      <c r="V367" s="38">
        <f t="shared" si="83"/>
        <v>0</v>
      </c>
      <c r="W367" t="str">
        <f>VLOOKUP(A367,'Komplet č.2008 (ÚR 4 A 5)'!$V$4:$W$778,1,0)</f>
        <v>30300</v>
      </c>
      <c r="X367" t="str">
        <f>VLOOKUP(A367,'Komplet č.2008 (ÚR 4 A 5)'!$Y$4:$Y$778,1,0)</f>
        <v>30300</v>
      </c>
      <c r="FJ367" t="str">
        <f>VLOOKUP(F367,'Komplet č 2025 (ÚR 4 A 5)'!$F$3:$N$753,9,0)</f>
        <v>30.31</v>
      </c>
      <c r="FK367">
        <f>VLOOKUP(F367,'Komplet č 2025 (ÚR 4 A 5)'!$F$3:$N$753,8,0)</f>
        <v>4</v>
      </c>
    </row>
    <row r="368" spans="1:167" x14ac:dyDescent="0.25">
      <c r="A368" s="67" t="s">
        <v>1152</v>
      </c>
      <c r="B368" s="68" t="s">
        <v>1153</v>
      </c>
      <c r="C368" s="55" t="str">
        <f t="shared" si="78"/>
        <v>30300 - Výroba letadel a jejich motorů, kosmických lodí a souvisejících zařízení</v>
      </c>
      <c r="D368" s="55" t="s">
        <v>1154</v>
      </c>
      <c r="E368" s="1" t="s">
        <v>45</v>
      </c>
      <c r="F368" s="67" t="s">
        <v>1158</v>
      </c>
      <c r="G368" s="68" t="s">
        <v>1159</v>
      </c>
      <c r="H368" s="55" t="str">
        <f t="shared" si="84"/>
        <v>30320 - Výroba vojenských letadel, kosmických lodí a souvisejících zařízení</v>
      </c>
      <c r="I368" s="55" t="s">
        <v>1157</v>
      </c>
      <c r="J368" t="str">
        <f t="shared" si="86"/>
        <v>Shoda</v>
      </c>
      <c r="K368">
        <v>366</v>
      </c>
      <c r="L368" s="1">
        <f>IF(LEFT(Převodník!$A$12,5)=LEFT('Přehled převodů'!D368,5),1,0)</f>
        <v>0</v>
      </c>
      <c r="M368" s="31"/>
      <c r="N368">
        <f t="shared" si="85"/>
        <v>0</v>
      </c>
      <c r="O368" s="45" t="e">
        <f t="shared" si="75"/>
        <v>#N/A</v>
      </c>
      <c r="P368">
        <f t="shared" si="79"/>
        <v>0</v>
      </c>
      <c r="Q368" s="41">
        <f t="shared" si="80"/>
        <v>0</v>
      </c>
      <c r="R368" s="41">
        <f t="shared" si="76"/>
        <v>0</v>
      </c>
      <c r="S368" s="41">
        <f t="shared" si="81"/>
        <v>0</v>
      </c>
      <c r="T368">
        <f t="shared" si="77"/>
        <v>0</v>
      </c>
      <c r="U368" s="40">
        <f t="shared" si="82"/>
        <v>0</v>
      </c>
      <c r="V368" s="38">
        <f t="shared" si="83"/>
        <v>0</v>
      </c>
      <c r="W368" t="str">
        <f>VLOOKUP(A368,'Komplet č.2008 (ÚR 4 A 5)'!$V$4:$W$778,1,0)</f>
        <v>30300</v>
      </c>
      <c r="X368" t="str">
        <f>VLOOKUP(A368,'Komplet č.2008 (ÚR 4 A 5)'!$Y$4:$Y$778,1,0)</f>
        <v>30300</v>
      </c>
      <c r="FJ368" t="str">
        <f>VLOOKUP(F368,'Komplet č 2025 (ÚR 4 A 5)'!$F$3:$N$753,9,0)</f>
        <v>30.32</v>
      </c>
      <c r="FK368">
        <f>VLOOKUP(F368,'Komplet č 2025 (ÚR 4 A 5)'!$F$3:$N$753,8,0)</f>
        <v>4</v>
      </c>
    </row>
    <row r="369" spans="1:167" x14ac:dyDescent="0.25">
      <c r="A369" s="67" t="s">
        <v>1161</v>
      </c>
      <c r="B369" s="68" t="s">
        <v>1162</v>
      </c>
      <c r="C369" s="55" t="str">
        <f t="shared" si="78"/>
        <v>30400 - Výroba vojenských bojových vozidel</v>
      </c>
      <c r="D369" s="55" t="s">
        <v>1160</v>
      </c>
      <c r="E369" s="1" t="s">
        <v>45</v>
      </c>
      <c r="F369" s="67" t="s">
        <v>1161</v>
      </c>
      <c r="G369" s="68" t="s">
        <v>1162</v>
      </c>
      <c r="H369" s="55" t="str">
        <f t="shared" si="84"/>
        <v>30400 - Výroba vojenských bojových vozidel</v>
      </c>
      <c r="I369" s="55" t="s">
        <v>1160</v>
      </c>
      <c r="J369" t="str">
        <f t="shared" si="86"/>
        <v>Shoda</v>
      </c>
      <c r="K369">
        <v>367</v>
      </c>
      <c r="L369" s="1">
        <f>IF(LEFT(Převodník!$A$12,5)=LEFT('Přehled převodů'!D369,5),1,0)</f>
        <v>0</v>
      </c>
      <c r="M369" s="31"/>
      <c r="N369">
        <f t="shared" si="85"/>
        <v>0</v>
      </c>
      <c r="O369" s="45" t="e">
        <f t="shared" si="75"/>
        <v>#N/A</v>
      </c>
      <c r="P369">
        <f t="shared" si="79"/>
        <v>0</v>
      </c>
      <c r="Q369" s="41">
        <f t="shared" si="80"/>
        <v>0</v>
      </c>
      <c r="R369" s="41">
        <f t="shared" si="76"/>
        <v>0</v>
      </c>
      <c r="S369" s="41">
        <f t="shared" si="81"/>
        <v>0</v>
      </c>
      <c r="T369">
        <f t="shared" si="77"/>
        <v>0</v>
      </c>
      <c r="U369" s="40">
        <f t="shared" si="82"/>
        <v>0</v>
      </c>
      <c r="V369" s="38">
        <f t="shared" si="83"/>
        <v>0</v>
      </c>
      <c r="W369" t="str">
        <f>VLOOKUP(A369,'Komplet č.2008 (ÚR 4 A 5)'!$V$4:$W$778,1,0)</f>
        <v>30400</v>
      </c>
      <c r="X369" t="str">
        <f>VLOOKUP(A369,'Komplet č.2008 (ÚR 4 A 5)'!$Y$4:$Y$778,1,0)</f>
        <v>30400</v>
      </c>
      <c r="FJ369" t="str">
        <f>VLOOKUP(F369,'Komplet č 2025 (ÚR 4 A 5)'!$F$3:$N$753,9,0)</f>
        <v>30.40</v>
      </c>
      <c r="FK369">
        <f>VLOOKUP(F369,'Komplet č 2025 (ÚR 4 A 5)'!$F$3:$N$753,8,0)</f>
        <v>4</v>
      </c>
    </row>
    <row r="370" spans="1:167" x14ac:dyDescent="0.25">
      <c r="A370" s="67" t="s">
        <v>1161</v>
      </c>
      <c r="B370" s="68" t="s">
        <v>1162</v>
      </c>
      <c r="C370" s="55" t="str">
        <f t="shared" si="78"/>
        <v>30400 - Výroba vojenských bojových vozidel</v>
      </c>
      <c r="D370" s="55" t="s">
        <v>1160</v>
      </c>
      <c r="E370" s="1" t="s">
        <v>45</v>
      </c>
      <c r="F370" s="67" t="s">
        <v>1164</v>
      </c>
      <c r="G370" s="68" t="s">
        <v>1165</v>
      </c>
      <c r="H370" s="55" t="str">
        <f t="shared" si="84"/>
        <v>33180 - Opravy a údržba vojenských bojových vozidel, lodí, člunů, letadel a kosmických lodí</v>
      </c>
      <c r="I370" s="55" t="s">
        <v>1163</v>
      </c>
      <c r="J370" t="str">
        <f t="shared" si="86"/>
        <v>Shoda</v>
      </c>
      <c r="K370">
        <v>368</v>
      </c>
      <c r="L370" s="1">
        <f>IF(LEFT(Převodník!$A$12,5)=LEFT('Přehled převodů'!D370,5),1,0)</f>
        <v>0</v>
      </c>
      <c r="M370" s="31"/>
      <c r="N370">
        <f t="shared" si="85"/>
        <v>0</v>
      </c>
      <c r="O370" s="45" t="e">
        <f t="shared" si="75"/>
        <v>#N/A</v>
      </c>
      <c r="P370">
        <f t="shared" si="79"/>
        <v>0</v>
      </c>
      <c r="Q370" s="41">
        <f t="shared" si="80"/>
        <v>0</v>
      </c>
      <c r="R370" s="41">
        <f t="shared" si="76"/>
        <v>0</v>
      </c>
      <c r="S370" s="41">
        <f t="shared" si="81"/>
        <v>0</v>
      </c>
      <c r="T370">
        <f t="shared" si="77"/>
        <v>0</v>
      </c>
      <c r="U370" s="40">
        <f t="shared" si="82"/>
        <v>0</v>
      </c>
      <c r="V370" s="38">
        <f t="shared" si="83"/>
        <v>0</v>
      </c>
      <c r="W370" t="str">
        <f>VLOOKUP(A370,'Komplet č.2008 (ÚR 4 A 5)'!$V$4:$W$778,1,0)</f>
        <v>30400</v>
      </c>
      <c r="X370" t="str">
        <f>VLOOKUP(A370,'Komplet č.2008 (ÚR 4 A 5)'!$Y$4:$Y$778,1,0)</f>
        <v>30400</v>
      </c>
      <c r="FJ370" t="str">
        <f>VLOOKUP(F370,'Komplet č 2025 (ÚR 4 A 5)'!$F$3:$N$753,9,0)</f>
        <v>33.18</v>
      </c>
      <c r="FK370">
        <f>VLOOKUP(F370,'Komplet č 2025 (ÚR 4 A 5)'!$F$3:$N$753,8,0)</f>
        <v>4</v>
      </c>
    </row>
    <row r="371" spans="1:167" x14ac:dyDescent="0.25">
      <c r="A371" s="67" t="s">
        <v>1058</v>
      </c>
      <c r="B371" s="68" t="s">
        <v>1059</v>
      </c>
      <c r="C371" s="55" t="str">
        <f t="shared" si="78"/>
        <v>30910 - Výroba motocyklů</v>
      </c>
      <c r="D371" s="55" t="s">
        <v>1057</v>
      </c>
      <c r="E371" s="1" t="s">
        <v>45</v>
      </c>
      <c r="F371" s="67" t="s">
        <v>1058</v>
      </c>
      <c r="G371" s="68" t="s">
        <v>1059</v>
      </c>
      <c r="H371" s="55" t="str">
        <f t="shared" si="84"/>
        <v>30910 - Výroba motocyklů</v>
      </c>
      <c r="I371" s="55" t="s">
        <v>1057</v>
      </c>
      <c r="J371" t="str">
        <f t="shared" si="86"/>
        <v>Shoda</v>
      </c>
      <c r="K371">
        <v>369</v>
      </c>
      <c r="L371" s="1">
        <f>IF(LEFT(Převodník!$A$12,5)=LEFT('Přehled převodů'!D371,5),1,0)</f>
        <v>0</v>
      </c>
      <c r="M371" s="31"/>
      <c r="N371">
        <f t="shared" si="85"/>
        <v>0</v>
      </c>
      <c r="O371" s="45" t="e">
        <f t="shared" si="75"/>
        <v>#N/A</v>
      </c>
      <c r="P371">
        <f t="shared" si="79"/>
        <v>0</v>
      </c>
      <c r="Q371" s="41">
        <f t="shared" si="80"/>
        <v>0</v>
      </c>
      <c r="R371" s="41">
        <f t="shared" si="76"/>
        <v>0</v>
      </c>
      <c r="S371" s="41">
        <f t="shared" si="81"/>
        <v>0</v>
      </c>
      <c r="T371">
        <f t="shared" si="77"/>
        <v>0</v>
      </c>
      <c r="U371" s="40">
        <f t="shared" si="82"/>
        <v>0</v>
      </c>
      <c r="V371" s="38">
        <f t="shared" si="83"/>
        <v>0</v>
      </c>
      <c r="W371" t="str">
        <f>VLOOKUP(A371,'Komplet č.2008 (ÚR 4 A 5)'!$V$4:$W$778,1,0)</f>
        <v>30910</v>
      </c>
      <c r="X371" t="str">
        <f>VLOOKUP(A371,'Komplet č.2008 (ÚR 4 A 5)'!$Y$4:$Y$778,1,0)</f>
        <v>30910</v>
      </c>
      <c r="FJ371" t="str">
        <f>VLOOKUP(F371,'Komplet č 2025 (ÚR 4 A 5)'!$F$3:$N$753,9,0)</f>
        <v>30.91</v>
      </c>
      <c r="FK371">
        <f>VLOOKUP(F371,'Komplet č 2025 (ÚR 4 A 5)'!$F$3:$N$753,8,0)</f>
        <v>4</v>
      </c>
    </row>
    <row r="372" spans="1:167" x14ac:dyDescent="0.25">
      <c r="A372" s="67" t="s">
        <v>1058</v>
      </c>
      <c r="B372" s="68" t="s">
        <v>1059</v>
      </c>
      <c r="C372" s="55" t="str">
        <f t="shared" si="78"/>
        <v>30910 - Výroba motocyklů</v>
      </c>
      <c r="D372" s="55" t="s">
        <v>1057</v>
      </c>
      <c r="E372" s="1" t="s">
        <v>45</v>
      </c>
      <c r="F372" s="67" t="s">
        <v>1167</v>
      </c>
      <c r="G372" s="68" t="s">
        <v>1168</v>
      </c>
      <c r="H372" s="55" t="str">
        <f t="shared" ref="H372:H402" si="87">F372&amp;" - "&amp;G372</f>
        <v>30920 - Výroba jízdních kol a vozíků pro invalidy</v>
      </c>
      <c r="I372" s="55" t="s">
        <v>1166</v>
      </c>
      <c r="J372" t="str">
        <f t="shared" si="86"/>
        <v>Shoda</v>
      </c>
      <c r="K372">
        <v>370</v>
      </c>
      <c r="L372" s="1">
        <f>IF(LEFT(Převodník!$A$12,5)=LEFT('Přehled převodů'!D372,5),1,0)</f>
        <v>0</v>
      </c>
      <c r="M372" s="31"/>
      <c r="N372">
        <f t="shared" si="85"/>
        <v>0</v>
      </c>
      <c r="O372" s="45" t="e">
        <f t="shared" si="75"/>
        <v>#N/A</v>
      </c>
      <c r="P372">
        <f t="shared" si="79"/>
        <v>0</v>
      </c>
      <c r="Q372" s="41">
        <f t="shared" si="80"/>
        <v>0</v>
      </c>
      <c r="R372" s="41">
        <f t="shared" si="76"/>
        <v>0</v>
      </c>
      <c r="S372" s="41">
        <f t="shared" si="81"/>
        <v>0</v>
      </c>
      <c r="T372">
        <f t="shared" si="77"/>
        <v>0</v>
      </c>
      <c r="U372" s="40">
        <f t="shared" si="82"/>
        <v>0</v>
      </c>
      <c r="V372" s="38">
        <f t="shared" si="83"/>
        <v>0</v>
      </c>
      <c r="W372" t="str">
        <f>VLOOKUP(A372,'Komplet č.2008 (ÚR 4 A 5)'!$V$4:$W$778,1,0)</f>
        <v>30910</v>
      </c>
      <c r="X372" t="str">
        <f>VLOOKUP(A372,'Komplet č.2008 (ÚR 4 A 5)'!$Y$4:$Y$778,1,0)</f>
        <v>30910</v>
      </c>
      <c r="FJ372" t="str">
        <f>VLOOKUP(F372,'Komplet č 2025 (ÚR 4 A 5)'!$F$3:$N$753,9,0)</f>
        <v>30.92</v>
      </c>
      <c r="FK372">
        <f>VLOOKUP(F372,'Komplet č 2025 (ÚR 4 A 5)'!$F$3:$N$753,8,0)</f>
        <v>4</v>
      </c>
    </row>
    <row r="373" spans="1:167" x14ac:dyDescent="0.25">
      <c r="A373" s="67" t="s">
        <v>1167</v>
      </c>
      <c r="B373" s="68" t="s">
        <v>1168</v>
      </c>
      <c r="C373" s="55" t="str">
        <f t="shared" si="78"/>
        <v>30920 - Výroba jízdních kol a vozíků pro invalidy</v>
      </c>
      <c r="D373" s="55" t="s">
        <v>1166</v>
      </c>
      <c r="E373" s="1" t="s">
        <v>29</v>
      </c>
      <c r="F373" s="67" t="s">
        <v>1167</v>
      </c>
      <c r="G373" s="68" t="s">
        <v>1168</v>
      </c>
      <c r="H373" s="55" t="str">
        <f t="shared" si="87"/>
        <v>30920 - Výroba jízdních kol a vozíků pro invalidy</v>
      </c>
      <c r="I373" s="55" t="s">
        <v>1166</v>
      </c>
      <c r="J373" t="str">
        <f t="shared" si="86"/>
        <v>Shoda</v>
      </c>
      <c r="K373">
        <v>371</v>
      </c>
      <c r="L373" s="1">
        <f>IF(LEFT(Převodník!$A$12,5)=LEFT('Přehled převodů'!D373,5),1,0)</f>
        <v>0</v>
      </c>
      <c r="M373" s="31"/>
      <c r="N373">
        <f t="shared" si="85"/>
        <v>0</v>
      </c>
      <c r="O373" s="45" t="e">
        <f t="shared" si="75"/>
        <v>#N/A</v>
      </c>
      <c r="P373">
        <f t="shared" si="79"/>
        <v>0</v>
      </c>
      <c r="Q373" s="41">
        <f t="shared" si="80"/>
        <v>0</v>
      </c>
      <c r="R373" s="41">
        <f t="shared" si="76"/>
        <v>0</v>
      </c>
      <c r="S373" s="41">
        <f t="shared" si="81"/>
        <v>0</v>
      </c>
      <c r="T373">
        <f t="shared" si="77"/>
        <v>0</v>
      </c>
      <c r="U373" s="40">
        <f t="shared" si="82"/>
        <v>0</v>
      </c>
      <c r="V373" s="38">
        <f t="shared" si="83"/>
        <v>0</v>
      </c>
      <c r="W373" t="str">
        <f>VLOOKUP(A373,'Komplet č.2008 (ÚR 4 A 5)'!$V$4:$W$778,1,0)</f>
        <v>30920</v>
      </c>
      <c r="X373" t="str">
        <f>VLOOKUP(A373,'Komplet č.2008 (ÚR 4 A 5)'!$Y$4:$Y$778,1,0)</f>
        <v>30920</v>
      </c>
      <c r="FJ373" t="str">
        <f>VLOOKUP(F373,'Komplet č 2025 (ÚR 4 A 5)'!$F$3:$N$753,9,0)</f>
        <v>30.92</v>
      </c>
      <c r="FK373">
        <f>VLOOKUP(F373,'Komplet č 2025 (ÚR 4 A 5)'!$F$3:$N$753,8,0)</f>
        <v>4</v>
      </c>
    </row>
    <row r="374" spans="1:167" x14ac:dyDescent="0.25">
      <c r="A374" s="67" t="s">
        <v>1170</v>
      </c>
      <c r="B374" s="68" t="s">
        <v>1171</v>
      </c>
      <c r="C374" s="55" t="str">
        <f t="shared" si="78"/>
        <v>30990 - Výroba ostatních dopravních prostředků a zařízení j. n.</v>
      </c>
      <c r="D374" s="55" t="s">
        <v>1169</v>
      </c>
      <c r="E374" s="1" t="s">
        <v>29</v>
      </c>
      <c r="F374" s="67" t="s">
        <v>1170</v>
      </c>
      <c r="G374" s="68" t="s">
        <v>1171</v>
      </c>
      <c r="H374" s="55" t="str">
        <f t="shared" si="87"/>
        <v>30990 - Výroba ostatních dopravních prostředků a zařízení j. n.</v>
      </c>
      <c r="I374" s="55" t="s">
        <v>1169</v>
      </c>
      <c r="J374" t="str">
        <f t="shared" si="86"/>
        <v>Shoda</v>
      </c>
      <c r="K374">
        <v>372</v>
      </c>
      <c r="L374" s="1">
        <f>IF(LEFT(Převodník!$A$12,5)=LEFT('Přehled převodů'!D374,5),1,0)</f>
        <v>0</v>
      </c>
      <c r="M374" s="31"/>
      <c r="N374">
        <f t="shared" si="85"/>
        <v>0</v>
      </c>
      <c r="O374" s="45" t="e">
        <f t="shared" si="75"/>
        <v>#N/A</v>
      </c>
      <c r="P374">
        <f t="shared" si="79"/>
        <v>0</v>
      </c>
      <c r="Q374" s="41">
        <f t="shared" si="80"/>
        <v>0</v>
      </c>
      <c r="R374" s="41">
        <f t="shared" si="76"/>
        <v>0</v>
      </c>
      <c r="S374" s="41">
        <f t="shared" si="81"/>
        <v>0</v>
      </c>
      <c r="T374">
        <f t="shared" si="77"/>
        <v>0</v>
      </c>
      <c r="U374" s="40">
        <f t="shared" si="82"/>
        <v>0</v>
      </c>
      <c r="V374" s="38">
        <f t="shared" si="83"/>
        <v>0</v>
      </c>
      <c r="W374" t="str">
        <f>VLOOKUP(A374,'Komplet č.2008 (ÚR 4 A 5)'!$V$4:$W$778,1,0)</f>
        <v>30990</v>
      </c>
      <c r="X374" t="str">
        <f>VLOOKUP(A374,'Komplet č.2008 (ÚR 4 A 5)'!$Y$4:$Y$778,1,0)</f>
        <v>30990</v>
      </c>
      <c r="FJ374" t="str">
        <f>VLOOKUP(F374,'Komplet č 2025 (ÚR 4 A 5)'!$F$3:$N$753,9,0)</f>
        <v>30.99</v>
      </c>
      <c r="FK374">
        <f>VLOOKUP(F374,'Komplet č 2025 (ÚR 4 A 5)'!$F$3:$N$753,8,0)</f>
        <v>4</v>
      </c>
    </row>
    <row r="375" spans="1:167" x14ac:dyDescent="0.25">
      <c r="A375" s="67" t="s">
        <v>1172</v>
      </c>
      <c r="B375" s="68" t="s">
        <v>1173</v>
      </c>
      <c r="C375" s="55" t="str">
        <f t="shared" si="78"/>
        <v>31010 - Výroba kancelářského nábytku a zařízení obchodů</v>
      </c>
      <c r="D375" s="55" t="s">
        <v>1174</v>
      </c>
      <c r="E375" s="1" t="s">
        <v>29</v>
      </c>
      <c r="F375" s="67" t="s">
        <v>752</v>
      </c>
      <c r="G375" s="68" t="s">
        <v>753</v>
      </c>
      <c r="H375" s="55" t="str">
        <f t="shared" si="87"/>
        <v>31000 - Výroba nábytku</v>
      </c>
      <c r="I375" s="55" t="s">
        <v>751</v>
      </c>
      <c r="J375" t="str">
        <f t="shared" si="86"/>
        <v>Shoda</v>
      </c>
      <c r="K375">
        <v>373</v>
      </c>
      <c r="L375" s="1">
        <f>IF(LEFT(Převodník!$A$12,5)=LEFT('Přehled převodů'!D375,5),1,0)</f>
        <v>0</v>
      </c>
      <c r="M375" s="31"/>
      <c r="N375">
        <f t="shared" si="85"/>
        <v>0</v>
      </c>
      <c r="O375" s="45" t="e">
        <f t="shared" si="75"/>
        <v>#N/A</v>
      </c>
      <c r="P375">
        <f t="shared" si="79"/>
        <v>0</v>
      </c>
      <c r="Q375" s="41">
        <f t="shared" si="80"/>
        <v>0</v>
      </c>
      <c r="R375" s="41">
        <f t="shared" si="76"/>
        <v>0</v>
      </c>
      <c r="S375" s="41">
        <f t="shared" si="81"/>
        <v>0</v>
      </c>
      <c r="T375">
        <f t="shared" si="77"/>
        <v>0</v>
      </c>
      <c r="U375" s="40">
        <f t="shared" si="82"/>
        <v>0</v>
      </c>
      <c r="V375" s="38">
        <f t="shared" si="83"/>
        <v>0</v>
      </c>
      <c r="W375" t="str">
        <f>VLOOKUP(A375,'Komplet č.2008 (ÚR 4 A 5)'!$V$4:$W$778,1,0)</f>
        <v>31010</v>
      </c>
      <c r="X375" t="str">
        <f>VLOOKUP(A375,'Komplet č.2008 (ÚR 4 A 5)'!$Y$4:$Y$778,1,0)</f>
        <v>31010</v>
      </c>
      <c r="FJ375" t="str">
        <f>VLOOKUP(F375,'Komplet č 2025 (ÚR 4 A 5)'!$F$3:$N$753,9,0)</f>
        <v>31.00</v>
      </c>
      <c r="FK375">
        <f>VLOOKUP(F375,'Komplet č 2025 (ÚR 4 A 5)'!$F$3:$N$753,8,0)</f>
        <v>4</v>
      </c>
    </row>
    <row r="376" spans="1:167" x14ac:dyDescent="0.25">
      <c r="A376" s="67" t="s">
        <v>1175</v>
      </c>
      <c r="B376" s="68" t="s">
        <v>1176</v>
      </c>
      <c r="C376" s="55" t="str">
        <f t="shared" si="78"/>
        <v>31020 - Výroba kuchyňského nábytku</v>
      </c>
      <c r="D376" s="55" t="s">
        <v>1177</v>
      </c>
      <c r="E376" s="1" t="s">
        <v>29</v>
      </c>
      <c r="F376" s="67" t="s">
        <v>752</v>
      </c>
      <c r="G376" s="68" t="s">
        <v>753</v>
      </c>
      <c r="H376" s="55" t="str">
        <f t="shared" si="87"/>
        <v>31000 - Výroba nábytku</v>
      </c>
      <c r="I376" s="55" t="s">
        <v>751</v>
      </c>
      <c r="J376" t="str">
        <f t="shared" si="86"/>
        <v>Shoda</v>
      </c>
      <c r="K376">
        <v>374</v>
      </c>
      <c r="L376" s="1">
        <f>IF(LEFT(Převodník!$A$12,5)=LEFT('Přehled převodů'!D376,5),1,0)</f>
        <v>0</v>
      </c>
      <c r="M376" s="31"/>
      <c r="N376">
        <f t="shared" si="85"/>
        <v>0</v>
      </c>
      <c r="O376" s="45" t="e">
        <f t="shared" si="75"/>
        <v>#N/A</v>
      </c>
      <c r="P376">
        <f t="shared" si="79"/>
        <v>0</v>
      </c>
      <c r="Q376" s="41">
        <f t="shared" si="80"/>
        <v>0</v>
      </c>
      <c r="R376" s="41">
        <f t="shared" si="76"/>
        <v>0</v>
      </c>
      <c r="S376" s="41">
        <f t="shared" si="81"/>
        <v>0</v>
      </c>
      <c r="T376">
        <f t="shared" si="77"/>
        <v>0</v>
      </c>
      <c r="U376" s="40">
        <f t="shared" si="82"/>
        <v>0</v>
      </c>
      <c r="V376" s="38">
        <f t="shared" si="83"/>
        <v>0</v>
      </c>
      <c r="W376" t="str">
        <f>VLOOKUP(A376,'Komplet č.2008 (ÚR 4 A 5)'!$V$4:$W$778,1,0)</f>
        <v>31020</v>
      </c>
      <c r="X376" t="str">
        <f>VLOOKUP(A376,'Komplet č.2008 (ÚR 4 A 5)'!$Y$4:$Y$778,1,0)</f>
        <v>31020</v>
      </c>
      <c r="FJ376" t="str">
        <f>VLOOKUP(F376,'Komplet č 2025 (ÚR 4 A 5)'!$F$3:$N$753,9,0)</f>
        <v>31.00</v>
      </c>
      <c r="FK376">
        <f>VLOOKUP(F376,'Komplet č 2025 (ÚR 4 A 5)'!$F$3:$N$753,8,0)</f>
        <v>4</v>
      </c>
    </row>
    <row r="377" spans="1:167" x14ac:dyDescent="0.25">
      <c r="A377" s="67" t="s">
        <v>1178</v>
      </c>
      <c r="B377" s="68" t="s">
        <v>1179</v>
      </c>
      <c r="C377" s="55" t="str">
        <f t="shared" si="78"/>
        <v>31030 - Výroba matrací</v>
      </c>
      <c r="D377" s="55" t="s">
        <v>1180</v>
      </c>
      <c r="E377" s="1" t="s">
        <v>29</v>
      </c>
      <c r="F377" s="67" t="s">
        <v>752</v>
      </c>
      <c r="G377" s="68" t="s">
        <v>753</v>
      </c>
      <c r="H377" s="55" t="str">
        <f t="shared" si="87"/>
        <v>31000 - Výroba nábytku</v>
      </c>
      <c r="I377" s="55" t="s">
        <v>751</v>
      </c>
      <c r="J377" t="str">
        <f t="shared" si="86"/>
        <v>Shoda</v>
      </c>
      <c r="K377">
        <v>375</v>
      </c>
      <c r="L377" s="1">
        <f>IF(LEFT(Převodník!$A$12,5)=LEFT('Přehled převodů'!D377,5),1,0)</f>
        <v>0</v>
      </c>
      <c r="M377" s="31"/>
      <c r="N377">
        <f t="shared" si="85"/>
        <v>0</v>
      </c>
      <c r="O377" s="45" t="e">
        <f t="shared" si="75"/>
        <v>#N/A</v>
      </c>
      <c r="P377">
        <f t="shared" si="79"/>
        <v>0</v>
      </c>
      <c r="Q377" s="41">
        <f t="shared" si="80"/>
        <v>0</v>
      </c>
      <c r="R377" s="41">
        <f t="shared" si="76"/>
        <v>0</v>
      </c>
      <c r="S377" s="41">
        <f t="shared" si="81"/>
        <v>0</v>
      </c>
      <c r="T377">
        <f t="shared" si="77"/>
        <v>0</v>
      </c>
      <c r="U377" s="40">
        <f t="shared" si="82"/>
        <v>0</v>
      </c>
      <c r="V377" s="38">
        <f t="shared" si="83"/>
        <v>0</v>
      </c>
      <c r="W377" t="str">
        <f>VLOOKUP(A377,'Komplet č.2008 (ÚR 4 A 5)'!$V$4:$W$778,1,0)</f>
        <v>31030</v>
      </c>
      <c r="X377" t="str">
        <f>VLOOKUP(A377,'Komplet č.2008 (ÚR 4 A 5)'!$Y$4:$Y$778,1,0)</f>
        <v>31030</v>
      </c>
      <c r="FJ377" t="str">
        <f>VLOOKUP(F377,'Komplet č 2025 (ÚR 4 A 5)'!$F$3:$N$753,9,0)</f>
        <v>31.00</v>
      </c>
      <c r="FK377">
        <f>VLOOKUP(F377,'Komplet č 2025 (ÚR 4 A 5)'!$F$3:$N$753,8,0)</f>
        <v>4</v>
      </c>
    </row>
    <row r="378" spans="1:167" x14ac:dyDescent="0.25">
      <c r="A378" s="67" t="s">
        <v>1181</v>
      </c>
      <c r="B378" s="68" t="s">
        <v>1182</v>
      </c>
      <c r="C378" s="55" t="str">
        <f t="shared" si="78"/>
        <v>31090 - Výroba ostatního nábytku</v>
      </c>
      <c r="D378" s="55" t="s">
        <v>1183</v>
      </c>
      <c r="E378" s="1" t="s">
        <v>29</v>
      </c>
      <c r="F378" s="67" t="s">
        <v>752</v>
      </c>
      <c r="G378" s="68" t="s">
        <v>753</v>
      </c>
      <c r="H378" s="55" t="str">
        <f t="shared" si="87"/>
        <v>31000 - Výroba nábytku</v>
      </c>
      <c r="I378" s="55" t="s">
        <v>751</v>
      </c>
      <c r="J378" t="str">
        <f t="shared" si="86"/>
        <v>Shoda</v>
      </c>
      <c r="K378">
        <v>376</v>
      </c>
      <c r="L378" s="1">
        <f>IF(LEFT(Převodník!$A$12,5)=LEFT('Přehled převodů'!D378,5),1,0)</f>
        <v>0</v>
      </c>
      <c r="M378" s="31"/>
      <c r="N378">
        <f t="shared" si="85"/>
        <v>0</v>
      </c>
      <c r="O378" s="45" t="e">
        <f t="shared" si="75"/>
        <v>#N/A</v>
      </c>
      <c r="P378">
        <f t="shared" si="79"/>
        <v>0</v>
      </c>
      <c r="Q378" s="41">
        <f t="shared" si="80"/>
        <v>0</v>
      </c>
      <c r="R378" s="41">
        <f t="shared" si="76"/>
        <v>0</v>
      </c>
      <c r="S378" s="41">
        <f t="shared" si="81"/>
        <v>0</v>
      </c>
      <c r="T378">
        <f t="shared" si="77"/>
        <v>0</v>
      </c>
      <c r="U378" s="40">
        <f t="shared" si="82"/>
        <v>0</v>
      </c>
      <c r="V378" s="38">
        <f t="shared" si="83"/>
        <v>0</v>
      </c>
      <c r="W378" t="str">
        <f>VLOOKUP(A378,'Komplet č.2008 (ÚR 4 A 5)'!$V$4:$W$778,1,0)</f>
        <v>31090</v>
      </c>
      <c r="X378" t="str">
        <f>VLOOKUP(A378,'Komplet č.2008 (ÚR 4 A 5)'!$Y$4:$Y$778,1,0)</f>
        <v>31090</v>
      </c>
      <c r="FJ378" t="str">
        <f>VLOOKUP(F378,'Komplet č 2025 (ÚR 4 A 5)'!$F$3:$N$753,9,0)</f>
        <v>31.00</v>
      </c>
      <c r="FK378">
        <f>VLOOKUP(F378,'Komplet č 2025 (ÚR 4 A 5)'!$F$3:$N$753,8,0)</f>
        <v>4</v>
      </c>
    </row>
    <row r="379" spans="1:167" x14ac:dyDescent="0.25">
      <c r="A379" s="67" t="s">
        <v>1185</v>
      </c>
      <c r="B379" s="68" t="s">
        <v>1186</v>
      </c>
      <c r="C379" s="55" t="str">
        <f t="shared" si="78"/>
        <v>32110 - Ražení mincí</v>
      </c>
      <c r="D379" s="55" t="s">
        <v>1184</v>
      </c>
      <c r="E379" s="1" t="s">
        <v>29</v>
      </c>
      <c r="F379" s="67" t="s">
        <v>1185</v>
      </c>
      <c r="G379" s="68" t="s">
        <v>1186</v>
      </c>
      <c r="H379" s="55" t="str">
        <f t="shared" si="87"/>
        <v>32110 - Ražení mincí</v>
      </c>
      <c r="I379" s="55" t="s">
        <v>1184</v>
      </c>
      <c r="J379" t="str">
        <f t="shared" si="86"/>
        <v>Shoda</v>
      </c>
      <c r="K379">
        <v>377</v>
      </c>
      <c r="L379" s="1">
        <f>IF(LEFT(Převodník!$A$12,5)=LEFT('Přehled převodů'!D379,5),1,0)</f>
        <v>0</v>
      </c>
      <c r="M379" s="31"/>
      <c r="N379">
        <f t="shared" si="85"/>
        <v>0</v>
      </c>
      <c r="O379" s="45" t="e">
        <f t="shared" si="75"/>
        <v>#N/A</v>
      </c>
      <c r="P379">
        <f t="shared" si="79"/>
        <v>0</v>
      </c>
      <c r="Q379" s="41">
        <f t="shared" si="80"/>
        <v>0</v>
      </c>
      <c r="R379" s="41">
        <f t="shared" si="76"/>
        <v>0</v>
      </c>
      <c r="S379" s="41">
        <f t="shared" si="81"/>
        <v>0</v>
      </c>
      <c r="T379">
        <f t="shared" si="77"/>
        <v>0</v>
      </c>
      <c r="U379" s="40">
        <f t="shared" si="82"/>
        <v>0</v>
      </c>
      <c r="V379" s="38">
        <f t="shared" si="83"/>
        <v>0</v>
      </c>
      <c r="W379" t="str">
        <f>VLOOKUP(A379,'Komplet č.2008 (ÚR 4 A 5)'!$V$4:$W$778,1,0)</f>
        <v>32110</v>
      </c>
      <c r="X379" t="str">
        <f>VLOOKUP(A379,'Komplet č.2008 (ÚR 4 A 5)'!$Y$4:$Y$778,1,0)</f>
        <v>32110</v>
      </c>
      <c r="FJ379" t="str">
        <f>VLOOKUP(F379,'Komplet č 2025 (ÚR 4 A 5)'!$F$3:$N$753,9,0)</f>
        <v>32.11</v>
      </c>
      <c r="FK379">
        <f>VLOOKUP(F379,'Komplet č 2025 (ÚR 4 A 5)'!$F$3:$N$753,8,0)</f>
        <v>4</v>
      </c>
    </row>
    <row r="380" spans="1:167" x14ac:dyDescent="0.25">
      <c r="A380" s="67" t="s">
        <v>1188</v>
      </c>
      <c r="B380" s="68" t="s">
        <v>1189</v>
      </c>
      <c r="C380" s="55" t="str">
        <f t="shared" si="78"/>
        <v>32120 - Výroba klenotů a příbuzných výrobků</v>
      </c>
      <c r="D380" s="55" t="s">
        <v>1187</v>
      </c>
      <c r="E380" s="1" t="s">
        <v>29</v>
      </c>
      <c r="F380" s="67" t="s">
        <v>1188</v>
      </c>
      <c r="G380" s="68" t="s">
        <v>1189</v>
      </c>
      <c r="H380" s="55" t="str">
        <f t="shared" si="87"/>
        <v>32120 - Výroba klenotů a příbuzných výrobků</v>
      </c>
      <c r="I380" s="55" t="s">
        <v>1187</v>
      </c>
      <c r="J380" t="str">
        <f t="shared" si="86"/>
        <v>Shoda</v>
      </c>
      <c r="K380">
        <v>378</v>
      </c>
      <c r="L380" s="1">
        <f>IF(LEFT(Převodník!$A$12,5)=LEFT('Přehled převodů'!D380,5),1,0)</f>
        <v>0</v>
      </c>
      <c r="M380" s="31"/>
      <c r="N380">
        <f t="shared" si="85"/>
        <v>0</v>
      </c>
      <c r="O380" s="45" t="e">
        <f t="shared" si="75"/>
        <v>#N/A</v>
      </c>
      <c r="P380">
        <f t="shared" si="79"/>
        <v>0</v>
      </c>
      <c r="Q380" s="41">
        <f t="shared" si="80"/>
        <v>0</v>
      </c>
      <c r="R380" s="41">
        <f t="shared" si="76"/>
        <v>0</v>
      </c>
      <c r="S380" s="41">
        <f t="shared" si="81"/>
        <v>0</v>
      </c>
      <c r="T380">
        <f t="shared" si="77"/>
        <v>0</v>
      </c>
      <c r="U380" s="40">
        <f t="shared" si="82"/>
        <v>0</v>
      </c>
      <c r="V380" s="38">
        <f t="shared" si="83"/>
        <v>0</v>
      </c>
      <c r="W380" t="str">
        <f>VLOOKUP(A380,'Komplet č.2008 (ÚR 4 A 5)'!$V$4:$W$778,1,0)</f>
        <v>32120</v>
      </c>
      <c r="X380" t="str">
        <f>VLOOKUP(A380,'Komplet č.2008 (ÚR 4 A 5)'!$Y$4:$Y$778,1,0)</f>
        <v>32120</v>
      </c>
      <c r="FJ380" t="str">
        <f>VLOOKUP(F380,'Komplet č 2025 (ÚR 4 A 5)'!$F$3:$N$753,9,0)</f>
        <v>32.12</v>
      </c>
      <c r="FK380">
        <f>VLOOKUP(F380,'Komplet č 2025 (ÚR 4 A 5)'!$F$3:$N$753,8,0)</f>
        <v>4</v>
      </c>
    </row>
    <row r="381" spans="1:167" x14ac:dyDescent="0.25">
      <c r="A381" s="67" t="s">
        <v>1191</v>
      </c>
      <c r="B381" s="68" t="s">
        <v>1192</v>
      </c>
      <c r="C381" s="55" t="str">
        <f t="shared" si="78"/>
        <v>32130 - Výroba bižuterie a příbuzných výrobků</v>
      </c>
      <c r="D381" s="55" t="s">
        <v>1190</v>
      </c>
      <c r="E381" s="1" t="s">
        <v>29</v>
      </c>
      <c r="F381" s="67" t="s">
        <v>1191</v>
      </c>
      <c r="G381" s="68" t="s">
        <v>1192</v>
      </c>
      <c r="H381" s="55" t="str">
        <f t="shared" si="87"/>
        <v>32130 - Výroba bižuterie a příbuzných výrobků</v>
      </c>
      <c r="I381" s="55" t="s">
        <v>1190</v>
      </c>
      <c r="J381" t="str">
        <f t="shared" si="86"/>
        <v>Shoda</v>
      </c>
      <c r="K381">
        <v>379</v>
      </c>
      <c r="L381" s="1">
        <f>IF(LEFT(Převodník!$A$12,5)=LEFT('Přehled převodů'!D381,5),1,0)</f>
        <v>0</v>
      </c>
      <c r="M381" s="31"/>
      <c r="N381">
        <f t="shared" si="85"/>
        <v>0</v>
      </c>
      <c r="O381" s="45" t="e">
        <f t="shared" si="75"/>
        <v>#N/A</v>
      </c>
      <c r="P381">
        <f t="shared" si="79"/>
        <v>0</v>
      </c>
      <c r="Q381" s="41">
        <f t="shared" si="80"/>
        <v>0</v>
      </c>
      <c r="R381" s="41">
        <f t="shared" si="76"/>
        <v>0</v>
      </c>
      <c r="S381" s="41">
        <f t="shared" si="81"/>
        <v>0</v>
      </c>
      <c r="T381">
        <f t="shared" si="77"/>
        <v>0</v>
      </c>
      <c r="U381" s="40">
        <f t="shared" si="82"/>
        <v>0</v>
      </c>
      <c r="V381" s="38">
        <f t="shared" si="83"/>
        <v>0</v>
      </c>
      <c r="W381" t="str">
        <f>VLOOKUP(A381,'Komplet č.2008 (ÚR 4 A 5)'!$V$4:$W$778,1,0)</f>
        <v>32130</v>
      </c>
      <c r="X381" t="str">
        <f>VLOOKUP(A381,'Komplet č.2008 (ÚR 4 A 5)'!$Y$4:$Y$778,1,0)</f>
        <v>32130</v>
      </c>
      <c r="FJ381" t="str">
        <f>VLOOKUP(F381,'Komplet č 2025 (ÚR 4 A 5)'!$F$3:$N$753,9,0)</f>
        <v>32.13</v>
      </c>
      <c r="FK381">
        <f>VLOOKUP(F381,'Komplet č 2025 (ÚR 4 A 5)'!$F$3:$N$753,8,0)</f>
        <v>4</v>
      </c>
    </row>
    <row r="382" spans="1:167" x14ac:dyDescent="0.25">
      <c r="A382" s="67" t="s">
        <v>1194</v>
      </c>
      <c r="B382" s="68" t="s">
        <v>1195</v>
      </c>
      <c r="C382" s="55" t="str">
        <f t="shared" si="78"/>
        <v>32200 - Výroba hudebních nástrojů</v>
      </c>
      <c r="D382" s="55" t="s">
        <v>1193</v>
      </c>
      <c r="E382" s="1" t="s">
        <v>29</v>
      </c>
      <c r="F382" s="67" t="s">
        <v>1194</v>
      </c>
      <c r="G382" s="68" t="s">
        <v>1195</v>
      </c>
      <c r="H382" s="55" t="str">
        <f t="shared" si="87"/>
        <v>32200 - Výroba hudebních nástrojů</v>
      </c>
      <c r="I382" s="55" t="s">
        <v>1193</v>
      </c>
      <c r="J382" t="str">
        <f t="shared" si="86"/>
        <v>Shoda</v>
      </c>
      <c r="K382">
        <v>380</v>
      </c>
      <c r="L382" s="1">
        <f>IF(LEFT(Převodník!$A$12,5)=LEFT('Přehled převodů'!D382,5),1,0)</f>
        <v>0</v>
      </c>
      <c r="M382" s="31"/>
      <c r="N382">
        <f t="shared" si="85"/>
        <v>0</v>
      </c>
      <c r="O382" s="45" t="e">
        <f t="shared" si="75"/>
        <v>#N/A</v>
      </c>
      <c r="P382">
        <f t="shared" si="79"/>
        <v>0</v>
      </c>
      <c r="Q382" s="41">
        <f t="shared" si="80"/>
        <v>0</v>
      </c>
      <c r="R382" s="41">
        <f t="shared" si="76"/>
        <v>0</v>
      </c>
      <c r="S382" s="41">
        <f t="shared" si="81"/>
        <v>0</v>
      </c>
      <c r="T382">
        <f t="shared" si="77"/>
        <v>0</v>
      </c>
      <c r="U382" s="40">
        <f t="shared" si="82"/>
        <v>0</v>
      </c>
      <c r="V382" s="38">
        <f t="shared" si="83"/>
        <v>0</v>
      </c>
      <c r="W382" t="str">
        <f>VLOOKUP(A382,'Komplet č.2008 (ÚR 4 A 5)'!$V$4:$W$778,1,0)</f>
        <v>32200</v>
      </c>
      <c r="X382" t="str">
        <f>VLOOKUP(A382,'Komplet č.2008 (ÚR 4 A 5)'!$Y$4:$Y$778,1,0)</f>
        <v>32200</v>
      </c>
      <c r="FJ382" t="str">
        <f>VLOOKUP(F382,'Komplet č 2025 (ÚR 4 A 5)'!$F$3:$N$753,9,0)</f>
        <v>32.20</v>
      </c>
      <c r="FK382">
        <f>VLOOKUP(F382,'Komplet č 2025 (ÚR 4 A 5)'!$F$3:$N$753,8,0)</f>
        <v>4</v>
      </c>
    </row>
    <row r="383" spans="1:167" x14ac:dyDescent="0.25">
      <c r="A383" s="67" t="s">
        <v>1197</v>
      </c>
      <c r="B383" s="68" t="s">
        <v>1198</v>
      </c>
      <c r="C383" s="55" t="str">
        <f t="shared" si="78"/>
        <v>32300 - Výroba sportovních potřeb</v>
      </c>
      <c r="D383" s="55" t="s">
        <v>1196</v>
      </c>
      <c r="E383" s="1" t="s">
        <v>45</v>
      </c>
      <c r="F383" s="67" t="s">
        <v>1197</v>
      </c>
      <c r="G383" s="68" t="s">
        <v>1198</v>
      </c>
      <c r="H383" s="55" t="str">
        <f t="shared" si="87"/>
        <v>32300 - Výroba sportovních potřeb</v>
      </c>
      <c r="I383" s="55" t="s">
        <v>1196</v>
      </c>
      <c r="J383" t="str">
        <f t="shared" si="86"/>
        <v>Shoda</v>
      </c>
      <c r="K383">
        <v>381</v>
      </c>
      <c r="L383" s="1">
        <f>IF(LEFT(Převodník!$A$12,5)=LEFT('Přehled převodů'!D383,5),1,0)</f>
        <v>0</v>
      </c>
      <c r="M383" s="31"/>
      <c r="N383">
        <f t="shared" si="85"/>
        <v>0</v>
      </c>
      <c r="O383" s="45" t="e">
        <f t="shared" si="75"/>
        <v>#N/A</v>
      </c>
      <c r="P383">
        <f t="shared" si="79"/>
        <v>0</v>
      </c>
      <c r="Q383" s="41">
        <f t="shared" si="80"/>
        <v>0</v>
      </c>
      <c r="R383" s="41">
        <f t="shared" si="76"/>
        <v>0</v>
      </c>
      <c r="S383" s="41">
        <f t="shared" si="81"/>
        <v>0</v>
      </c>
      <c r="T383">
        <f t="shared" si="77"/>
        <v>0</v>
      </c>
      <c r="U383" s="40">
        <f t="shared" si="82"/>
        <v>0</v>
      </c>
      <c r="V383" s="38">
        <f t="shared" si="83"/>
        <v>0</v>
      </c>
      <c r="W383" t="str">
        <f>VLOOKUP(A383,'Komplet č.2008 (ÚR 4 A 5)'!$V$4:$W$778,1,0)</f>
        <v>32300</v>
      </c>
      <c r="X383" t="str">
        <f>VLOOKUP(A383,'Komplet č.2008 (ÚR 4 A 5)'!$Y$4:$Y$778,1,0)</f>
        <v>32300</v>
      </c>
      <c r="FJ383" t="str">
        <f>VLOOKUP(F383,'Komplet č 2025 (ÚR 4 A 5)'!$F$3:$N$753,9,0)</f>
        <v>32.30</v>
      </c>
      <c r="FK383">
        <f>VLOOKUP(F383,'Komplet č 2025 (ÚR 4 A 5)'!$F$3:$N$753,8,0)</f>
        <v>4</v>
      </c>
    </row>
    <row r="384" spans="1:167" x14ac:dyDescent="0.25">
      <c r="A384" s="67" t="s">
        <v>1197</v>
      </c>
      <c r="B384" s="68" t="s">
        <v>1198</v>
      </c>
      <c r="C384" s="55" t="str">
        <f t="shared" si="78"/>
        <v>32300 - Výroba sportovních potřeb</v>
      </c>
      <c r="D384" s="55" t="s">
        <v>1196</v>
      </c>
      <c r="E384" s="1" t="s">
        <v>45</v>
      </c>
      <c r="F384" s="67" t="s">
        <v>1052</v>
      </c>
      <c r="G384" s="68" t="s">
        <v>1053</v>
      </c>
      <c r="H384" s="55" t="str">
        <f t="shared" si="87"/>
        <v>32990 - Ostatní zpracovatelský průmysl j. n.</v>
      </c>
      <c r="I384" s="55" t="s">
        <v>1051</v>
      </c>
      <c r="J384" t="str">
        <f t="shared" si="86"/>
        <v>Shoda</v>
      </c>
      <c r="K384">
        <v>382</v>
      </c>
      <c r="L384" s="1">
        <f>IF(LEFT(Převodník!$A$12,5)=LEFT('Přehled převodů'!D384,5),1,0)</f>
        <v>0</v>
      </c>
      <c r="M384" s="31"/>
      <c r="N384">
        <f t="shared" si="85"/>
        <v>0</v>
      </c>
      <c r="O384" s="45" t="e">
        <f t="shared" si="75"/>
        <v>#N/A</v>
      </c>
      <c r="P384">
        <f t="shared" si="79"/>
        <v>0</v>
      </c>
      <c r="Q384" s="41">
        <f t="shared" si="80"/>
        <v>0</v>
      </c>
      <c r="R384" s="41">
        <f t="shared" si="76"/>
        <v>0</v>
      </c>
      <c r="S384" s="41">
        <f t="shared" si="81"/>
        <v>0</v>
      </c>
      <c r="T384">
        <f t="shared" si="77"/>
        <v>0</v>
      </c>
      <c r="U384" s="40">
        <f t="shared" si="82"/>
        <v>0</v>
      </c>
      <c r="V384" s="38">
        <f t="shared" si="83"/>
        <v>0</v>
      </c>
      <c r="W384" t="str">
        <f>VLOOKUP(A384,'Komplet č.2008 (ÚR 4 A 5)'!$V$4:$W$778,1,0)</f>
        <v>32300</v>
      </c>
      <c r="X384" t="str">
        <f>VLOOKUP(A384,'Komplet č.2008 (ÚR 4 A 5)'!$Y$4:$Y$778,1,0)</f>
        <v>32300</v>
      </c>
      <c r="FJ384" t="str">
        <f>VLOOKUP(F384,'Komplet č 2025 (ÚR 4 A 5)'!$F$3:$N$753,9,0)</f>
        <v>32.99</v>
      </c>
      <c r="FK384">
        <f>VLOOKUP(F384,'Komplet č 2025 (ÚR 4 A 5)'!$F$3:$N$753,8,0)</f>
        <v>4</v>
      </c>
    </row>
    <row r="385" spans="1:167" x14ac:dyDescent="0.25">
      <c r="A385" s="67" t="s">
        <v>1200</v>
      </c>
      <c r="B385" s="68" t="s">
        <v>1201</v>
      </c>
      <c r="C385" s="55" t="str">
        <f t="shared" si="78"/>
        <v>32400 - Výroba her a hraček</v>
      </c>
      <c r="D385" s="55" t="s">
        <v>1199</v>
      </c>
      <c r="E385" s="1" t="s">
        <v>29</v>
      </c>
      <c r="F385" s="67" t="s">
        <v>1200</v>
      </c>
      <c r="G385" s="68" t="s">
        <v>1201</v>
      </c>
      <c r="H385" s="55" t="str">
        <f t="shared" si="87"/>
        <v>32400 - Výroba her a hraček</v>
      </c>
      <c r="I385" s="55" t="s">
        <v>1199</v>
      </c>
      <c r="J385" t="str">
        <f t="shared" si="86"/>
        <v>Shoda</v>
      </c>
      <c r="K385">
        <v>383</v>
      </c>
      <c r="L385" s="1">
        <f>IF(LEFT(Převodník!$A$12,5)=LEFT('Přehled převodů'!D385,5),1,0)</f>
        <v>0</v>
      </c>
      <c r="M385" s="31"/>
      <c r="N385">
        <f t="shared" si="85"/>
        <v>0</v>
      </c>
      <c r="O385" s="45" t="e">
        <f t="shared" si="75"/>
        <v>#N/A</v>
      </c>
      <c r="P385">
        <f t="shared" si="79"/>
        <v>0</v>
      </c>
      <c r="Q385" s="41">
        <f t="shared" si="80"/>
        <v>0</v>
      </c>
      <c r="R385" s="41">
        <f t="shared" si="76"/>
        <v>0</v>
      </c>
      <c r="S385" s="41">
        <f t="shared" si="81"/>
        <v>0</v>
      </c>
      <c r="T385">
        <f t="shared" si="77"/>
        <v>0</v>
      </c>
      <c r="U385" s="40">
        <f t="shared" si="82"/>
        <v>0</v>
      </c>
      <c r="V385" s="38">
        <f t="shared" si="83"/>
        <v>0</v>
      </c>
      <c r="W385" t="str">
        <f>VLOOKUP(A385,'Komplet č.2008 (ÚR 4 A 5)'!$V$4:$W$778,1,0)</f>
        <v>32400</v>
      </c>
      <c r="X385" t="str">
        <f>VLOOKUP(A385,'Komplet č.2008 (ÚR 4 A 5)'!$Y$4:$Y$778,1,0)</f>
        <v>32400</v>
      </c>
      <c r="FJ385" t="str">
        <f>VLOOKUP(F385,'Komplet č 2025 (ÚR 4 A 5)'!$F$3:$N$753,9,0)</f>
        <v>32.40</v>
      </c>
      <c r="FK385">
        <f>VLOOKUP(F385,'Komplet č 2025 (ÚR 4 A 5)'!$F$3:$N$753,8,0)</f>
        <v>4</v>
      </c>
    </row>
    <row r="386" spans="1:167" x14ac:dyDescent="0.25">
      <c r="A386" s="67" t="s">
        <v>1202</v>
      </c>
      <c r="B386" s="68" t="s">
        <v>1203</v>
      </c>
      <c r="C386" s="55" t="str">
        <f t="shared" si="78"/>
        <v>32500 - Výroba lékařských a dentálních nástrojů a potřeb</v>
      </c>
      <c r="D386" s="55" t="s">
        <v>1204</v>
      </c>
      <c r="E386" s="1" t="s">
        <v>45</v>
      </c>
      <c r="F386" s="67" t="s">
        <v>1001</v>
      </c>
      <c r="G386" s="68" t="s">
        <v>1002</v>
      </c>
      <c r="H386" s="55" t="str">
        <f t="shared" si="87"/>
        <v>26600 - Výroba ozařovacích, elektroléčebných a elektroterapeutických přístrojů</v>
      </c>
      <c r="I386" s="55" t="s">
        <v>1000</v>
      </c>
      <c r="J386" t="str">
        <f t="shared" si="86"/>
        <v>Shoda</v>
      </c>
      <c r="K386">
        <v>384</v>
      </c>
      <c r="L386" s="1">
        <f>IF(LEFT(Převodník!$A$12,5)=LEFT('Přehled převodů'!D386,5),1,0)</f>
        <v>0</v>
      </c>
      <c r="M386" s="31"/>
      <c r="N386">
        <f t="shared" si="85"/>
        <v>0</v>
      </c>
      <c r="O386" s="45" t="e">
        <f t="shared" si="75"/>
        <v>#N/A</v>
      </c>
      <c r="P386">
        <f t="shared" si="79"/>
        <v>0</v>
      </c>
      <c r="Q386" s="41">
        <f t="shared" si="80"/>
        <v>0</v>
      </c>
      <c r="R386" s="41">
        <f t="shared" si="76"/>
        <v>0</v>
      </c>
      <c r="S386" s="41">
        <f t="shared" si="81"/>
        <v>0</v>
      </c>
      <c r="T386">
        <f t="shared" si="77"/>
        <v>0</v>
      </c>
      <c r="U386" s="40">
        <f t="shared" si="82"/>
        <v>0</v>
      </c>
      <c r="V386" s="38">
        <f t="shared" si="83"/>
        <v>0</v>
      </c>
      <c r="W386" t="str">
        <f>VLOOKUP(A386,'Komplet č.2008 (ÚR 4 A 5)'!$V$4:$W$778,1,0)</f>
        <v>32500</v>
      </c>
      <c r="X386" t="str">
        <f>VLOOKUP(A386,'Komplet č.2008 (ÚR 4 A 5)'!$Y$4:$Y$778,1,0)</f>
        <v>32500</v>
      </c>
      <c r="FJ386" t="str">
        <f>VLOOKUP(F386,'Komplet č 2025 (ÚR 4 A 5)'!$F$3:$N$753,9,0)</f>
        <v>26.60</v>
      </c>
      <c r="FK386">
        <f>VLOOKUP(F386,'Komplet č 2025 (ÚR 4 A 5)'!$F$3:$N$753,8,0)</f>
        <v>4</v>
      </c>
    </row>
    <row r="387" spans="1:167" x14ac:dyDescent="0.25">
      <c r="A387" s="67" t="s">
        <v>1202</v>
      </c>
      <c r="B387" s="68" t="s">
        <v>1203</v>
      </c>
      <c r="C387" s="55" t="str">
        <f t="shared" si="78"/>
        <v>32500 - Výroba lékařských a dentálních nástrojů a potřeb</v>
      </c>
      <c r="D387" s="55" t="s">
        <v>1204</v>
      </c>
      <c r="E387" s="1" t="s">
        <v>45</v>
      </c>
      <c r="F387" s="67" t="s">
        <v>1202</v>
      </c>
      <c r="G387" s="68" t="s">
        <v>1203</v>
      </c>
      <c r="H387" s="55" t="str">
        <f t="shared" si="87"/>
        <v>32500 - Výroba lékařských a dentálních nástrojů a potřeb</v>
      </c>
      <c r="I387" s="55" t="s">
        <v>1204</v>
      </c>
      <c r="J387" t="str">
        <f t="shared" si="86"/>
        <v>Shoda</v>
      </c>
      <c r="K387">
        <v>385</v>
      </c>
      <c r="L387" s="1">
        <f>IF(LEFT(Převodník!$A$12,5)=LEFT('Přehled převodů'!D387,5),1,0)</f>
        <v>0</v>
      </c>
      <c r="M387" s="31"/>
      <c r="N387">
        <f t="shared" si="85"/>
        <v>0</v>
      </c>
      <c r="O387" s="45" t="e">
        <f t="shared" ref="O387:O450" si="88">INDEX(K:K,MATCH(1,L:L,0))</f>
        <v>#N/A</v>
      </c>
      <c r="P387">
        <f t="shared" si="79"/>
        <v>0</v>
      </c>
      <c r="Q387" s="41">
        <f t="shared" si="80"/>
        <v>0</v>
      </c>
      <c r="R387" s="41">
        <f t="shared" ref="R387:R450" si="89">IF(BO1714=0,N387,Q387)</f>
        <v>0</v>
      </c>
      <c r="S387" s="41">
        <f t="shared" si="81"/>
        <v>0</v>
      </c>
      <c r="T387">
        <f t="shared" ref="T387:T450" si="90">IF(L387=0,0,E387)</f>
        <v>0</v>
      </c>
      <c r="U387" s="40">
        <f t="shared" si="82"/>
        <v>0</v>
      </c>
      <c r="V387" s="38">
        <f t="shared" si="83"/>
        <v>0</v>
      </c>
      <c r="W387" t="str">
        <f>VLOOKUP(A387,'Komplet č.2008 (ÚR 4 A 5)'!$V$4:$W$778,1,0)</f>
        <v>32500</v>
      </c>
      <c r="X387" t="str">
        <f>VLOOKUP(A387,'Komplet č.2008 (ÚR 4 A 5)'!$Y$4:$Y$778,1,0)</f>
        <v>32500</v>
      </c>
      <c r="FJ387" t="str">
        <f>VLOOKUP(F387,'Komplet č 2025 (ÚR 4 A 5)'!$F$3:$N$753,9,0)</f>
        <v>32.50</v>
      </c>
      <c r="FK387">
        <f>VLOOKUP(F387,'Komplet č 2025 (ÚR 4 A 5)'!$F$3:$N$753,8,0)</f>
        <v>4</v>
      </c>
    </row>
    <row r="388" spans="1:167" x14ac:dyDescent="0.25">
      <c r="A388" s="67" t="s">
        <v>1206</v>
      </c>
      <c r="B388" s="68" t="s">
        <v>1207</v>
      </c>
      <c r="C388" s="55" t="str">
        <f t="shared" si="78"/>
        <v>32910 - Výroba košťat a kartáčnických výrobků</v>
      </c>
      <c r="D388" s="55" t="s">
        <v>1205</v>
      </c>
      <c r="E388" s="1" t="s">
        <v>29</v>
      </c>
      <c r="F388" s="67" t="s">
        <v>1206</v>
      </c>
      <c r="G388" s="68" t="s">
        <v>1207</v>
      </c>
      <c r="H388" s="55" t="str">
        <f t="shared" si="87"/>
        <v>32910 - Výroba košťat a kartáčnických výrobků</v>
      </c>
      <c r="I388" s="55" t="s">
        <v>1205</v>
      </c>
      <c r="J388" t="str">
        <f t="shared" si="86"/>
        <v>Shoda</v>
      </c>
      <c r="K388">
        <v>386</v>
      </c>
      <c r="L388" s="1">
        <f>IF(LEFT(Převodník!$A$12,5)=LEFT('Přehled převodů'!D388,5),1,0)</f>
        <v>0</v>
      </c>
      <c r="M388" s="31"/>
      <c r="N388">
        <f t="shared" si="85"/>
        <v>0</v>
      </c>
      <c r="O388" s="45" t="e">
        <f t="shared" si="88"/>
        <v>#N/A</v>
      </c>
      <c r="P388">
        <f t="shared" si="79"/>
        <v>0</v>
      </c>
      <c r="Q388" s="41">
        <f t="shared" si="80"/>
        <v>0</v>
      </c>
      <c r="R388" s="41">
        <f t="shared" si="89"/>
        <v>0</v>
      </c>
      <c r="S388" s="41">
        <f t="shared" si="81"/>
        <v>0</v>
      </c>
      <c r="T388">
        <f t="shared" si="90"/>
        <v>0</v>
      </c>
      <c r="U388" s="40">
        <f t="shared" si="82"/>
        <v>0</v>
      </c>
      <c r="V388" s="38">
        <f t="shared" si="83"/>
        <v>0</v>
      </c>
      <c r="W388" t="str">
        <f>VLOOKUP(A388,'Komplet č.2008 (ÚR 4 A 5)'!$V$4:$W$778,1,0)</f>
        <v>32910</v>
      </c>
      <c r="X388" t="str">
        <f>VLOOKUP(A388,'Komplet č.2008 (ÚR 4 A 5)'!$Y$4:$Y$778,1,0)</f>
        <v>32910</v>
      </c>
      <c r="FJ388" t="str">
        <f>VLOOKUP(F388,'Komplet č 2025 (ÚR 4 A 5)'!$F$3:$N$753,9,0)</f>
        <v>32.91</v>
      </c>
      <c r="FK388">
        <f>VLOOKUP(F388,'Komplet č 2025 (ÚR 4 A 5)'!$F$3:$N$753,8,0)</f>
        <v>4</v>
      </c>
    </row>
    <row r="389" spans="1:167" x14ac:dyDescent="0.25">
      <c r="A389" s="67" t="s">
        <v>1052</v>
      </c>
      <c r="B389" s="68" t="s">
        <v>1053</v>
      </c>
      <c r="C389" s="55" t="str">
        <f t="shared" ref="C389:C452" si="91">A389&amp;" - "&amp;B389</f>
        <v>32990 - Ostatní zpracovatelský průmysl j. n.</v>
      </c>
      <c r="D389" s="55" t="s">
        <v>1051</v>
      </c>
      <c r="E389" s="1" t="s">
        <v>45</v>
      </c>
      <c r="F389" s="67" t="s">
        <v>1202</v>
      </c>
      <c r="G389" s="68" t="s">
        <v>1203</v>
      </c>
      <c r="H389" s="55" t="str">
        <f t="shared" si="87"/>
        <v>32500 - Výroba lékařských a dentálních nástrojů a potřeb</v>
      </c>
      <c r="I389" s="55" t="s">
        <v>1204</v>
      </c>
      <c r="J389" t="str">
        <f t="shared" si="86"/>
        <v>Shoda</v>
      </c>
      <c r="K389">
        <v>387</v>
      </c>
      <c r="L389" s="1">
        <f>IF(LEFT(Převodník!$A$12,5)=LEFT('Přehled převodů'!D389,5),1,0)</f>
        <v>0</v>
      </c>
      <c r="M389" s="31"/>
      <c r="N389">
        <f t="shared" si="85"/>
        <v>0</v>
      </c>
      <c r="O389" s="45" t="e">
        <f t="shared" si="88"/>
        <v>#N/A</v>
      </c>
      <c r="P389">
        <f t="shared" si="79"/>
        <v>0</v>
      </c>
      <c r="Q389" s="41">
        <f t="shared" si="80"/>
        <v>0</v>
      </c>
      <c r="R389" s="41">
        <f t="shared" si="89"/>
        <v>0</v>
      </c>
      <c r="S389" s="41">
        <f t="shared" si="81"/>
        <v>0</v>
      </c>
      <c r="T389">
        <f t="shared" si="90"/>
        <v>0</v>
      </c>
      <c r="U389" s="40">
        <f t="shared" si="82"/>
        <v>0</v>
      </c>
      <c r="V389" s="38">
        <f t="shared" si="83"/>
        <v>0</v>
      </c>
      <c r="W389" t="str">
        <f>VLOOKUP(A389,'Komplet č.2008 (ÚR 4 A 5)'!$V$4:$W$778,1,0)</f>
        <v>32990</v>
      </c>
      <c r="X389" t="str">
        <f>VLOOKUP(A389,'Komplet č.2008 (ÚR 4 A 5)'!$Y$4:$Y$778,1,0)</f>
        <v>32990</v>
      </c>
      <c r="FJ389" t="str">
        <f>VLOOKUP(F389,'Komplet č 2025 (ÚR 4 A 5)'!$F$3:$N$753,9,0)</f>
        <v>32.50</v>
      </c>
      <c r="FK389">
        <f>VLOOKUP(F389,'Komplet č 2025 (ÚR 4 A 5)'!$F$3:$N$753,8,0)</f>
        <v>4</v>
      </c>
    </row>
    <row r="390" spans="1:167" x14ac:dyDescent="0.25">
      <c r="A390" s="67" t="s">
        <v>1052</v>
      </c>
      <c r="B390" s="68" t="s">
        <v>1053</v>
      </c>
      <c r="C390" s="55" t="str">
        <f t="shared" si="91"/>
        <v>32990 - Ostatní zpracovatelský průmysl j. n.</v>
      </c>
      <c r="D390" s="55" t="s">
        <v>1051</v>
      </c>
      <c r="E390" s="1" t="s">
        <v>45</v>
      </c>
      <c r="F390" s="67" t="s">
        <v>1052</v>
      </c>
      <c r="G390" s="68" t="s">
        <v>1053</v>
      </c>
      <c r="H390" s="55" t="str">
        <f t="shared" si="87"/>
        <v>32990 - Ostatní zpracovatelský průmysl j. n.</v>
      </c>
      <c r="I390" s="55" t="s">
        <v>1051</v>
      </c>
      <c r="J390" t="str">
        <f t="shared" si="86"/>
        <v>Shoda</v>
      </c>
      <c r="K390">
        <v>388</v>
      </c>
      <c r="L390" s="1">
        <f>IF(LEFT(Převodník!$A$12,5)=LEFT('Přehled převodů'!D390,5),1,0)</f>
        <v>0</v>
      </c>
      <c r="M390" s="31"/>
      <c r="N390">
        <f t="shared" si="85"/>
        <v>0</v>
      </c>
      <c r="O390" s="45" t="e">
        <f t="shared" si="88"/>
        <v>#N/A</v>
      </c>
      <c r="P390">
        <f t="shared" si="79"/>
        <v>0</v>
      </c>
      <c r="Q390" s="41">
        <f t="shared" si="80"/>
        <v>0</v>
      </c>
      <c r="R390" s="41">
        <f t="shared" si="89"/>
        <v>0</v>
      </c>
      <c r="S390" s="41">
        <f t="shared" si="81"/>
        <v>0</v>
      </c>
      <c r="T390">
        <f t="shared" si="90"/>
        <v>0</v>
      </c>
      <c r="U390" s="40">
        <f t="shared" si="82"/>
        <v>0</v>
      </c>
      <c r="V390" s="38">
        <f t="shared" si="83"/>
        <v>0</v>
      </c>
      <c r="W390" t="str">
        <f>VLOOKUP(A390,'Komplet č.2008 (ÚR 4 A 5)'!$V$4:$W$778,1,0)</f>
        <v>32990</v>
      </c>
      <c r="X390" t="str">
        <f>VLOOKUP(A390,'Komplet č.2008 (ÚR 4 A 5)'!$Y$4:$Y$778,1,0)</f>
        <v>32990</v>
      </c>
      <c r="FJ390" t="str">
        <f>VLOOKUP(F390,'Komplet č 2025 (ÚR 4 A 5)'!$F$3:$N$753,9,0)</f>
        <v>32.99</v>
      </c>
      <c r="FK390">
        <f>VLOOKUP(F390,'Komplet č 2025 (ÚR 4 A 5)'!$F$3:$N$753,8,0)</f>
        <v>4</v>
      </c>
    </row>
    <row r="391" spans="1:167" x14ac:dyDescent="0.25">
      <c r="A391" s="67" t="s">
        <v>1208</v>
      </c>
      <c r="B391" s="68" t="s">
        <v>1209</v>
      </c>
      <c r="C391" s="55" t="str">
        <f t="shared" si="91"/>
        <v>33110 - Opravy kovodělných výrobků</v>
      </c>
      <c r="D391" s="55" t="s">
        <v>1210</v>
      </c>
      <c r="E391" s="1" t="s">
        <v>171</v>
      </c>
      <c r="F391" s="67" t="s">
        <v>159</v>
      </c>
      <c r="G391" s="68" t="s">
        <v>160</v>
      </c>
      <c r="H391" s="55" t="str">
        <f t="shared" si="87"/>
        <v>03300 - Podpůrné činnosti pro rybolov a akvakulturu</v>
      </c>
      <c r="I391" s="55" t="s">
        <v>161</v>
      </c>
      <c r="J391" t="str">
        <f t="shared" si="86"/>
        <v>Shoda</v>
      </c>
      <c r="K391">
        <v>389</v>
      </c>
      <c r="L391" s="1">
        <f>IF(LEFT(Převodník!$A$12,5)=LEFT('Přehled převodů'!D391,5),1,0)</f>
        <v>0</v>
      </c>
      <c r="M391" s="31"/>
      <c r="N391">
        <f t="shared" si="85"/>
        <v>0</v>
      </c>
      <c r="O391" s="45" t="e">
        <f t="shared" si="88"/>
        <v>#N/A</v>
      </c>
      <c r="P391">
        <f t="shared" si="79"/>
        <v>0</v>
      </c>
      <c r="Q391" s="41">
        <f t="shared" si="80"/>
        <v>0</v>
      </c>
      <c r="R391" s="41">
        <f t="shared" si="89"/>
        <v>0</v>
      </c>
      <c r="S391" s="41">
        <f t="shared" si="81"/>
        <v>0</v>
      </c>
      <c r="T391">
        <f t="shared" si="90"/>
        <v>0</v>
      </c>
      <c r="U391" s="40">
        <f t="shared" si="82"/>
        <v>0</v>
      </c>
      <c r="V391" s="38">
        <f t="shared" si="83"/>
        <v>0</v>
      </c>
      <c r="W391" t="str">
        <f>VLOOKUP(A391,'Komplet č.2008 (ÚR 4 A 5)'!$V$4:$W$778,1,0)</f>
        <v>33110</v>
      </c>
      <c r="X391" t="str">
        <f>VLOOKUP(A391,'Komplet č.2008 (ÚR 4 A 5)'!$Y$4:$Y$778,1,0)</f>
        <v>33110</v>
      </c>
      <c r="FJ391" t="str">
        <f>VLOOKUP(F391,'Komplet č 2025 (ÚR 4 A 5)'!$F$3:$N$753,9,0)</f>
        <v>03.30</v>
      </c>
      <c r="FK391">
        <f>VLOOKUP(F391,'Komplet č 2025 (ÚR 4 A 5)'!$F$3:$N$753,8,0)</f>
        <v>4</v>
      </c>
    </row>
    <row r="392" spans="1:167" x14ac:dyDescent="0.25">
      <c r="A392" s="67" t="s">
        <v>1208</v>
      </c>
      <c r="B392" s="68" t="s">
        <v>1209</v>
      </c>
      <c r="C392" s="55" t="str">
        <f t="shared" si="91"/>
        <v>33110 - Opravy kovodělných výrobků</v>
      </c>
      <c r="D392" s="55" t="s">
        <v>1210</v>
      </c>
      <c r="E392" s="1" t="s">
        <v>171</v>
      </c>
      <c r="F392" s="67" t="s">
        <v>1208</v>
      </c>
      <c r="G392" s="68" t="s">
        <v>1212</v>
      </c>
      <c r="H392" s="55" t="str">
        <f t="shared" si="87"/>
        <v>33110 - Opravy a údržba kovových výrobků</v>
      </c>
      <c r="I392" s="55" t="s">
        <v>1211</v>
      </c>
      <c r="J392" t="str">
        <f t="shared" si="86"/>
        <v>Shoda</v>
      </c>
      <c r="K392">
        <v>390</v>
      </c>
      <c r="L392" s="1">
        <f>IF(LEFT(Převodník!$A$12,5)=LEFT('Přehled převodů'!D392,5),1,0)</f>
        <v>0</v>
      </c>
      <c r="M392" s="31"/>
      <c r="N392">
        <f t="shared" si="85"/>
        <v>0</v>
      </c>
      <c r="O392" s="45" t="e">
        <f t="shared" si="88"/>
        <v>#N/A</v>
      </c>
      <c r="P392">
        <f t="shared" si="79"/>
        <v>0</v>
      </c>
      <c r="Q392" s="41">
        <f t="shared" si="80"/>
        <v>0</v>
      </c>
      <c r="R392" s="41">
        <f t="shared" si="89"/>
        <v>0</v>
      </c>
      <c r="S392" s="41">
        <f t="shared" si="81"/>
        <v>0</v>
      </c>
      <c r="T392">
        <f t="shared" si="90"/>
        <v>0</v>
      </c>
      <c r="U392" s="40">
        <f t="shared" si="82"/>
        <v>0</v>
      </c>
      <c r="V392" s="38">
        <f t="shared" si="83"/>
        <v>0</v>
      </c>
      <c r="W392" t="str">
        <f>VLOOKUP(A392,'Komplet č.2008 (ÚR 4 A 5)'!$V$4:$W$778,1,0)</f>
        <v>33110</v>
      </c>
      <c r="X392" t="str">
        <f>VLOOKUP(A392,'Komplet č.2008 (ÚR 4 A 5)'!$Y$4:$Y$778,1,0)</f>
        <v>33110</v>
      </c>
      <c r="FJ392" t="str">
        <f>VLOOKUP(F392,'Komplet č 2025 (ÚR 4 A 5)'!$F$3:$N$753,9,0)</f>
        <v>33.11</v>
      </c>
      <c r="FK392">
        <f>VLOOKUP(F392,'Komplet č 2025 (ÚR 4 A 5)'!$F$3:$N$753,8,0)</f>
        <v>4</v>
      </c>
    </row>
    <row r="393" spans="1:167" x14ac:dyDescent="0.25">
      <c r="A393" s="67" t="s">
        <v>1208</v>
      </c>
      <c r="B393" s="68" t="s">
        <v>1209</v>
      </c>
      <c r="C393" s="55" t="str">
        <f t="shared" si="91"/>
        <v>33110 - Opravy kovodělných výrobků</v>
      </c>
      <c r="D393" s="55" t="s">
        <v>1210</v>
      </c>
      <c r="E393" s="1" t="s">
        <v>171</v>
      </c>
      <c r="F393" s="67" t="s">
        <v>1214</v>
      </c>
      <c r="G393" s="68" t="s">
        <v>1215</v>
      </c>
      <c r="H393" s="55" t="str">
        <f t="shared" si="87"/>
        <v>33170 - Opravy a údržba ostatních civilních dopravních prostředků a zařízení</v>
      </c>
      <c r="I393" s="55" t="s">
        <v>1213</v>
      </c>
      <c r="J393" t="str">
        <f t="shared" si="86"/>
        <v>Shoda</v>
      </c>
      <c r="K393">
        <v>391</v>
      </c>
      <c r="L393" s="1">
        <f>IF(LEFT(Převodník!$A$12,5)=LEFT('Přehled převodů'!D393,5),1,0)</f>
        <v>0</v>
      </c>
      <c r="M393" s="31"/>
      <c r="N393">
        <f t="shared" si="85"/>
        <v>0</v>
      </c>
      <c r="O393" s="45" t="e">
        <f t="shared" si="88"/>
        <v>#N/A</v>
      </c>
      <c r="P393">
        <f t="shared" si="79"/>
        <v>0</v>
      </c>
      <c r="Q393" s="41">
        <f t="shared" si="80"/>
        <v>0</v>
      </c>
      <c r="R393" s="41">
        <f t="shared" si="89"/>
        <v>0</v>
      </c>
      <c r="S393" s="41">
        <f t="shared" si="81"/>
        <v>0</v>
      </c>
      <c r="T393">
        <f t="shared" si="90"/>
        <v>0</v>
      </c>
      <c r="U393" s="40">
        <f t="shared" si="82"/>
        <v>0</v>
      </c>
      <c r="V393" s="38">
        <f t="shared" si="83"/>
        <v>0</v>
      </c>
      <c r="W393" t="str">
        <f>VLOOKUP(A393,'Komplet č.2008 (ÚR 4 A 5)'!$V$4:$W$778,1,0)</f>
        <v>33110</v>
      </c>
      <c r="X393" t="str">
        <f>VLOOKUP(A393,'Komplet č.2008 (ÚR 4 A 5)'!$Y$4:$Y$778,1,0)</f>
        <v>33110</v>
      </c>
      <c r="FJ393" t="str">
        <f>VLOOKUP(F393,'Komplet č 2025 (ÚR 4 A 5)'!$F$3:$N$753,9,0)</f>
        <v>33.17</v>
      </c>
      <c r="FK393">
        <f>VLOOKUP(F393,'Komplet č 2025 (ÚR 4 A 5)'!$F$3:$N$753,8,0)</f>
        <v>4</v>
      </c>
    </row>
    <row r="394" spans="1:167" x14ac:dyDescent="0.25">
      <c r="A394" s="67" t="s">
        <v>1217</v>
      </c>
      <c r="B394" s="68" t="s">
        <v>1218</v>
      </c>
      <c r="C394" s="55" t="str">
        <f t="shared" si="91"/>
        <v>33120 - Opravy strojů</v>
      </c>
      <c r="D394" s="55" t="s">
        <v>1219</v>
      </c>
      <c r="E394" s="1" t="s">
        <v>171</v>
      </c>
      <c r="F394" s="67" t="s">
        <v>1217</v>
      </c>
      <c r="G394" s="68" t="s">
        <v>1220</v>
      </c>
      <c r="H394" s="55" t="str">
        <f t="shared" si="87"/>
        <v>33120 - Opravy a údržba strojů</v>
      </c>
      <c r="I394" s="55" t="s">
        <v>1216</v>
      </c>
      <c r="J394" t="str">
        <f t="shared" si="86"/>
        <v>Shoda</v>
      </c>
      <c r="K394">
        <v>392</v>
      </c>
      <c r="L394" s="1">
        <f>IF(LEFT(Převodník!$A$12,5)=LEFT('Přehled převodů'!D394,5),1,0)</f>
        <v>0</v>
      </c>
      <c r="M394" s="31"/>
      <c r="N394">
        <f t="shared" si="85"/>
        <v>0</v>
      </c>
      <c r="O394" s="45" t="e">
        <f t="shared" si="88"/>
        <v>#N/A</v>
      </c>
      <c r="P394">
        <f t="shared" ref="P394:P457" si="92">IF(AND(N394&lt;N395,N393=0),N394,0)</f>
        <v>0</v>
      </c>
      <c r="Q394" s="41">
        <f t="shared" ref="Q394:Q457" si="93">IF(AND(P394&gt;1,P393=0,L394=1),P394,0)</f>
        <v>0</v>
      </c>
      <c r="R394" s="41">
        <f t="shared" si="89"/>
        <v>0</v>
      </c>
      <c r="S394" s="41">
        <f t="shared" ref="S394:S457" si="94">(IF(AND(N394=P394,Q394=P394,Q394,R394=N394),N394,0))</f>
        <v>0</v>
      </c>
      <c r="T394">
        <f t="shared" si="90"/>
        <v>0</v>
      </c>
      <c r="U394" s="40">
        <f t="shared" ref="U394:U457" si="95">IF(AND(T393=0,T395&gt;=0),T394,0)</f>
        <v>0</v>
      </c>
      <c r="V394" s="38">
        <f t="shared" ref="V394:V457" si="96">IF(U394+T394=T394,T394,0)</f>
        <v>0</v>
      </c>
      <c r="W394" t="str">
        <f>VLOOKUP(A394,'Komplet č.2008 (ÚR 4 A 5)'!$V$4:$W$778,1,0)</f>
        <v>33120</v>
      </c>
      <c r="X394" t="str">
        <f>VLOOKUP(A394,'Komplet č.2008 (ÚR 4 A 5)'!$Y$4:$Y$778,1,0)</f>
        <v>33120</v>
      </c>
      <c r="FJ394" t="str">
        <f>VLOOKUP(F394,'Komplet č 2025 (ÚR 4 A 5)'!$F$3:$N$753,9,0)</f>
        <v>33.12</v>
      </c>
      <c r="FK394">
        <f>VLOOKUP(F394,'Komplet č 2025 (ÚR 4 A 5)'!$F$3:$N$753,8,0)</f>
        <v>4</v>
      </c>
    </row>
    <row r="395" spans="1:167" x14ac:dyDescent="0.25">
      <c r="A395" s="67" t="s">
        <v>1217</v>
      </c>
      <c r="B395" s="68" t="s">
        <v>1218</v>
      </c>
      <c r="C395" s="55" t="str">
        <f t="shared" si="91"/>
        <v>33120 - Opravy strojů</v>
      </c>
      <c r="D395" s="55" t="s">
        <v>1219</v>
      </c>
      <c r="E395" s="1" t="s">
        <v>171</v>
      </c>
      <c r="F395" s="67" t="s">
        <v>1222</v>
      </c>
      <c r="G395" s="68" t="s">
        <v>1223</v>
      </c>
      <c r="H395" s="55" t="str">
        <f t="shared" si="87"/>
        <v>33150 - Opravy a údržba civilních lodí a člunů</v>
      </c>
      <c r="I395" s="55" t="s">
        <v>1221</v>
      </c>
      <c r="J395" t="str">
        <f t="shared" si="86"/>
        <v>Shoda</v>
      </c>
      <c r="K395">
        <v>393</v>
      </c>
      <c r="L395" s="1">
        <f>IF(LEFT(Převodník!$A$12,5)=LEFT('Přehled převodů'!D395,5),1,0)</f>
        <v>0</v>
      </c>
      <c r="M395" s="31"/>
      <c r="N395">
        <f t="shared" si="85"/>
        <v>0</v>
      </c>
      <c r="O395" s="45" t="e">
        <f t="shared" si="88"/>
        <v>#N/A</v>
      </c>
      <c r="P395">
        <f t="shared" si="92"/>
        <v>0</v>
      </c>
      <c r="Q395" s="41">
        <f t="shared" si="93"/>
        <v>0</v>
      </c>
      <c r="R395" s="41">
        <f t="shared" si="89"/>
        <v>0</v>
      </c>
      <c r="S395" s="41">
        <f t="shared" si="94"/>
        <v>0</v>
      </c>
      <c r="T395">
        <f t="shared" si="90"/>
        <v>0</v>
      </c>
      <c r="U395" s="40">
        <f t="shared" si="95"/>
        <v>0</v>
      </c>
      <c r="V395" s="38">
        <f t="shared" si="96"/>
        <v>0</v>
      </c>
      <c r="W395" t="str">
        <f>VLOOKUP(A395,'Komplet č.2008 (ÚR 4 A 5)'!$V$4:$W$778,1,0)</f>
        <v>33120</v>
      </c>
      <c r="X395" t="str">
        <f>VLOOKUP(A395,'Komplet č.2008 (ÚR 4 A 5)'!$Y$4:$Y$778,1,0)</f>
        <v>33120</v>
      </c>
      <c r="FJ395" t="str">
        <f>VLOOKUP(F395,'Komplet č 2025 (ÚR 4 A 5)'!$F$3:$N$753,9,0)</f>
        <v>33.15</v>
      </c>
      <c r="FK395">
        <f>VLOOKUP(F395,'Komplet č 2025 (ÚR 4 A 5)'!$F$3:$N$753,8,0)</f>
        <v>4</v>
      </c>
    </row>
    <row r="396" spans="1:167" x14ac:dyDescent="0.25">
      <c r="A396" s="67" t="s">
        <v>1217</v>
      </c>
      <c r="B396" s="68" t="s">
        <v>1218</v>
      </c>
      <c r="C396" s="55" t="str">
        <f t="shared" si="91"/>
        <v>33120 - Opravy strojů</v>
      </c>
      <c r="D396" s="55" t="s">
        <v>1219</v>
      </c>
      <c r="E396" s="1" t="s">
        <v>171</v>
      </c>
      <c r="F396" s="67" t="s">
        <v>1164</v>
      </c>
      <c r="G396" s="68" t="s">
        <v>1165</v>
      </c>
      <c r="H396" s="55" t="str">
        <f t="shared" si="87"/>
        <v>33180 - Opravy a údržba vojenských bojových vozidel, lodí, člunů, letadel a kosmických lodí</v>
      </c>
      <c r="I396" s="55" t="s">
        <v>1163</v>
      </c>
      <c r="J396" t="str">
        <f t="shared" si="86"/>
        <v>Shoda</v>
      </c>
      <c r="K396">
        <v>394</v>
      </c>
      <c r="L396" s="1">
        <f>IF(LEFT(Převodník!$A$12,5)=LEFT('Přehled převodů'!D396,5),1,0)</f>
        <v>0</v>
      </c>
      <c r="M396" s="31"/>
      <c r="N396">
        <f t="shared" si="85"/>
        <v>0</v>
      </c>
      <c r="O396" s="45" t="e">
        <f t="shared" si="88"/>
        <v>#N/A</v>
      </c>
      <c r="P396">
        <f t="shared" si="92"/>
        <v>0</v>
      </c>
      <c r="Q396" s="41">
        <f t="shared" si="93"/>
        <v>0</v>
      </c>
      <c r="R396" s="41">
        <f t="shared" si="89"/>
        <v>0</v>
      </c>
      <c r="S396" s="41">
        <f t="shared" si="94"/>
        <v>0</v>
      </c>
      <c r="T396">
        <f t="shared" si="90"/>
        <v>0</v>
      </c>
      <c r="U396" s="40">
        <f t="shared" si="95"/>
        <v>0</v>
      </c>
      <c r="V396" s="38">
        <f t="shared" si="96"/>
        <v>0</v>
      </c>
      <c r="W396" t="str">
        <f>VLOOKUP(A396,'Komplet č.2008 (ÚR 4 A 5)'!$V$4:$W$778,1,0)</f>
        <v>33120</v>
      </c>
      <c r="X396" t="str">
        <f>VLOOKUP(A396,'Komplet č.2008 (ÚR 4 A 5)'!$Y$4:$Y$778,1,0)</f>
        <v>33120</v>
      </c>
      <c r="FJ396" t="str">
        <f>VLOOKUP(F396,'Komplet č 2025 (ÚR 4 A 5)'!$F$3:$N$753,9,0)</f>
        <v>33.18</v>
      </c>
      <c r="FK396">
        <f>VLOOKUP(F396,'Komplet č 2025 (ÚR 4 A 5)'!$F$3:$N$753,8,0)</f>
        <v>4</v>
      </c>
    </row>
    <row r="397" spans="1:167" x14ac:dyDescent="0.25">
      <c r="A397" s="67" t="s">
        <v>1225</v>
      </c>
      <c r="B397" s="68" t="s">
        <v>1226</v>
      </c>
      <c r="C397" s="55" t="str">
        <f t="shared" si="91"/>
        <v>33130 - Opravy elektronických a optických přístrojů a zařízení</v>
      </c>
      <c r="D397" s="55" t="s">
        <v>1227</v>
      </c>
      <c r="E397" s="1" t="s">
        <v>29</v>
      </c>
      <c r="F397" s="67" t="s">
        <v>1225</v>
      </c>
      <c r="G397" s="68" t="s">
        <v>1228</v>
      </c>
      <c r="H397" s="55" t="str">
        <f t="shared" si="87"/>
        <v>33130 - Opravy a údržba elektronických a optických přístrojů a zařízení</v>
      </c>
      <c r="I397" s="55" t="s">
        <v>1224</v>
      </c>
      <c r="J397" t="str">
        <f t="shared" si="86"/>
        <v>Shoda</v>
      </c>
      <c r="K397">
        <v>395</v>
      </c>
      <c r="L397" s="1">
        <f>IF(LEFT(Převodník!$A$12,5)=LEFT('Přehled převodů'!D397,5),1,0)</f>
        <v>0</v>
      </c>
      <c r="M397" s="31"/>
      <c r="N397">
        <f t="shared" si="85"/>
        <v>0</v>
      </c>
      <c r="O397" s="45" t="e">
        <f t="shared" si="88"/>
        <v>#N/A</v>
      </c>
      <c r="P397">
        <f t="shared" si="92"/>
        <v>0</v>
      </c>
      <c r="Q397" s="41">
        <f t="shared" si="93"/>
        <v>0</v>
      </c>
      <c r="R397" s="41">
        <f t="shared" si="89"/>
        <v>0</v>
      </c>
      <c r="S397" s="41">
        <f t="shared" si="94"/>
        <v>0</v>
      </c>
      <c r="T397">
        <f t="shared" si="90"/>
        <v>0</v>
      </c>
      <c r="U397" s="40">
        <f t="shared" si="95"/>
        <v>0</v>
      </c>
      <c r="V397" s="38">
        <f t="shared" si="96"/>
        <v>0</v>
      </c>
      <c r="W397" t="str">
        <f>VLOOKUP(A397,'Komplet č.2008 (ÚR 4 A 5)'!$V$4:$W$778,1,0)</f>
        <v>33130</v>
      </c>
      <c r="X397" t="str">
        <f>VLOOKUP(A397,'Komplet č.2008 (ÚR 4 A 5)'!$Y$4:$Y$778,1,0)</f>
        <v>33130</v>
      </c>
      <c r="FJ397" t="str">
        <f>VLOOKUP(F397,'Komplet č 2025 (ÚR 4 A 5)'!$F$3:$N$753,9,0)</f>
        <v>33.13</v>
      </c>
      <c r="FK397">
        <f>VLOOKUP(F397,'Komplet č 2025 (ÚR 4 A 5)'!$F$3:$N$753,8,0)</f>
        <v>4</v>
      </c>
    </row>
    <row r="398" spans="1:167" x14ac:dyDescent="0.25">
      <c r="A398" s="67" t="s">
        <v>1230</v>
      </c>
      <c r="B398" s="68" t="s">
        <v>1231</v>
      </c>
      <c r="C398" s="55" t="str">
        <f t="shared" si="91"/>
        <v>33140 - Opravy elektrických zařízení</v>
      </c>
      <c r="D398" s="55" t="s">
        <v>1232</v>
      </c>
      <c r="E398" s="1" t="s">
        <v>29</v>
      </c>
      <c r="F398" s="67" t="s">
        <v>1230</v>
      </c>
      <c r="G398" s="68" t="s">
        <v>1233</v>
      </c>
      <c r="H398" s="55" t="str">
        <f t="shared" si="87"/>
        <v>33140 - Opravy a údržba elektrických zařízení</v>
      </c>
      <c r="I398" s="55" t="s">
        <v>1229</v>
      </c>
      <c r="J398" t="str">
        <f t="shared" si="86"/>
        <v>Shoda</v>
      </c>
      <c r="K398">
        <v>396</v>
      </c>
      <c r="L398" s="1">
        <f>IF(LEFT(Převodník!$A$12,5)=LEFT('Přehled převodů'!D398,5),1,0)</f>
        <v>0</v>
      </c>
      <c r="M398" s="31"/>
      <c r="N398">
        <f t="shared" si="85"/>
        <v>0</v>
      </c>
      <c r="O398" s="45" t="e">
        <f t="shared" si="88"/>
        <v>#N/A</v>
      </c>
      <c r="P398">
        <f t="shared" si="92"/>
        <v>0</v>
      </c>
      <c r="Q398" s="41">
        <f t="shared" si="93"/>
        <v>0</v>
      </c>
      <c r="R398" s="41">
        <f t="shared" si="89"/>
        <v>0</v>
      </c>
      <c r="S398" s="41">
        <f t="shared" si="94"/>
        <v>0</v>
      </c>
      <c r="T398">
        <f t="shared" si="90"/>
        <v>0</v>
      </c>
      <c r="U398" s="40">
        <f t="shared" si="95"/>
        <v>0</v>
      </c>
      <c r="V398" s="38">
        <f t="shared" si="96"/>
        <v>0</v>
      </c>
      <c r="W398" t="str">
        <f>VLOOKUP(A398,'Komplet č.2008 (ÚR 4 A 5)'!$V$4:$W$778,1,0)</f>
        <v>33140</v>
      </c>
      <c r="X398" t="str">
        <f>VLOOKUP(A398,'Komplet č.2008 (ÚR 4 A 5)'!$Y$4:$Y$778,1,0)</f>
        <v>33140</v>
      </c>
      <c r="FJ398" t="str">
        <f>VLOOKUP(F398,'Komplet č 2025 (ÚR 4 A 5)'!$F$3:$N$753,9,0)</f>
        <v>33.14</v>
      </c>
      <c r="FK398">
        <f>VLOOKUP(F398,'Komplet č 2025 (ÚR 4 A 5)'!$F$3:$N$753,8,0)</f>
        <v>4</v>
      </c>
    </row>
    <row r="399" spans="1:167" x14ac:dyDescent="0.25">
      <c r="A399" s="67" t="s">
        <v>1222</v>
      </c>
      <c r="B399" s="68" t="s">
        <v>1234</v>
      </c>
      <c r="C399" s="55" t="str">
        <f t="shared" si="91"/>
        <v>33150 - Opravy a údržba lodí a člunů</v>
      </c>
      <c r="D399" s="55" t="s">
        <v>1235</v>
      </c>
      <c r="E399" s="1" t="s">
        <v>45</v>
      </c>
      <c r="F399" s="67" t="s">
        <v>1222</v>
      </c>
      <c r="G399" s="68" t="s">
        <v>1223</v>
      </c>
      <c r="H399" s="55" t="str">
        <f t="shared" si="87"/>
        <v>33150 - Opravy a údržba civilních lodí a člunů</v>
      </c>
      <c r="I399" s="55" t="s">
        <v>1221</v>
      </c>
      <c r="J399" t="str">
        <f t="shared" si="86"/>
        <v>Shoda</v>
      </c>
      <c r="K399">
        <v>397</v>
      </c>
      <c r="L399" s="1">
        <f>IF(LEFT(Převodník!$A$12,5)=LEFT('Přehled převodů'!D399,5),1,0)</f>
        <v>0</v>
      </c>
      <c r="M399" s="31"/>
      <c r="N399">
        <f t="shared" si="85"/>
        <v>0</v>
      </c>
      <c r="O399" s="45" t="e">
        <f t="shared" si="88"/>
        <v>#N/A</v>
      </c>
      <c r="P399">
        <f t="shared" si="92"/>
        <v>0</v>
      </c>
      <c r="Q399" s="41">
        <f t="shared" si="93"/>
        <v>0</v>
      </c>
      <c r="R399" s="41">
        <f t="shared" si="89"/>
        <v>0</v>
      </c>
      <c r="S399" s="41">
        <f t="shared" si="94"/>
        <v>0</v>
      </c>
      <c r="T399">
        <f t="shared" si="90"/>
        <v>0</v>
      </c>
      <c r="U399" s="40">
        <f t="shared" si="95"/>
        <v>0</v>
      </c>
      <c r="V399" s="38">
        <f t="shared" si="96"/>
        <v>0</v>
      </c>
      <c r="W399" t="str">
        <f>VLOOKUP(A399,'Komplet č.2008 (ÚR 4 A 5)'!$V$4:$W$778,1,0)</f>
        <v>33150</v>
      </c>
      <c r="X399" t="str">
        <f>VLOOKUP(A399,'Komplet č.2008 (ÚR 4 A 5)'!$Y$4:$Y$778,1,0)</f>
        <v>33150</v>
      </c>
      <c r="FJ399" t="str">
        <f>VLOOKUP(F399,'Komplet č 2025 (ÚR 4 A 5)'!$F$3:$N$753,9,0)</f>
        <v>33.15</v>
      </c>
      <c r="FK399">
        <f>VLOOKUP(F399,'Komplet č 2025 (ÚR 4 A 5)'!$F$3:$N$753,8,0)</f>
        <v>4</v>
      </c>
    </row>
    <row r="400" spans="1:167" x14ac:dyDescent="0.25">
      <c r="A400" s="67" t="s">
        <v>1222</v>
      </c>
      <c r="B400" s="68" t="s">
        <v>1234</v>
      </c>
      <c r="C400" s="55" t="str">
        <f t="shared" si="91"/>
        <v>33150 - Opravy a údržba lodí a člunů</v>
      </c>
      <c r="D400" s="55" t="s">
        <v>1235</v>
      </c>
      <c r="E400" s="1" t="s">
        <v>45</v>
      </c>
      <c r="F400" s="67" t="s">
        <v>1164</v>
      </c>
      <c r="G400" s="68" t="s">
        <v>1165</v>
      </c>
      <c r="H400" s="55" t="str">
        <f t="shared" si="87"/>
        <v>33180 - Opravy a údržba vojenských bojových vozidel, lodí, člunů, letadel a kosmických lodí</v>
      </c>
      <c r="I400" s="55" t="s">
        <v>1163</v>
      </c>
      <c r="J400" t="str">
        <f t="shared" si="86"/>
        <v>Shoda</v>
      </c>
      <c r="K400">
        <v>398</v>
      </c>
      <c r="L400" s="1">
        <f>IF(LEFT(Převodník!$A$12,5)=LEFT('Přehled převodů'!D400,5),1,0)</f>
        <v>0</v>
      </c>
      <c r="M400" s="31"/>
      <c r="N400">
        <f t="shared" si="85"/>
        <v>0</v>
      </c>
      <c r="O400" s="45" t="e">
        <f t="shared" si="88"/>
        <v>#N/A</v>
      </c>
      <c r="P400">
        <f t="shared" si="92"/>
        <v>0</v>
      </c>
      <c r="Q400" s="41">
        <f t="shared" si="93"/>
        <v>0</v>
      </c>
      <c r="R400" s="41">
        <f t="shared" si="89"/>
        <v>0</v>
      </c>
      <c r="S400" s="41">
        <f t="shared" si="94"/>
        <v>0</v>
      </c>
      <c r="T400">
        <f t="shared" si="90"/>
        <v>0</v>
      </c>
      <c r="U400" s="40">
        <f t="shared" si="95"/>
        <v>0</v>
      </c>
      <c r="V400" s="38">
        <f t="shared" si="96"/>
        <v>0</v>
      </c>
      <c r="W400" t="str">
        <f>VLOOKUP(A400,'Komplet č.2008 (ÚR 4 A 5)'!$V$4:$W$778,1,0)</f>
        <v>33150</v>
      </c>
      <c r="X400" t="str">
        <f>VLOOKUP(A400,'Komplet č.2008 (ÚR 4 A 5)'!$Y$4:$Y$778,1,0)</f>
        <v>33150</v>
      </c>
      <c r="FJ400" t="str">
        <f>VLOOKUP(F400,'Komplet č 2025 (ÚR 4 A 5)'!$F$3:$N$753,9,0)</f>
        <v>33.18</v>
      </c>
      <c r="FK400">
        <f>VLOOKUP(F400,'Komplet č 2025 (ÚR 4 A 5)'!$F$3:$N$753,8,0)</f>
        <v>4</v>
      </c>
    </row>
    <row r="401" spans="1:169" x14ac:dyDescent="0.25">
      <c r="A401" s="67" t="s">
        <v>1237</v>
      </c>
      <c r="B401" s="68" t="s">
        <v>1238</v>
      </c>
      <c r="C401" s="55" t="str">
        <f t="shared" si="91"/>
        <v>33160 - Opravy a údržba letadel a kosmických lodí</v>
      </c>
      <c r="D401" s="55" t="s">
        <v>1239</v>
      </c>
      <c r="E401" s="1" t="s">
        <v>45</v>
      </c>
      <c r="F401" s="67" t="s">
        <v>1237</v>
      </c>
      <c r="G401" s="68" t="s">
        <v>1240</v>
      </c>
      <c r="H401" s="55" t="str">
        <f t="shared" si="87"/>
        <v>33160 - Opravy a údržba civilních letadel a kosmických lodí</v>
      </c>
      <c r="I401" s="55" t="s">
        <v>1236</v>
      </c>
      <c r="J401" t="str">
        <f t="shared" si="86"/>
        <v>Shoda</v>
      </c>
      <c r="K401">
        <v>399</v>
      </c>
      <c r="L401" s="1">
        <f>IF(LEFT(Převodník!$A$12,5)=LEFT('Přehled převodů'!D401,5),1,0)</f>
        <v>0</v>
      </c>
      <c r="M401" s="31"/>
      <c r="N401">
        <f t="shared" si="85"/>
        <v>0</v>
      </c>
      <c r="O401" s="45" t="e">
        <f t="shared" si="88"/>
        <v>#N/A</v>
      </c>
      <c r="P401">
        <f t="shared" si="92"/>
        <v>0</v>
      </c>
      <c r="Q401" s="41">
        <f t="shared" si="93"/>
        <v>0</v>
      </c>
      <c r="R401" s="41">
        <f t="shared" si="89"/>
        <v>0</v>
      </c>
      <c r="S401" s="41">
        <f t="shared" si="94"/>
        <v>0</v>
      </c>
      <c r="T401">
        <f t="shared" si="90"/>
        <v>0</v>
      </c>
      <c r="U401" s="40">
        <f t="shared" si="95"/>
        <v>0</v>
      </c>
      <c r="V401" s="38">
        <f t="shared" si="96"/>
        <v>0</v>
      </c>
      <c r="W401" t="str">
        <f>VLOOKUP(A401,'Komplet č.2008 (ÚR 4 A 5)'!$V$4:$W$778,1,0)</f>
        <v>33160</v>
      </c>
      <c r="X401" t="str">
        <f>VLOOKUP(A401,'Komplet č.2008 (ÚR 4 A 5)'!$Y$4:$Y$778,1,0)</f>
        <v>33160</v>
      </c>
      <c r="FJ401" t="str">
        <f>VLOOKUP(F401,'Komplet č 2025 (ÚR 4 A 5)'!$F$3:$N$753,9,0)</f>
        <v>33.16</v>
      </c>
      <c r="FK401">
        <f>VLOOKUP(F401,'Komplet č 2025 (ÚR 4 A 5)'!$F$3:$N$753,8,0)</f>
        <v>4</v>
      </c>
    </row>
    <row r="402" spans="1:169" x14ac:dyDescent="0.25">
      <c r="A402" s="67" t="s">
        <v>1237</v>
      </c>
      <c r="B402" s="68" t="s">
        <v>1238</v>
      </c>
      <c r="C402" s="55" t="str">
        <f t="shared" si="91"/>
        <v>33160 - Opravy a údržba letadel a kosmických lodí</v>
      </c>
      <c r="D402" s="55" t="s">
        <v>1239</v>
      </c>
      <c r="E402" s="1" t="s">
        <v>45</v>
      </c>
      <c r="F402" s="67" t="s">
        <v>1164</v>
      </c>
      <c r="G402" s="68" t="s">
        <v>1165</v>
      </c>
      <c r="H402" s="55" t="str">
        <f t="shared" si="87"/>
        <v>33180 - Opravy a údržba vojenských bojových vozidel, lodí, člunů, letadel a kosmických lodí</v>
      </c>
      <c r="I402" s="55" t="s">
        <v>1163</v>
      </c>
      <c r="J402" t="str">
        <f t="shared" si="86"/>
        <v>Shoda</v>
      </c>
      <c r="K402">
        <v>400</v>
      </c>
      <c r="L402" s="1">
        <f>IF(LEFT(Převodník!$A$12,5)=LEFT('Přehled převodů'!D402,5),1,0)</f>
        <v>0</v>
      </c>
      <c r="M402" s="31"/>
      <c r="N402">
        <f t="shared" si="85"/>
        <v>0</v>
      </c>
      <c r="O402" s="45" t="e">
        <f t="shared" si="88"/>
        <v>#N/A</v>
      </c>
      <c r="P402">
        <f t="shared" si="92"/>
        <v>0</v>
      </c>
      <c r="Q402" s="41">
        <f t="shared" si="93"/>
        <v>0</v>
      </c>
      <c r="R402" s="41">
        <f t="shared" si="89"/>
        <v>0</v>
      </c>
      <c r="S402" s="41">
        <f t="shared" si="94"/>
        <v>0</v>
      </c>
      <c r="T402">
        <f t="shared" si="90"/>
        <v>0</v>
      </c>
      <c r="U402" s="40">
        <f t="shared" si="95"/>
        <v>0</v>
      </c>
      <c r="V402" s="38">
        <f t="shared" si="96"/>
        <v>0</v>
      </c>
      <c r="W402" t="str">
        <f>VLOOKUP(A402,'Komplet č.2008 (ÚR 4 A 5)'!$V$4:$W$778,1,0)</f>
        <v>33160</v>
      </c>
      <c r="X402" t="str">
        <f>VLOOKUP(A402,'Komplet č.2008 (ÚR 4 A 5)'!$Y$4:$Y$778,1,0)</f>
        <v>33160</v>
      </c>
      <c r="FJ402" t="str">
        <f>VLOOKUP(F402,'Komplet č 2025 (ÚR 4 A 5)'!$F$3:$N$753,9,0)</f>
        <v>33.18</v>
      </c>
      <c r="FK402">
        <f>VLOOKUP(F402,'Komplet č 2025 (ÚR 4 A 5)'!$F$3:$N$753,8,0)</f>
        <v>4</v>
      </c>
    </row>
    <row r="403" spans="1:169" x14ac:dyDescent="0.25">
      <c r="A403" s="67" t="s">
        <v>1214</v>
      </c>
      <c r="B403" s="68" t="s">
        <v>1241</v>
      </c>
      <c r="C403" s="55" t="str">
        <f t="shared" si="91"/>
        <v>33170 - Opravy a údržba ostatních dopravních prostředků a zařízení j. n.</v>
      </c>
      <c r="D403" s="55" t="s">
        <v>1242</v>
      </c>
      <c r="E403" s="1" t="s">
        <v>29</v>
      </c>
      <c r="F403" s="67" t="s">
        <v>1214</v>
      </c>
      <c r="G403" s="68" t="s">
        <v>1215</v>
      </c>
      <c r="H403" s="55" t="s">
        <v>1243</v>
      </c>
      <c r="I403" s="55" t="s">
        <v>1243</v>
      </c>
      <c r="J403" t="str">
        <f t="shared" si="86"/>
        <v>Shoda</v>
      </c>
      <c r="K403">
        <v>401</v>
      </c>
      <c r="L403" s="1">
        <f>IF(LEFT(Převodník!$A$12,5)=LEFT('Přehled převodů'!D403,5),1,0)</f>
        <v>0</v>
      </c>
      <c r="N403">
        <f t="shared" si="85"/>
        <v>0</v>
      </c>
      <c r="O403" s="45" t="e">
        <f t="shared" si="88"/>
        <v>#N/A</v>
      </c>
      <c r="P403">
        <f t="shared" si="92"/>
        <v>0</v>
      </c>
      <c r="Q403" s="41">
        <f t="shared" si="93"/>
        <v>0</v>
      </c>
      <c r="R403" s="41">
        <f t="shared" si="89"/>
        <v>0</v>
      </c>
      <c r="S403" s="41">
        <f t="shared" si="94"/>
        <v>0</v>
      </c>
      <c r="T403">
        <f t="shared" si="90"/>
        <v>0</v>
      </c>
      <c r="U403" s="40">
        <f t="shared" si="95"/>
        <v>0</v>
      </c>
      <c r="V403" s="38">
        <f t="shared" si="96"/>
        <v>0</v>
      </c>
    </row>
    <row r="404" spans="1:169" x14ac:dyDescent="0.25">
      <c r="A404" s="67" t="s">
        <v>1244</v>
      </c>
      <c r="B404" s="68" t="s">
        <v>1245</v>
      </c>
      <c r="C404" s="55" t="str">
        <f t="shared" si="91"/>
        <v>33171 - Opravy a údržba kolejových vozidel</v>
      </c>
      <c r="D404" s="55" t="s">
        <v>1243</v>
      </c>
      <c r="E404" s="1" t="s">
        <v>29</v>
      </c>
      <c r="F404" s="67" t="s">
        <v>1244</v>
      </c>
      <c r="G404" s="68" t="s">
        <v>1245</v>
      </c>
      <c r="H404" s="55" t="s">
        <v>1246</v>
      </c>
      <c r="I404" s="55" t="s">
        <v>1246</v>
      </c>
      <c r="J404" t="str">
        <f t="shared" si="86"/>
        <v>Shoda</v>
      </c>
      <c r="K404">
        <v>402</v>
      </c>
      <c r="L404" s="1">
        <f>IF(LEFT(Převodník!$A$12,5)=LEFT('Přehled převodů'!D404,5),1,0)</f>
        <v>0</v>
      </c>
      <c r="N404">
        <f t="shared" si="85"/>
        <v>0</v>
      </c>
      <c r="O404" s="45" t="e">
        <f t="shared" si="88"/>
        <v>#N/A</v>
      </c>
      <c r="P404">
        <f t="shared" si="92"/>
        <v>0</v>
      </c>
      <c r="Q404" s="41">
        <f t="shared" si="93"/>
        <v>0</v>
      </c>
      <c r="R404" s="41">
        <f t="shared" si="89"/>
        <v>0</v>
      </c>
      <c r="S404" s="41">
        <f t="shared" si="94"/>
        <v>0</v>
      </c>
      <c r="T404">
        <f t="shared" si="90"/>
        <v>0</v>
      </c>
      <c r="U404" s="40">
        <f t="shared" si="95"/>
        <v>0</v>
      </c>
      <c r="V404" s="38">
        <f t="shared" si="96"/>
        <v>0</v>
      </c>
    </row>
    <row r="405" spans="1:169" x14ac:dyDescent="0.25">
      <c r="A405" s="67" t="s">
        <v>1247</v>
      </c>
      <c r="B405" s="68" t="s">
        <v>1248</v>
      </c>
      <c r="C405" s="55" t="str">
        <f t="shared" si="91"/>
        <v>33179 - Opravy a údržba ostatních dopravních prostředků a zařízení j. n. kromě kolejových vozidel</v>
      </c>
      <c r="D405" s="55" t="s">
        <v>1249</v>
      </c>
      <c r="E405" s="1" t="s">
        <v>29</v>
      </c>
      <c r="F405" s="67" t="s">
        <v>1247</v>
      </c>
      <c r="G405" s="68" t="s">
        <v>1250</v>
      </c>
      <c r="H405" s="55" t="str">
        <f t="shared" ref="H405:H420" si="97">F405&amp;" - "&amp;G405</f>
        <v>33179 - Opravy a údržba ostatních civilních dopravních prostředků a zařízení j. n.</v>
      </c>
      <c r="I405" s="55" t="s">
        <v>1246</v>
      </c>
      <c r="J405" t="str">
        <f t="shared" si="86"/>
        <v>Shoda</v>
      </c>
      <c r="K405">
        <v>403</v>
      </c>
      <c r="L405" s="1">
        <f>IF(LEFT(Převodník!$A$12,5)=LEFT('Přehled převodů'!D405,5),1,0)</f>
        <v>0</v>
      </c>
      <c r="M405" s="31"/>
      <c r="N405">
        <f t="shared" si="85"/>
        <v>0</v>
      </c>
      <c r="O405" s="45" t="e">
        <f t="shared" si="88"/>
        <v>#N/A</v>
      </c>
      <c r="P405">
        <f t="shared" si="92"/>
        <v>0</v>
      </c>
      <c r="Q405" s="41">
        <f t="shared" si="93"/>
        <v>0</v>
      </c>
      <c r="R405" s="41">
        <f t="shared" si="89"/>
        <v>0</v>
      </c>
      <c r="S405" s="41">
        <f t="shared" si="94"/>
        <v>0</v>
      </c>
      <c r="T405">
        <f t="shared" si="90"/>
        <v>0</v>
      </c>
      <c r="U405" s="40">
        <f t="shared" si="95"/>
        <v>0</v>
      </c>
      <c r="V405" s="38">
        <f t="shared" si="96"/>
        <v>0</v>
      </c>
      <c r="W405" t="str">
        <f>VLOOKUP(A405,'Komplet č.2008 (ÚR 4 A 5)'!$V$4:$W$778,1,0)</f>
        <v>33179</v>
      </c>
      <c r="X405" t="str">
        <f>VLOOKUP(A405,'Komplet č.2008 (ÚR 4 A 5)'!$Y$4:$Y$778,1,0)</f>
        <v>33179</v>
      </c>
      <c r="FJ405" t="e">
        <f>VLOOKUP(F405,'Komplet č 2025 (ÚR 4 A 5)'!$F$3:$N$753,9,0)</f>
        <v>#N/A</v>
      </c>
      <c r="FK405" t="e">
        <f>VLOOKUP(F405,'Komplet č 2025 (ÚR 4 A 5)'!$F$3:$N$753,8,0)</f>
        <v>#N/A</v>
      </c>
    </row>
    <row r="406" spans="1:169" x14ac:dyDescent="0.25">
      <c r="A406" s="67" t="s">
        <v>1252</v>
      </c>
      <c r="B406" s="68" t="s">
        <v>1253</v>
      </c>
      <c r="C406" s="55" t="str">
        <f t="shared" si="91"/>
        <v>33190 - Opravy ostatních zařízení</v>
      </c>
      <c r="D406" s="55" t="s">
        <v>1254</v>
      </c>
      <c r="E406" s="1" t="s">
        <v>45</v>
      </c>
      <c r="F406" s="67" t="s">
        <v>1252</v>
      </c>
      <c r="G406" s="68" t="s">
        <v>1255</v>
      </c>
      <c r="H406" s="55" t="str">
        <f t="shared" si="97"/>
        <v>33190 - Opravy a údržba ostatních zařízení</v>
      </c>
      <c r="I406" s="55" t="s">
        <v>1251</v>
      </c>
      <c r="J406" t="str">
        <f t="shared" si="86"/>
        <v>Shoda</v>
      </c>
      <c r="K406">
        <v>404</v>
      </c>
      <c r="L406" s="1">
        <f>IF(LEFT(Převodník!$A$12,5)=LEFT('Přehled převodů'!D406,5),1,0)</f>
        <v>0</v>
      </c>
      <c r="M406" s="31"/>
      <c r="N406">
        <f t="shared" ref="N406:N469" si="98">IF(L406=0,0,K406)</f>
        <v>0</v>
      </c>
      <c r="O406" s="45" t="e">
        <f t="shared" si="88"/>
        <v>#N/A</v>
      </c>
      <c r="P406">
        <f t="shared" si="92"/>
        <v>0</v>
      </c>
      <c r="Q406" s="41">
        <f t="shared" si="93"/>
        <v>0</v>
      </c>
      <c r="R406" s="41">
        <f t="shared" si="89"/>
        <v>0</v>
      </c>
      <c r="S406" s="41">
        <f t="shared" si="94"/>
        <v>0</v>
      </c>
      <c r="T406">
        <f t="shared" si="90"/>
        <v>0</v>
      </c>
      <c r="U406" s="40">
        <f t="shared" si="95"/>
        <v>0</v>
      </c>
      <c r="V406" s="38">
        <f t="shared" si="96"/>
        <v>0</v>
      </c>
      <c r="W406" t="str">
        <f>VLOOKUP(A406,'Komplet č.2008 (ÚR 4 A 5)'!$V$4:$W$778,1,0)</f>
        <v>33190</v>
      </c>
      <c r="X406" t="str">
        <f>VLOOKUP(A406,'Komplet č.2008 (ÚR 4 A 5)'!$Y$4:$Y$778,1,0)</f>
        <v>33190</v>
      </c>
      <c r="FJ406" t="str">
        <f>VLOOKUP(F406,'Komplet č 2025 (ÚR 4 A 5)'!$F$3:$N$753,9,0)</f>
        <v>33.19</v>
      </c>
      <c r="FK406">
        <f>VLOOKUP(F406,'Komplet č 2025 (ÚR 4 A 5)'!$F$3:$N$753,8,0)</f>
        <v>4</v>
      </c>
    </row>
    <row r="407" spans="1:169" x14ac:dyDescent="0.25">
      <c r="A407" s="67" t="s">
        <v>1252</v>
      </c>
      <c r="B407" s="68" t="s">
        <v>1253</v>
      </c>
      <c r="C407" s="55" t="str">
        <f t="shared" si="91"/>
        <v>33190 - Opravy ostatních zařízení</v>
      </c>
      <c r="D407" s="55" t="s">
        <v>1254</v>
      </c>
      <c r="E407" s="1" t="s">
        <v>45</v>
      </c>
      <c r="F407" s="67" t="s">
        <v>1257</v>
      </c>
      <c r="G407" s="68" t="s">
        <v>1258</v>
      </c>
      <c r="H407" s="55" t="str">
        <f t="shared" si="97"/>
        <v>91300 - Konzervování, restaurování a jiné podpůrné činnosti pro kulturní dědictví</v>
      </c>
      <c r="I407" s="55" t="s">
        <v>1256</v>
      </c>
      <c r="J407" t="str">
        <f t="shared" si="86"/>
        <v>Shoda</v>
      </c>
      <c r="K407">
        <v>405</v>
      </c>
      <c r="L407" s="1">
        <f>IF(LEFT(Převodník!$A$12,5)=LEFT('Přehled převodů'!D407,5),1,0)</f>
        <v>0</v>
      </c>
      <c r="M407" s="31"/>
      <c r="N407">
        <f t="shared" si="98"/>
        <v>0</v>
      </c>
      <c r="O407" s="45" t="e">
        <f t="shared" si="88"/>
        <v>#N/A</v>
      </c>
      <c r="P407">
        <f t="shared" si="92"/>
        <v>0</v>
      </c>
      <c r="Q407" s="41">
        <f t="shared" si="93"/>
        <v>0</v>
      </c>
      <c r="R407" s="41">
        <f t="shared" si="89"/>
        <v>0</v>
      </c>
      <c r="S407" s="41">
        <f t="shared" si="94"/>
        <v>0</v>
      </c>
      <c r="T407">
        <f t="shared" si="90"/>
        <v>0</v>
      </c>
      <c r="U407" s="40">
        <f t="shared" si="95"/>
        <v>0</v>
      </c>
      <c r="V407" s="38">
        <f t="shared" si="96"/>
        <v>0</v>
      </c>
      <c r="W407" t="str">
        <f>VLOOKUP(A407,'Komplet č.2008 (ÚR 4 A 5)'!$V$4:$W$778,1,0)</f>
        <v>33190</v>
      </c>
      <c r="X407" t="str">
        <f>VLOOKUP(A407,'Komplet č.2008 (ÚR 4 A 5)'!$Y$4:$Y$778,1,0)</f>
        <v>33190</v>
      </c>
      <c r="FJ407" t="str">
        <f>VLOOKUP(F407,'Komplet č 2025 (ÚR 4 A 5)'!$F$3:$N$753,9,0)</f>
        <v>91.30</v>
      </c>
      <c r="FK407">
        <f>VLOOKUP(F407,'Komplet č 2025 (ÚR 4 A 5)'!$F$3:$N$753,8,0)</f>
        <v>4</v>
      </c>
    </row>
    <row r="408" spans="1:169" x14ac:dyDescent="0.25">
      <c r="A408" s="67" t="s">
        <v>1260</v>
      </c>
      <c r="B408" s="68" t="s">
        <v>1261</v>
      </c>
      <c r="C408" s="55" t="str">
        <f t="shared" si="91"/>
        <v>33200 - Instalace průmyslových strojů a zařízení</v>
      </c>
      <c r="D408" s="55" t="s">
        <v>1259</v>
      </c>
      <c r="E408" s="1" t="s">
        <v>29</v>
      </c>
      <c r="F408" s="67" t="s">
        <v>1260</v>
      </c>
      <c r="G408" s="68" t="s">
        <v>1261</v>
      </c>
      <c r="H408" s="55" t="str">
        <f t="shared" si="97"/>
        <v>33200 - Instalace průmyslových strojů a zařízení</v>
      </c>
      <c r="I408" s="55" t="s">
        <v>1259</v>
      </c>
      <c r="J408" t="str">
        <f t="shared" si="86"/>
        <v>Shoda</v>
      </c>
      <c r="K408">
        <v>406</v>
      </c>
      <c r="L408" s="1">
        <f>IF(LEFT(Převodník!$A$12,5)=LEFT('Přehled převodů'!D408,5),1,0)</f>
        <v>0</v>
      </c>
      <c r="M408" s="31"/>
      <c r="N408">
        <f t="shared" si="98"/>
        <v>0</v>
      </c>
      <c r="O408" s="45" t="e">
        <f t="shared" si="88"/>
        <v>#N/A</v>
      </c>
      <c r="P408">
        <f t="shared" si="92"/>
        <v>0</v>
      </c>
      <c r="Q408" s="41">
        <f t="shared" si="93"/>
        <v>0</v>
      </c>
      <c r="R408" s="41">
        <f t="shared" si="89"/>
        <v>0</v>
      </c>
      <c r="S408" s="41">
        <f t="shared" si="94"/>
        <v>0</v>
      </c>
      <c r="T408">
        <f t="shared" si="90"/>
        <v>0</v>
      </c>
      <c r="U408" s="40">
        <f t="shared" si="95"/>
        <v>0</v>
      </c>
      <c r="V408" s="38">
        <f t="shared" si="96"/>
        <v>0</v>
      </c>
      <c r="W408" t="str">
        <f>VLOOKUP(A408,'Komplet č.2008 (ÚR 4 A 5)'!$V$4:$W$778,1,0)</f>
        <v>33200</v>
      </c>
      <c r="X408" t="str">
        <f>VLOOKUP(A408,'Komplet č.2008 (ÚR 4 A 5)'!$Y$4:$Y$778,1,0)</f>
        <v>33200</v>
      </c>
      <c r="FJ408" t="str">
        <f>VLOOKUP(F408,'Komplet č 2025 (ÚR 4 A 5)'!$F$3:$N$753,9,0)</f>
        <v>33.20</v>
      </c>
      <c r="FK408">
        <f>VLOOKUP(F408,'Komplet č 2025 (ÚR 4 A 5)'!$F$3:$N$753,8,0)</f>
        <v>4</v>
      </c>
    </row>
    <row r="409" spans="1:169" x14ac:dyDescent="0.25">
      <c r="A409" s="67" t="s">
        <v>1263</v>
      </c>
      <c r="B409" s="68" t="s">
        <v>1264</v>
      </c>
      <c r="C409" s="55" t="str">
        <f t="shared" si="91"/>
        <v>35110 - Výroba elektřiny</v>
      </c>
      <c r="D409" s="55" t="s">
        <v>1265</v>
      </c>
      <c r="E409" s="1" t="s">
        <v>171</v>
      </c>
      <c r="F409" s="67" t="s">
        <v>1263</v>
      </c>
      <c r="G409" s="68" t="s">
        <v>1266</v>
      </c>
      <c r="H409" s="55" t="str">
        <f t="shared" si="97"/>
        <v>35110 - Výroba elektřiny z neobnovitelných zdrojů</v>
      </c>
      <c r="I409" s="55" t="s">
        <v>1262</v>
      </c>
      <c r="J409" t="str">
        <f t="shared" si="86"/>
        <v>Shoda</v>
      </c>
      <c r="K409">
        <v>407</v>
      </c>
      <c r="L409" s="1">
        <f>IF(LEFT(Převodník!$A$12,5)=LEFT('Přehled převodů'!D409,5),1,0)</f>
        <v>0</v>
      </c>
      <c r="M409" s="31"/>
      <c r="N409">
        <f t="shared" si="98"/>
        <v>0</v>
      </c>
      <c r="O409" s="45" t="e">
        <f t="shared" si="88"/>
        <v>#N/A</v>
      </c>
      <c r="P409">
        <f t="shared" si="92"/>
        <v>0</v>
      </c>
      <c r="Q409" s="41">
        <f t="shared" si="93"/>
        <v>0</v>
      </c>
      <c r="R409" s="41">
        <f t="shared" si="89"/>
        <v>0</v>
      </c>
      <c r="S409" s="41">
        <f t="shared" si="94"/>
        <v>0</v>
      </c>
      <c r="T409">
        <f t="shared" si="90"/>
        <v>0</v>
      </c>
      <c r="U409" s="40">
        <f t="shared" si="95"/>
        <v>0</v>
      </c>
      <c r="V409" s="38">
        <f t="shared" si="96"/>
        <v>0</v>
      </c>
      <c r="W409" t="str">
        <f>VLOOKUP(A409,'Komplet č.2008 (ÚR 4 A 5)'!$V$4:$W$778,1,0)</f>
        <v>35110</v>
      </c>
      <c r="X409" t="str">
        <f>VLOOKUP(A409,'Komplet č.2008 (ÚR 4 A 5)'!$Y$4:$Y$778,1,0)</f>
        <v>35110</v>
      </c>
      <c r="FJ409" t="str">
        <f>VLOOKUP(F409,'Komplet č 2025 (ÚR 4 A 5)'!$F$3:$N$753,9,0)</f>
        <v>35.11</v>
      </c>
      <c r="FK409">
        <f>VLOOKUP(F409,'Komplet č 2025 (ÚR 4 A 5)'!$F$3:$N$753,8,0)</f>
        <v>4</v>
      </c>
    </row>
    <row r="410" spans="1:169" x14ac:dyDescent="0.25">
      <c r="A410" s="67" t="s">
        <v>1263</v>
      </c>
      <c r="B410" s="68" t="s">
        <v>1264</v>
      </c>
      <c r="C410" s="55" t="str">
        <f t="shared" si="91"/>
        <v>35110 - Výroba elektřiny</v>
      </c>
      <c r="D410" s="55" t="s">
        <v>1265</v>
      </c>
      <c r="E410" s="1" t="s">
        <v>171</v>
      </c>
      <c r="F410" s="67" t="s">
        <v>1268</v>
      </c>
      <c r="G410" s="68" t="s">
        <v>1269</v>
      </c>
      <c r="H410" s="55" t="str">
        <f t="shared" si="97"/>
        <v>35120 - Výroba elektřiny z obnovitelných zdrojů</v>
      </c>
      <c r="I410" s="55" t="s">
        <v>1267</v>
      </c>
      <c r="J410" t="str">
        <f t="shared" si="86"/>
        <v>Shoda</v>
      </c>
      <c r="K410">
        <v>408</v>
      </c>
      <c r="L410" s="1">
        <f>IF(LEFT(Převodník!$A$12,5)=LEFT('Přehled převodů'!D410,5),1,0)</f>
        <v>0</v>
      </c>
      <c r="M410" s="31"/>
      <c r="N410">
        <f t="shared" si="98"/>
        <v>0</v>
      </c>
      <c r="O410" s="45" t="e">
        <f t="shared" si="88"/>
        <v>#N/A</v>
      </c>
      <c r="P410">
        <f t="shared" si="92"/>
        <v>0</v>
      </c>
      <c r="Q410" s="41">
        <f t="shared" si="93"/>
        <v>0</v>
      </c>
      <c r="R410" s="41">
        <f t="shared" si="89"/>
        <v>0</v>
      </c>
      <c r="S410" s="41">
        <f t="shared" si="94"/>
        <v>0</v>
      </c>
      <c r="T410">
        <f t="shared" si="90"/>
        <v>0</v>
      </c>
      <c r="U410" s="40">
        <f t="shared" si="95"/>
        <v>0</v>
      </c>
      <c r="V410" s="38">
        <f t="shared" si="96"/>
        <v>0</v>
      </c>
      <c r="W410" t="str">
        <f>VLOOKUP(A410,'Komplet č.2008 (ÚR 4 A 5)'!$V$4:$W$778,1,0)</f>
        <v>35110</v>
      </c>
      <c r="X410" t="str">
        <f>VLOOKUP(A410,'Komplet č.2008 (ÚR 4 A 5)'!$Y$4:$Y$778,1,0)</f>
        <v>35110</v>
      </c>
      <c r="FJ410" t="str">
        <f>VLOOKUP(F410,'Komplet č 2025 (ÚR 4 A 5)'!$F$3:$N$753,9,0)</f>
        <v>35.12</v>
      </c>
      <c r="FK410">
        <f>VLOOKUP(F410,'Komplet č 2025 (ÚR 4 A 5)'!$F$3:$N$753,8,0)</f>
        <v>4</v>
      </c>
    </row>
    <row r="411" spans="1:169" x14ac:dyDescent="0.25">
      <c r="A411" s="67" t="s">
        <v>1263</v>
      </c>
      <c r="B411" s="68" t="s">
        <v>1264</v>
      </c>
      <c r="C411" s="55" t="str">
        <f t="shared" si="91"/>
        <v>35110 - Výroba elektřiny</v>
      </c>
      <c r="D411" s="55" t="s">
        <v>1265</v>
      </c>
      <c r="E411" s="1" t="s">
        <v>171</v>
      </c>
      <c r="F411" s="67" t="s">
        <v>1271</v>
      </c>
      <c r="G411" s="68" t="s">
        <v>1272</v>
      </c>
      <c r="H411" s="55" t="str">
        <f t="shared" si="97"/>
        <v>35160 - Skladování elektřiny</v>
      </c>
      <c r="I411" s="55" t="s">
        <v>1270</v>
      </c>
      <c r="J411" t="str">
        <f t="shared" si="86"/>
        <v>Shoda</v>
      </c>
      <c r="K411">
        <v>409</v>
      </c>
      <c r="L411" s="1">
        <f>IF(LEFT(Převodník!$A$12,5)=LEFT('Přehled převodů'!D411,5),1,0)</f>
        <v>0</v>
      </c>
      <c r="M411" s="31"/>
      <c r="N411">
        <f t="shared" si="98"/>
        <v>0</v>
      </c>
      <c r="O411" s="45" t="e">
        <f t="shared" si="88"/>
        <v>#N/A</v>
      </c>
      <c r="P411">
        <f t="shared" si="92"/>
        <v>0</v>
      </c>
      <c r="Q411" s="41">
        <f t="shared" si="93"/>
        <v>0</v>
      </c>
      <c r="R411" s="41">
        <f t="shared" si="89"/>
        <v>0</v>
      </c>
      <c r="S411" s="41">
        <f t="shared" si="94"/>
        <v>0</v>
      </c>
      <c r="T411">
        <f t="shared" si="90"/>
        <v>0</v>
      </c>
      <c r="U411" s="40">
        <f t="shared" si="95"/>
        <v>0</v>
      </c>
      <c r="V411" s="38">
        <f t="shared" si="96"/>
        <v>0</v>
      </c>
      <c r="W411" t="str">
        <f>VLOOKUP(A411,'Komplet č.2008 (ÚR 4 A 5)'!$V$4:$W$778,1,0)</f>
        <v>35110</v>
      </c>
      <c r="X411" t="str">
        <f>VLOOKUP(A411,'Komplet č.2008 (ÚR 4 A 5)'!$Y$4:$Y$778,1,0)</f>
        <v>35110</v>
      </c>
      <c r="FJ411" t="str">
        <f>VLOOKUP(F411,'Komplet č 2025 (ÚR 4 A 5)'!$F$3:$N$753,9,0)</f>
        <v>35.16</v>
      </c>
      <c r="FK411">
        <f>VLOOKUP(F411,'Komplet č 2025 (ÚR 4 A 5)'!$F$3:$N$753,8,0)</f>
        <v>4</v>
      </c>
    </row>
    <row r="412" spans="1:169" x14ac:dyDescent="0.25">
      <c r="A412" s="67" t="s">
        <v>1268</v>
      </c>
      <c r="B412" s="68" t="s">
        <v>1274</v>
      </c>
      <c r="C412" s="55" t="str">
        <f t="shared" si="91"/>
        <v>35120 - Přenos elektřiny</v>
      </c>
      <c r="D412" s="55" t="s">
        <v>1275</v>
      </c>
      <c r="E412" s="1" t="s">
        <v>29</v>
      </c>
      <c r="F412" s="67" t="s">
        <v>1276</v>
      </c>
      <c r="G412" s="68" t="s">
        <v>1274</v>
      </c>
      <c r="H412" s="55" t="str">
        <f t="shared" si="97"/>
        <v>35130 - Přenos elektřiny</v>
      </c>
      <c r="I412" s="55" t="s">
        <v>1273</v>
      </c>
      <c r="J412" t="str">
        <f t="shared" si="86"/>
        <v>Shoda</v>
      </c>
      <c r="K412">
        <v>410</v>
      </c>
      <c r="L412" s="1">
        <f>IF(LEFT(Převodník!$A$12,5)=LEFT('Přehled převodů'!D412,5),1,0)</f>
        <v>0</v>
      </c>
      <c r="M412" s="31"/>
      <c r="N412">
        <f t="shared" si="98"/>
        <v>0</v>
      </c>
      <c r="O412" s="45" t="e">
        <f t="shared" si="88"/>
        <v>#N/A</v>
      </c>
      <c r="P412">
        <f t="shared" si="92"/>
        <v>0</v>
      </c>
      <c r="Q412" s="41">
        <f t="shared" si="93"/>
        <v>0</v>
      </c>
      <c r="R412" s="41">
        <f t="shared" si="89"/>
        <v>0</v>
      </c>
      <c r="S412" s="41">
        <f t="shared" si="94"/>
        <v>0</v>
      </c>
      <c r="T412">
        <f t="shared" si="90"/>
        <v>0</v>
      </c>
      <c r="U412" s="40">
        <f t="shared" si="95"/>
        <v>0</v>
      </c>
      <c r="V412" s="38">
        <f t="shared" si="96"/>
        <v>0</v>
      </c>
      <c r="W412" t="str">
        <f>VLOOKUP(A412,'Komplet č.2008 (ÚR 4 A 5)'!$V$4:$W$778,1,0)</f>
        <v>35120</v>
      </c>
      <c r="X412" t="str">
        <f>VLOOKUP(A412,'Komplet č.2008 (ÚR 4 A 5)'!$Y$4:$Y$778,1,0)</f>
        <v>35120</v>
      </c>
      <c r="FJ412" t="str">
        <f>VLOOKUP(F412,'Komplet č 2025 (ÚR 4 A 5)'!$F$3:$N$753,9,0)</f>
        <v>35.13</v>
      </c>
      <c r="FK412">
        <f>VLOOKUP(F412,'Komplet č 2025 (ÚR 4 A 5)'!$F$3:$N$753,8,0)</f>
        <v>4</v>
      </c>
    </row>
    <row r="413" spans="1:169" x14ac:dyDescent="0.25">
      <c r="A413" s="67" t="s">
        <v>1276</v>
      </c>
      <c r="B413" s="68" t="s">
        <v>1278</v>
      </c>
      <c r="C413" s="55" t="str">
        <f t="shared" si="91"/>
        <v>35130 - Rozvod elektřiny</v>
      </c>
      <c r="D413" s="55" t="s">
        <v>1279</v>
      </c>
      <c r="E413" s="1" t="s">
        <v>29</v>
      </c>
      <c r="F413" s="67" t="s">
        <v>1280</v>
      </c>
      <c r="G413" s="68" t="s">
        <v>1281</v>
      </c>
      <c r="H413" s="55" t="str">
        <f t="shared" si="97"/>
        <v>35140 - Distribuce elektřiny</v>
      </c>
      <c r="I413" s="55" t="s">
        <v>1277</v>
      </c>
      <c r="J413" t="str">
        <f t="shared" si="86"/>
        <v>Shoda</v>
      </c>
      <c r="K413">
        <v>411</v>
      </c>
      <c r="L413" s="1">
        <f>IF(LEFT(Převodník!$A$12,5)=LEFT('Přehled převodů'!D413,5),1,0)</f>
        <v>0</v>
      </c>
      <c r="M413" s="31"/>
      <c r="N413">
        <f t="shared" si="98"/>
        <v>0</v>
      </c>
      <c r="O413" s="45" t="e">
        <f t="shared" si="88"/>
        <v>#N/A</v>
      </c>
      <c r="P413">
        <f t="shared" si="92"/>
        <v>0</v>
      </c>
      <c r="Q413" s="41">
        <f t="shared" si="93"/>
        <v>0</v>
      </c>
      <c r="R413" s="41">
        <f t="shared" si="89"/>
        <v>0</v>
      </c>
      <c r="S413" s="41">
        <f t="shared" si="94"/>
        <v>0</v>
      </c>
      <c r="T413">
        <f t="shared" si="90"/>
        <v>0</v>
      </c>
      <c r="U413" s="40">
        <f t="shared" si="95"/>
        <v>0</v>
      </c>
      <c r="V413" s="38">
        <f t="shared" si="96"/>
        <v>0</v>
      </c>
      <c r="W413" t="str">
        <f>VLOOKUP(A413,'Komplet č.2008 (ÚR 4 A 5)'!$V$4:$W$778,1,0)</f>
        <v>35130</v>
      </c>
      <c r="X413" t="str">
        <f>VLOOKUP(A413,'Komplet č.2008 (ÚR 4 A 5)'!$Y$4:$Y$778,1,0)</f>
        <v>35130</v>
      </c>
      <c r="FJ413" t="str">
        <f>VLOOKUP(F413,'Komplet č 2025 (ÚR 4 A 5)'!$F$3:$N$753,9,0)</f>
        <v>35.14</v>
      </c>
      <c r="FK413">
        <f>VLOOKUP(F413,'Komplet č 2025 (ÚR 4 A 5)'!$F$3:$N$753,8,0)</f>
        <v>4</v>
      </c>
    </row>
    <row r="414" spans="1:169" x14ac:dyDescent="0.25">
      <c r="A414" s="67" t="s">
        <v>1280</v>
      </c>
      <c r="B414" s="68" t="s">
        <v>1283</v>
      </c>
      <c r="C414" s="55" t="str">
        <f t="shared" si="91"/>
        <v>35140 - Obchod s elektřinou</v>
      </c>
      <c r="D414" s="55" t="s">
        <v>1284</v>
      </c>
      <c r="E414" s="1" t="s">
        <v>45</v>
      </c>
      <c r="F414" s="67" t="s">
        <v>1285</v>
      </c>
      <c r="G414" s="68" t="s">
        <v>1283</v>
      </c>
      <c r="H414" s="60" t="str">
        <f t="shared" si="97"/>
        <v>35150 - Obchod s elektřinou</v>
      </c>
      <c r="I414" s="60" t="s">
        <v>1282</v>
      </c>
      <c r="J414" t="str">
        <f t="shared" si="86"/>
        <v>Shoda</v>
      </c>
      <c r="K414" s="62">
        <v>412</v>
      </c>
      <c r="L414" s="61">
        <f>IF(LEFT(Převodník!$A$12,5)=LEFT('Přehled převodů'!D414,5),1,0)</f>
        <v>0</v>
      </c>
      <c r="M414" s="42"/>
      <c r="N414" s="62">
        <f t="shared" si="98"/>
        <v>0</v>
      </c>
      <c r="O414" s="63" t="e">
        <f t="shared" si="88"/>
        <v>#N/A</v>
      </c>
      <c r="P414" s="62">
        <f t="shared" si="92"/>
        <v>0</v>
      </c>
      <c r="Q414" s="64">
        <f t="shared" si="93"/>
        <v>0</v>
      </c>
      <c r="R414" s="64">
        <f t="shared" si="89"/>
        <v>0</v>
      </c>
      <c r="S414" s="64">
        <f t="shared" si="94"/>
        <v>0</v>
      </c>
      <c r="T414" s="62">
        <f t="shared" si="90"/>
        <v>0</v>
      </c>
      <c r="U414" s="65">
        <f t="shared" si="95"/>
        <v>0</v>
      </c>
      <c r="V414" s="66">
        <f t="shared" si="96"/>
        <v>0</v>
      </c>
      <c r="W414" s="62" t="str">
        <f>VLOOKUP(A414,'Komplet č.2008 (ÚR 4 A 5)'!$V$4:$W$778,1,0)</f>
        <v>35140</v>
      </c>
      <c r="X414" s="62" t="str">
        <f>VLOOKUP(A414,'Komplet č.2008 (ÚR 4 A 5)'!$Y$4:$Y$778,1,0)</f>
        <v>35140</v>
      </c>
      <c r="Y414" s="62"/>
      <c r="Z414" s="62"/>
      <c r="AA414" s="62"/>
      <c r="AB414" s="62"/>
      <c r="AC414" s="62"/>
      <c r="AD414" s="62"/>
      <c r="AE414" s="62"/>
      <c r="AF414" s="62"/>
      <c r="AG414" s="62"/>
      <c r="AH414" s="62"/>
      <c r="AI414" s="62"/>
      <c r="AJ414" s="62"/>
      <c r="AK414" s="62"/>
      <c r="AL414" s="62"/>
      <c r="AM414" s="62"/>
      <c r="AN414" s="62"/>
      <c r="AO414" s="62"/>
      <c r="AP414" s="62"/>
      <c r="AQ414" s="62"/>
      <c r="AR414" s="62"/>
      <c r="AS414" s="62"/>
      <c r="AT414" s="62"/>
      <c r="AU414" s="62"/>
      <c r="AV414" s="62"/>
      <c r="AW414" s="62"/>
      <c r="AX414" s="62"/>
      <c r="AY414" s="62"/>
      <c r="AZ414" s="62"/>
      <c r="BA414" s="62"/>
      <c r="BB414" s="62"/>
      <c r="BC414" s="62"/>
      <c r="BD414" s="62"/>
      <c r="BE414" s="62"/>
      <c r="BF414" s="62"/>
      <c r="BG414" s="62"/>
      <c r="BH414" s="62"/>
      <c r="BI414" s="62"/>
      <c r="BJ414" s="62"/>
      <c r="BK414" s="62"/>
      <c r="BL414" s="62"/>
      <c r="BM414" s="62"/>
      <c r="BN414" s="62"/>
      <c r="BO414" s="62"/>
      <c r="BP414" s="62"/>
      <c r="BQ414" s="62"/>
      <c r="BR414" s="62"/>
      <c r="BS414" s="62"/>
      <c r="BT414" s="62"/>
      <c r="BU414" s="62"/>
      <c r="BV414" s="62"/>
      <c r="BW414" s="62"/>
      <c r="BX414" s="62"/>
      <c r="BY414" s="62"/>
      <c r="BZ414" s="62"/>
      <c r="CA414" s="62"/>
      <c r="CB414" s="62"/>
      <c r="CC414" s="62"/>
      <c r="CD414" s="62"/>
      <c r="CE414" s="62"/>
      <c r="CF414" s="62"/>
      <c r="CG414" s="62"/>
      <c r="CH414" s="62"/>
      <c r="CI414" s="62"/>
      <c r="CJ414" s="62"/>
      <c r="CK414" s="62"/>
      <c r="CL414" s="62"/>
      <c r="CM414" s="62"/>
      <c r="CN414" s="62"/>
      <c r="CO414" s="62"/>
      <c r="CP414" s="62"/>
      <c r="CQ414" s="62"/>
      <c r="CR414" s="62"/>
      <c r="CS414" s="62"/>
      <c r="CT414" s="62"/>
      <c r="CU414" s="62"/>
      <c r="CV414" s="62"/>
      <c r="CW414" s="62"/>
      <c r="CX414" s="62"/>
      <c r="CY414" s="62"/>
      <c r="CZ414" s="62"/>
      <c r="DA414" s="62"/>
      <c r="DB414" s="62"/>
      <c r="DC414" s="62"/>
      <c r="DD414" s="62"/>
      <c r="DE414" s="62"/>
      <c r="DF414" s="62"/>
      <c r="DG414" s="62"/>
      <c r="DH414" s="62"/>
      <c r="DI414" s="62"/>
      <c r="DJ414" s="62"/>
      <c r="DK414" s="62"/>
      <c r="DL414" s="62"/>
      <c r="DM414" s="62"/>
      <c r="DN414" s="62"/>
      <c r="DO414" s="62"/>
      <c r="DP414" s="62"/>
      <c r="DQ414" s="62"/>
      <c r="DR414" s="62"/>
      <c r="DS414" s="62"/>
      <c r="DT414" s="62"/>
      <c r="DU414" s="62"/>
      <c r="DV414" s="62"/>
      <c r="DW414" s="62"/>
      <c r="DX414" s="62"/>
      <c r="DY414" s="62"/>
      <c r="DZ414" s="62"/>
      <c r="EA414" s="62"/>
      <c r="EB414" s="62"/>
      <c r="EC414" s="62"/>
      <c r="ED414" s="62"/>
      <c r="EE414" s="62"/>
      <c r="EF414" s="62"/>
      <c r="EG414" s="62"/>
      <c r="EH414" s="62"/>
      <c r="EI414" s="62"/>
      <c r="EJ414" s="62"/>
      <c r="EK414" s="62"/>
      <c r="EL414" s="62"/>
      <c r="EM414" s="62"/>
      <c r="EN414" s="62"/>
      <c r="EO414" s="62"/>
      <c r="EP414" s="62"/>
      <c r="EQ414" s="62"/>
      <c r="ER414" s="62"/>
      <c r="ES414" s="62"/>
      <c r="ET414" s="62"/>
      <c r="EU414" s="62"/>
      <c r="EV414" s="62"/>
      <c r="EW414" s="62"/>
      <c r="EX414" s="62"/>
      <c r="EY414" s="62"/>
      <c r="EZ414" s="62"/>
      <c r="FA414" s="62"/>
      <c r="FB414" s="62"/>
      <c r="FC414" s="62"/>
      <c r="FD414" s="62"/>
      <c r="FE414" s="62"/>
      <c r="FF414" s="62"/>
      <c r="FG414" s="62"/>
      <c r="FH414" s="62"/>
      <c r="FI414" s="62"/>
      <c r="FJ414" s="62" t="str">
        <f>VLOOKUP(F414,'Komplet č 2025 (ÚR 4 A 5)'!$F$3:$N$753,9,0)</f>
        <v>35.15</v>
      </c>
      <c r="FK414" s="62">
        <f>VLOOKUP(F414,'Komplet č 2025 (ÚR 4 A 5)'!$F$3:$N$753,8,0)</f>
        <v>4</v>
      </c>
      <c r="FL414" s="62"/>
      <c r="FM414" s="62"/>
    </row>
    <row r="415" spans="1:169" x14ac:dyDescent="0.25">
      <c r="A415" s="67" t="s">
        <v>1280</v>
      </c>
      <c r="B415" s="68" t="s">
        <v>1283</v>
      </c>
      <c r="C415" s="55" t="str">
        <f t="shared" si="91"/>
        <v>35140 - Obchod s elektřinou</v>
      </c>
      <c r="D415" s="55" t="s">
        <v>1284</v>
      </c>
      <c r="E415" s="1" t="s">
        <v>45</v>
      </c>
      <c r="F415" s="67" t="s">
        <v>1286</v>
      </c>
      <c r="G415" s="68" t="s">
        <v>1287</v>
      </c>
      <c r="H415" s="60" t="str">
        <f t="shared" si="97"/>
        <v>35400 - Činnosti makléřů a agentů v oblasti elektrické energie a zemního plynu</v>
      </c>
      <c r="I415" s="60" t="s">
        <v>1288</v>
      </c>
      <c r="J415" t="str">
        <f t="shared" si="86"/>
        <v>Shoda</v>
      </c>
      <c r="K415" s="62">
        <v>413</v>
      </c>
      <c r="L415" s="61">
        <f>IF(LEFT(Převodník!$A$12,5)=LEFT('Přehled převodů'!D415,5),1,0)</f>
        <v>0</v>
      </c>
      <c r="M415" s="42"/>
      <c r="N415" s="62">
        <f t="shared" si="98"/>
        <v>0</v>
      </c>
      <c r="O415" s="63" t="e">
        <f t="shared" si="88"/>
        <v>#N/A</v>
      </c>
      <c r="P415" s="62">
        <f t="shared" si="92"/>
        <v>0</v>
      </c>
      <c r="Q415" s="64">
        <f t="shared" si="93"/>
        <v>0</v>
      </c>
      <c r="R415" s="64">
        <f t="shared" si="89"/>
        <v>0</v>
      </c>
      <c r="S415" s="64">
        <f t="shared" si="94"/>
        <v>0</v>
      </c>
      <c r="T415" s="62">
        <f t="shared" si="90"/>
        <v>0</v>
      </c>
      <c r="U415" s="65">
        <f t="shared" si="95"/>
        <v>0</v>
      </c>
      <c r="V415" s="66">
        <f t="shared" si="96"/>
        <v>0</v>
      </c>
      <c r="W415" s="62" t="str">
        <f>VLOOKUP(A415,'Komplet č.2008 (ÚR 4 A 5)'!$V$4:$W$778,1,0)</f>
        <v>35140</v>
      </c>
      <c r="X415" s="62" t="str">
        <f>VLOOKUP(A415,'Komplet č.2008 (ÚR 4 A 5)'!$Y$4:$Y$778,1,0)</f>
        <v>35140</v>
      </c>
      <c r="Y415" s="62"/>
      <c r="Z415" s="62"/>
      <c r="AA415" s="62"/>
      <c r="AB415" s="62"/>
      <c r="AC415" s="62"/>
      <c r="AD415" s="62"/>
      <c r="AE415" s="62"/>
      <c r="AF415" s="62"/>
      <c r="AG415" s="62"/>
      <c r="AH415" s="62"/>
      <c r="AI415" s="62"/>
      <c r="AJ415" s="62"/>
      <c r="AK415" s="62"/>
      <c r="AL415" s="62"/>
      <c r="AM415" s="62"/>
      <c r="AN415" s="62"/>
      <c r="AO415" s="62"/>
      <c r="AP415" s="62"/>
      <c r="AQ415" s="62"/>
      <c r="AR415" s="62"/>
      <c r="AS415" s="62"/>
      <c r="AT415" s="62"/>
      <c r="AU415" s="62"/>
      <c r="AV415" s="62"/>
      <c r="AW415" s="62"/>
      <c r="AX415" s="62"/>
      <c r="AY415" s="62"/>
      <c r="AZ415" s="62"/>
      <c r="BA415" s="62"/>
      <c r="BB415" s="62"/>
      <c r="BC415" s="62"/>
      <c r="BD415" s="62"/>
      <c r="BE415" s="62"/>
      <c r="BF415" s="62"/>
      <c r="BG415" s="62"/>
      <c r="BH415" s="62"/>
      <c r="BI415" s="62"/>
      <c r="BJ415" s="62"/>
      <c r="BK415" s="62"/>
      <c r="BL415" s="62"/>
      <c r="BM415" s="62"/>
      <c r="BN415" s="62"/>
      <c r="BO415" s="62"/>
      <c r="BP415" s="62"/>
      <c r="BQ415" s="62"/>
      <c r="BR415" s="62"/>
      <c r="BS415" s="62"/>
      <c r="BT415" s="62"/>
      <c r="BU415" s="62"/>
      <c r="BV415" s="62"/>
      <c r="BW415" s="62"/>
      <c r="BX415" s="62"/>
      <c r="BY415" s="62"/>
      <c r="BZ415" s="62"/>
      <c r="CA415" s="62"/>
      <c r="CB415" s="62"/>
      <c r="CC415" s="62"/>
      <c r="CD415" s="62"/>
      <c r="CE415" s="62"/>
      <c r="CF415" s="62"/>
      <c r="CG415" s="62"/>
      <c r="CH415" s="62"/>
      <c r="CI415" s="62"/>
      <c r="CJ415" s="62"/>
      <c r="CK415" s="62"/>
      <c r="CL415" s="62"/>
      <c r="CM415" s="62"/>
      <c r="CN415" s="62"/>
      <c r="CO415" s="62"/>
      <c r="CP415" s="62"/>
      <c r="CQ415" s="62"/>
      <c r="CR415" s="62"/>
      <c r="CS415" s="62"/>
      <c r="CT415" s="62"/>
      <c r="CU415" s="62"/>
      <c r="CV415" s="62"/>
      <c r="CW415" s="62"/>
      <c r="CX415" s="62"/>
      <c r="CY415" s="62"/>
      <c r="CZ415" s="62"/>
      <c r="DA415" s="62"/>
      <c r="DB415" s="62"/>
      <c r="DC415" s="62"/>
      <c r="DD415" s="62"/>
      <c r="DE415" s="62"/>
      <c r="DF415" s="62"/>
      <c r="DG415" s="62"/>
      <c r="DH415" s="62"/>
      <c r="DI415" s="62"/>
      <c r="DJ415" s="62"/>
      <c r="DK415" s="62"/>
      <c r="DL415" s="62"/>
      <c r="DM415" s="62"/>
      <c r="DN415" s="62"/>
      <c r="DO415" s="62"/>
      <c r="DP415" s="62"/>
      <c r="DQ415" s="62"/>
      <c r="DR415" s="62"/>
      <c r="DS415" s="62"/>
      <c r="DT415" s="62"/>
      <c r="DU415" s="62"/>
      <c r="DV415" s="62"/>
      <c r="DW415" s="62"/>
      <c r="DX415" s="62"/>
      <c r="DY415" s="62"/>
      <c r="DZ415" s="62"/>
      <c r="EA415" s="62"/>
      <c r="EB415" s="62"/>
      <c r="EC415" s="62"/>
      <c r="ED415" s="62"/>
      <c r="EE415" s="62"/>
      <c r="EF415" s="62"/>
      <c r="EG415" s="62"/>
      <c r="EH415" s="62"/>
      <c r="EI415" s="62"/>
      <c r="EJ415" s="62"/>
      <c r="EK415" s="62"/>
      <c r="EL415" s="62"/>
      <c r="EM415" s="62"/>
      <c r="EN415" s="62"/>
      <c r="EO415" s="62"/>
      <c r="EP415" s="62"/>
      <c r="EQ415" s="62"/>
      <c r="ER415" s="62"/>
      <c r="ES415" s="62"/>
      <c r="ET415" s="62"/>
      <c r="EU415" s="62"/>
      <c r="EV415" s="62"/>
      <c r="EW415" s="62"/>
      <c r="EX415" s="62"/>
      <c r="EY415" s="62"/>
      <c r="EZ415" s="62"/>
      <c r="FA415" s="62"/>
      <c r="FB415" s="62"/>
      <c r="FC415" s="62"/>
      <c r="FD415" s="62"/>
      <c r="FE415" s="62"/>
      <c r="FF415" s="62"/>
      <c r="FG415" s="62"/>
      <c r="FH415" s="62"/>
      <c r="FI415" s="62"/>
      <c r="FJ415" s="62" t="str">
        <f>VLOOKUP(F415,'Komplet č 2025 (ÚR 4 A 5)'!$F$3:$N$753,9,0)</f>
        <v>35.40</v>
      </c>
      <c r="FK415" s="62">
        <f>VLOOKUP(F415,'Komplet č 2025 (ÚR 4 A 5)'!$F$3:$N$753,8,0)</f>
        <v>4</v>
      </c>
      <c r="FL415" s="62"/>
      <c r="FM415" s="62"/>
    </row>
    <row r="416" spans="1:169" x14ac:dyDescent="0.25">
      <c r="A416" s="67" t="s">
        <v>1289</v>
      </c>
      <c r="B416" s="68" t="s">
        <v>1290</v>
      </c>
      <c r="C416" s="55" t="str">
        <f t="shared" si="91"/>
        <v>35210 - Výroba plynu</v>
      </c>
      <c r="D416" s="55" t="s">
        <v>1291</v>
      </c>
      <c r="E416" s="1" t="s">
        <v>29</v>
      </c>
      <c r="F416" s="67" t="s">
        <v>1289</v>
      </c>
      <c r="G416" s="68" t="s">
        <v>1290</v>
      </c>
      <c r="H416" s="55" t="str">
        <f t="shared" si="97"/>
        <v>35210 - Výroba plynu</v>
      </c>
      <c r="I416" s="55" t="s">
        <v>1291</v>
      </c>
      <c r="J416" t="str">
        <f t="shared" si="86"/>
        <v>Shoda</v>
      </c>
      <c r="K416">
        <v>414</v>
      </c>
      <c r="L416" s="1">
        <f>IF(LEFT(Převodník!$A$12,5)=LEFT('Přehled převodů'!D416,5),1,0)</f>
        <v>0</v>
      </c>
      <c r="M416" s="31"/>
      <c r="N416">
        <f t="shared" si="98"/>
        <v>0</v>
      </c>
      <c r="O416" s="45" t="e">
        <f t="shared" si="88"/>
        <v>#N/A</v>
      </c>
      <c r="P416">
        <f t="shared" si="92"/>
        <v>0</v>
      </c>
      <c r="Q416" s="41">
        <f t="shared" si="93"/>
        <v>0</v>
      </c>
      <c r="R416" s="41">
        <f t="shared" si="89"/>
        <v>0</v>
      </c>
      <c r="S416" s="41">
        <f t="shared" si="94"/>
        <v>0</v>
      </c>
      <c r="T416">
        <f t="shared" si="90"/>
        <v>0</v>
      </c>
      <c r="U416" s="40">
        <f t="shared" si="95"/>
        <v>0</v>
      </c>
      <c r="V416" s="38">
        <f t="shared" si="96"/>
        <v>0</v>
      </c>
      <c r="W416" t="str">
        <f>VLOOKUP(A416,'Komplet č.2008 (ÚR 4 A 5)'!$V$4:$W$778,1,0)</f>
        <v>35210</v>
      </c>
      <c r="X416" t="str">
        <f>VLOOKUP(A416,'Komplet č.2008 (ÚR 4 A 5)'!$Y$4:$Y$778,1,0)</f>
        <v>35210</v>
      </c>
      <c r="FJ416" t="str">
        <f>VLOOKUP(F416,'Komplet č 2025 (ÚR 4 A 5)'!$F$3:$N$753,9,0)</f>
        <v>35.21</v>
      </c>
      <c r="FK416">
        <f>VLOOKUP(F416,'Komplet č 2025 (ÚR 4 A 5)'!$F$3:$N$753,8,0)</f>
        <v>4</v>
      </c>
    </row>
    <row r="417" spans="1:167" x14ac:dyDescent="0.25">
      <c r="A417" s="67" t="s">
        <v>1292</v>
      </c>
      <c r="B417" s="68" t="s">
        <v>1293</v>
      </c>
      <c r="C417" s="55" t="str">
        <f t="shared" si="91"/>
        <v>35220 - Rozvod plynných paliv prostřednictvím sítí</v>
      </c>
      <c r="D417" s="55" t="s">
        <v>1294</v>
      </c>
      <c r="E417" s="1" t="s">
        <v>29</v>
      </c>
      <c r="F417" s="67" t="s">
        <v>1292</v>
      </c>
      <c r="G417" s="68" t="s">
        <v>1295</v>
      </c>
      <c r="H417" s="55" t="str">
        <f t="shared" si="97"/>
        <v>35220 - Distribuce plynných paliv prostřednictvím sítí</v>
      </c>
      <c r="I417" s="55" t="s">
        <v>1296</v>
      </c>
      <c r="J417" t="str">
        <f t="shared" si="86"/>
        <v>Shoda</v>
      </c>
      <c r="K417">
        <v>415</v>
      </c>
      <c r="L417" s="1">
        <f>IF(LEFT(Převodník!$A$12,5)=LEFT('Přehled převodů'!D417,5),1,0)</f>
        <v>0</v>
      </c>
      <c r="M417" s="31"/>
      <c r="N417">
        <f t="shared" si="98"/>
        <v>0</v>
      </c>
      <c r="O417" s="45" t="e">
        <f t="shared" si="88"/>
        <v>#N/A</v>
      </c>
      <c r="P417">
        <f t="shared" si="92"/>
        <v>0</v>
      </c>
      <c r="Q417" s="41">
        <f t="shared" si="93"/>
        <v>0</v>
      </c>
      <c r="R417" s="41">
        <f t="shared" si="89"/>
        <v>0</v>
      </c>
      <c r="S417" s="41">
        <f t="shared" si="94"/>
        <v>0</v>
      </c>
      <c r="T417">
        <f t="shared" si="90"/>
        <v>0</v>
      </c>
      <c r="U417" s="40">
        <f t="shared" si="95"/>
        <v>0</v>
      </c>
      <c r="V417" s="38">
        <f t="shared" si="96"/>
        <v>0</v>
      </c>
      <c r="W417" t="str">
        <f>VLOOKUP(A417,'Komplet č.2008 (ÚR 4 A 5)'!$V$4:$W$778,1,0)</f>
        <v>35220</v>
      </c>
      <c r="X417" t="str">
        <f>VLOOKUP(A417,'Komplet č.2008 (ÚR 4 A 5)'!$Y$4:$Y$778,1,0)</f>
        <v>35220</v>
      </c>
      <c r="FJ417" t="str">
        <f>VLOOKUP(F417,'Komplet č 2025 (ÚR 4 A 5)'!$F$3:$N$753,9,0)</f>
        <v>35.22</v>
      </c>
      <c r="FK417">
        <f>VLOOKUP(F417,'Komplet č 2025 (ÚR 4 A 5)'!$F$3:$N$753,8,0)</f>
        <v>4</v>
      </c>
    </row>
    <row r="418" spans="1:167" x14ac:dyDescent="0.25">
      <c r="A418" s="67" t="s">
        <v>1297</v>
      </c>
      <c r="B418" s="68" t="s">
        <v>1298</v>
      </c>
      <c r="C418" s="55" t="str">
        <f t="shared" si="91"/>
        <v>35230 - Obchod s plynem prostřednictvím sítí</v>
      </c>
      <c r="D418" s="55" t="s">
        <v>1299</v>
      </c>
      <c r="E418" s="1" t="s">
        <v>45</v>
      </c>
      <c r="F418" s="67" t="s">
        <v>1297</v>
      </c>
      <c r="G418" s="68" t="s">
        <v>1298</v>
      </c>
      <c r="H418" s="55" t="str">
        <f t="shared" si="97"/>
        <v>35230 - Obchod s plynem prostřednictvím sítí</v>
      </c>
      <c r="I418" s="55" t="s">
        <v>1299</v>
      </c>
      <c r="J418" t="str">
        <f t="shared" si="86"/>
        <v>Shoda</v>
      </c>
      <c r="K418">
        <v>416</v>
      </c>
      <c r="L418" s="1">
        <f>IF(LEFT(Převodník!$A$12,5)=LEFT('Přehled převodů'!D418,5),1,0)</f>
        <v>0</v>
      </c>
      <c r="M418" s="31"/>
      <c r="N418">
        <f t="shared" si="98"/>
        <v>0</v>
      </c>
      <c r="O418" s="45" t="e">
        <f t="shared" si="88"/>
        <v>#N/A</v>
      </c>
      <c r="P418">
        <f t="shared" si="92"/>
        <v>0</v>
      </c>
      <c r="Q418" s="41">
        <f t="shared" si="93"/>
        <v>0</v>
      </c>
      <c r="R418" s="41">
        <f t="shared" si="89"/>
        <v>0</v>
      </c>
      <c r="S418" s="41">
        <f t="shared" si="94"/>
        <v>0</v>
      </c>
      <c r="T418">
        <f t="shared" si="90"/>
        <v>0</v>
      </c>
      <c r="U418" s="40">
        <f t="shared" si="95"/>
        <v>0</v>
      </c>
      <c r="V418" s="38">
        <f t="shared" si="96"/>
        <v>0</v>
      </c>
      <c r="W418" t="str">
        <f>VLOOKUP(A418,'Komplet č.2008 (ÚR 4 A 5)'!$V$4:$W$778,1,0)</f>
        <v>35230</v>
      </c>
      <c r="X418" t="str">
        <f>VLOOKUP(A418,'Komplet č.2008 (ÚR 4 A 5)'!$Y$4:$Y$778,1,0)</f>
        <v>35230</v>
      </c>
      <c r="FJ418" t="str">
        <f>VLOOKUP(F418,'Komplet č 2025 (ÚR 4 A 5)'!$F$3:$N$753,9,0)</f>
        <v>35.23</v>
      </c>
      <c r="FK418">
        <f>VLOOKUP(F418,'Komplet č 2025 (ÚR 4 A 5)'!$F$3:$N$753,8,0)</f>
        <v>4</v>
      </c>
    </row>
    <row r="419" spans="1:167" x14ac:dyDescent="0.25">
      <c r="A419" s="67" t="s">
        <v>1297</v>
      </c>
      <c r="B419" s="68" t="s">
        <v>1298</v>
      </c>
      <c r="C419" s="55" t="str">
        <f t="shared" si="91"/>
        <v>35230 - Obchod s plynem prostřednictvím sítí</v>
      </c>
      <c r="D419" s="55" t="s">
        <v>1299</v>
      </c>
      <c r="E419" s="1" t="s">
        <v>45</v>
      </c>
      <c r="F419" s="67" t="s">
        <v>1286</v>
      </c>
      <c r="G419" s="68" t="s">
        <v>1287</v>
      </c>
      <c r="H419" s="55" t="str">
        <f t="shared" si="97"/>
        <v>35400 - Činnosti makléřů a agentů v oblasti elektrické energie a zemního plynu</v>
      </c>
      <c r="I419" s="55" t="s">
        <v>1288</v>
      </c>
      <c r="J419" t="str">
        <f t="shared" si="86"/>
        <v>Shoda</v>
      </c>
      <c r="K419">
        <v>417</v>
      </c>
      <c r="L419" s="1">
        <f>IF(LEFT(Převodník!$A$12,5)=LEFT('Přehled převodů'!D419,5),1,0)</f>
        <v>0</v>
      </c>
      <c r="M419" s="31"/>
      <c r="N419">
        <f t="shared" si="98"/>
        <v>0</v>
      </c>
      <c r="O419" s="45" t="e">
        <f t="shared" si="88"/>
        <v>#N/A</v>
      </c>
      <c r="P419">
        <f t="shared" si="92"/>
        <v>0</v>
      </c>
      <c r="Q419" s="41">
        <f t="shared" si="93"/>
        <v>0</v>
      </c>
      <c r="R419" s="41">
        <f t="shared" si="89"/>
        <v>0</v>
      </c>
      <c r="S419" s="41">
        <f t="shared" si="94"/>
        <v>0</v>
      </c>
      <c r="T419">
        <f t="shared" si="90"/>
        <v>0</v>
      </c>
      <c r="U419" s="40">
        <f t="shared" si="95"/>
        <v>0</v>
      </c>
      <c r="V419" s="38">
        <f t="shared" si="96"/>
        <v>0</v>
      </c>
      <c r="W419" t="str">
        <f>VLOOKUP(A419,'Komplet č.2008 (ÚR 4 A 5)'!$V$4:$W$778,1,0)</f>
        <v>35230</v>
      </c>
      <c r="X419" t="str">
        <f>VLOOKUP(A419,'Komplet č.2008 (ÚR 4 A 5)'!$Y$4:$Y$778,1,0)</f>
        <v>35230</v>
      </c>
      <c r="FJ419" t="str">
        <f>VLOOKUP(F419,'Komplet č 2025 (ÚR 4 A 5)'!$F$3:$N$753,9,0)</f>
        <v>35.40</v>
      </c>
      <c r="FK419">
        <f>VLOOKUP(F419,'Komplet č 2025 (ÚR 4 A 5)'!$F$3:$N$753,8,0)</f>
        <v>4</v>
      </c>
    </row>
    <row r="420" spans="1:167" x14ac:dyDescent="0.25">
      <c r="A420" s="67" t="s">
        <v>1300</v>
      </c>
      <c r="B420" s="68" t="s">
        <v>1301</v>
      </c>
      <c r="C420" s="55" t="str">
        <f t="shared" si="91"/>
        <v>35300 - Výroba a rozvod tepla a klimatizovaného vzduchu, výroba ledu</v>
      </c>
      <c r="D420" s="55" t="s">
        <v>1302</v>
      </c>
      <c r="E420" s="1" t="s">
        <v>29</v>
      </c>
      <c r="F420" s="67" t="s">
        <v>1300</v>
      </c>
      <c r="G420" s="68" t="s">
        <v>1303</v>
      </c>
      <c r="H420" s="55" t="str">
        <f t="shared" si="97"/>
        <v>35300 - Dodávání páry a klimatizovaného vzduchu</v>
      </c>
      <c r="I420" s="55" t="s">
        <v>1304</v>
      </c>
      <c r="J420" t="str">
        <f t="shared" si="86"/>
        <v>Shoda</v>
      </c>
      <c r="K420">
        <v>418</v>
      </c>
      <c r="L420" s="1">
        <f>IF(LEFT(Převodník!$A$12,5)=LEFT('Přehled převodů'!D420,5),1,0)</f>
        <v>0</v>
      </c>
      <c r="M420" s="31"/>
      <c r="N420">
        <f t="shared" si="98"/>
        <v>0</v>
      </c>
      <c r="O420" s="45" t="e">
        <f t="shared" si="88"/>
        <v>#N/A</v>
      </c>
      <c r="P420">
        <f t="shared" si="92"/>
        <v>0</v>
      </c>
      <c r="Q420" s="41">
        <f t="shared" si="93"/>
        <v>0</v>
      </c>
      <c r="R420" s="41">
        <f t="shared" si="89"/>
        <v>0</v>
      </c>
      <c r="S420" s="41">
        <f t="shared" si="94"/>
        <v>0</v>
      </c>
      <c r="T420">
        <f t="shared" si="90"/>
        <v>0</v>
      </c>
      <c r="U420" s="40">
        <f t="shared" si="95"/>
        <v>0</v>
      </c>
      <c r="V420" s="38">
        <f t="shared" si="96"/>
        <v>0</v>
      </c>
      <c r="W420" t="str">
        <f>VLOOKUP(A420,'Komplet č.2008 (ÚR 4 A 5)'!$V$4:$W$778,1,0)</f>
        <v>35300</v>
      </c>
      <c r="X420" t="str">
        <f>VLOOKUP(A420,'Komplet č.2008 (ÚR 4 A 5)'!$Y$4:$Y$778,1,0)</f>
        <v>35300</v>
      </c>
      <c r="FJ420" t="str">
        <f>VLOOKUP(F420,'Komplet č 2025 (ÚR 4 A 5)'!$F$3:$N$753,9,0)</f>
        <v>35.30</v>
      </c>
      <c r="FK420">
        <f>VLOOKUP(F420,'Komplet č 2025 (ÚR 4 A 5)'!$F$3:$N$753,8,0)</f>
        <v>4</v>
      </c>
    </row>
    <row r="421" spans="1:167" x14ac:dyDescent="0.25">
      <c r="A421" s="67" t="s">
        <v>1305</v>
      </c>
      <c r="B421" s="68" t="s">
        <v>1306</v>
      </c>
      <c r="C421" s="55" t="str">
        <f t="shared" si="91"/>
        <v>35301 - Výroba tepla</v>
      </c>
      <c r="D421" s="55" t="s">
        <v>1307</v>
      </c>
      <c r="E421" s="1" t="s">
        <v>29</v>
      </c>
      <c r="F421" s="67" t="s">
        <v>1305</v>
      </c>
      <c r="G421" s="68" t="s">
        <v>1308</v>
      </c>
      <c r="H421" s="55" t="s">
        <v>1309</v>
      </c>
      <c r="I421" s="55" t="s">
        <v>1309</v>
      </c>
      <c r="J421" t="str">
        <f t="shared" si="86"/>
        <v>Shoda</v>
      </c>
      <c r="K421">
        <v>419</v>
      </c>
      <c r="L421" s="1">
        <f>IF(LEFT(Převodník!$A$12,5)=LEFT('Přehled převodů'!D421,5),1,0)</f>
        <v>0</v>
      </c>
      <c r="N421">
        <f t="shared" si="98"/>
        <v>0</v>
      </c>
      <c r="O421" s="45" t="e">
        <f t="shared" si="88"/>
        <v>#N/A</v>
      </c>
      <c r="P421">
        <f t="shared" si="92"/>
        <v>0</v>
      </c>
      <c r="Q421" s="41">
        <f t="shared" si="93"/>
        <v>0</v>
      </c>
      <c r="R421" s="41">
        <f t="shared" si="89"/>
        <v>0</v>
      </c>
      <c r="S421" s="41">
        <f t="shared" si="94"/>
        <v>0</v>
      </c>
      <c r="T421">
        <f t="shared" si="90"/>
        <v>0</v>
      </c>
      <c r="U421" s="40">
        <f t="shared" si="95"/>
        <v>0</v>
      </c>
      <c r="V421" s="38">
        <f t="shared" si="96"/>
        <v>0</v>
      </c>
    </row>
    <row r="422" spans="1:167" x14ac:dyDescent="0.25">
      <c r="A422" s="67" t="s">
        <v>1310</v>
      </c>
      <c r="B422" s="68" t="s">
        <v>1311</v>
      </c>
      <c r="C422" s="55" t="str">
        <f t="shared" si="91"/>
        <v>35302 - Rozvod tepla</v>
      </c>
      <c r="D422" s="55" t="s">
        <v>1312</v>
      </c>
      <c r="E422" s="1" t="s">
        <v>29</v>
      </c>
      <c r="F422" s="67" t="s">
        <v>1305</v>
      </c>
      <c r="G422" s="68" t="s">
        <v>1308</v>
      </c>
      <c r="H422" s="55" t="s">
        <v>1309</v>
      </c>
      <c r="I422" s="55" t="s">
        <v>1309</v>
      </c>
      <c r="J422" t="str">
        <f t="shared" si="86"/>
        <v>Shoda</v>
      </c>
      <c r="K422">
        <v>420</v>
      </c>
      <c r="L422" s="1">
        <f>IF(LEFT(Převodník!$A$12,5)=LEFT('Přehled převodů'!D422,5),1,0)</f>
        <v>0</v>
      </c>
      <c r="N422">
        <f t="shared" si="98"/>
        <v>0</v>
      </c>
      <c r="O422" s="45" t="e">
        <f t="shared" si="88"/>
        <v>#N/A</v>
      </c>
      <c r="P422">
        <f t="shared" si="92"/>
        <v>0</v>
      </c>
      <c r="Q422" s="41">
        <f t="shared" si="93"/>
        <v>0</v>
      </c>
      <c r="R422" s="41">
        <f t="shared" si="89"/>
        <v>0</v>
      </c>
      <c r="S422" s="41">
        <f t="shared" si="94"/>
        <v>0</v>
      </c>
      <c r="T422">
        <f t="shared" si="90"/>
        <v>0</v>
      </c>
      <c r="U422" s="40">
        <f t="shared" si="95"/>
        <v>0</v>
      </c>
      <c r="V422" s="38">
        <f t="shared" si="96"/>
        <v>0</v>
      </c>
    </row>
    <row r="423" spans="1:167" x14ac:dyDescent="0.25">
      <c r="A423" s="67" t="s">
        <v>1313</v>
      </c>
      <c r="B423" s="68" t="s">
        <v>1314</v>
      </c>
      <c r="C423" s="55" t="str">
        <f t="shared" si="91"/>
        <v>35303 - Výroba klimatizovaného vzduchu</v>
      </c>
      <c r="D423" s="55" t="s">
        <v>1315</v>
      </c>
      <c r="E423" s="1" t="s">
        <v>29</v>
      </c>
      <c r="F423" s="67" t="s">
        <v>1310</v>
      </c>
      <c r="G423" s="68" t="s">
        <v>1316</v>
      </c>
      <c r="H423" s="55" t="s">
        <v>1317</v>
      </c>
      <c r="I423" s="55" t="s">
        <v>1317</v>
      </c>
      <c r="J423" t="str">
        <f t="shared" si="86"/>
        <v>Shoda</v>
      </c>
      <c r="K423">
        <v>421</v>
      </c>
      <c r="L423" s="1">
        <f>IF(LEFT(Převodník!$A$12,5)=LEFT('Přehled převodů'!D423,5),1,0)</f>
        <v>0</v>
      </c>
      <c r="N423">
        <f t="shared" si="98"/>
        <v>0</v>
      </c>
      <c r="O423" s="45" t="e">
        <f t="shared" si="88"/>
        <v>#N/A</v>
      </c>
      <c r="P423">
        <f t="shared" si="92"/>
        <v>0</v>
      </c>
      <c r="Q423" s="41">
        <f t="shared" si="93"/>
        <v>0</v>
      </c>
      <c r="R423" s="41">
        <f t="shared" si="89"/>
        <v>0</v>
      </c>
      <c r="S423" s="41">
        <f t="shared" si="94"/>
        <v>0</v>
      </c>
      <c r="T423">
        <f t="shared" si="90"/>
        <v>0</v>
      </c>
      <c r="U423" s="40">
        <f t="shared" si="95"/>
        <v>0</v>
      </c>
      <c r="V423" s="38">
        <f t="shared" si="96"/>
        <v>0</v>
      </c>
    </row>
    <row r="424" spans="1:167" x14ac:dyDescent="0.25">
      <c r="A424" s="67" t="s">
        <v>1318</v>
      </c>
      <c r="B424" s="68" t="s">
        <v>1319</v>
      </c>
      <c r="C424" s="55" t="str">
        <f t="shared" si="91"/>
        <v>35304 - Rozvod klimatizovaného vzduchu</v>
      </c>
      <c r="D424" s="55" t="s">
        <v>1320</v>
      </c>
      <c r="E424" s="1" t="s">
        <v>29</v>
      </c>
      <c r="F424" s="67" t="s">
        <v>1310</v>
      </c>
      <c r="G424" s="68" t="s">
        <v>1316</v>
      </c>
      <c r="H424" s="55" t="s">
        <v>1317</v>
      </c>
      <c r="I424" s="55" t="s">
        <v>1317</v>
      </c>
      <c r="J424" t="str">
        <f t="shared" si="86"/>
        <v>Shoda</v>
      </c>
      <c r="K424">
        <v>422</v>
      </c>
      <c r="L424" s="1">
        <f>IF(LEFT(Převodník!$A$12,5)=LEFT('Přehled převodů'!D424,5),1,0)</f>
        <v>0</v>
      </c>
      <c r="N424">
        <f t="shared" si="98"/>
        <v>0</v>
      </c>
      <c r="O424" s="45" t="e">
        <f t="shared" si="88"/>
        <v>#N/A</v>
      </c>
      <c r="P424">
        <f t="shared" si="92"/>
        <v>0</v>
      </c>
      <c r="Q424" s="41">
        <f t="shared" si="93"/>
        <v>0</v>
      </c>
      <c r="R424" s="41">
        <f t="shared" si="89"/>
        <v>0</v>
      </c>
      <c r="S424" s="41">
        <f t="shared" si="94"/>
        <v>0</v>
      </c>
      <c r="T424">
        <f t="shared" si="90"/>
        <v>0</v>
      </c>
      <c r="U424" s="40">
        <f t="shared" si="95"/>
        <v>0</v>
      </c>
      <c r="V424" s="38">
        <f t="shared" si="96"/>
        <v>0</v>
      </c>
    </row>
    <row r="425" spans="1:167" x14ac:dyDescent="0.25">
      <c r="A425" s="67" t="s">
        <v>1321</v>
      </c>
      <c r="B425" s="68" t="s">
        <v>1322</v>
      </c>
      <c r="C425" s="55" t="str">
        <f t="shared" si="91"/>
        <v>35305 - Výroba chladicí vody</v>
      </c>
      <c r="D425" s="55" t="s">
        <v>1323</v>
      </c>
      <c r="E425" s="1" t="s">
        <v>29</v>
      </c>
      <c r="F425" s="67" t="s">
        <v>1313</v>
      </c>
      <c r="G425" s="68" t="s">
        <v>1324</v>
      </c>
      <c r="H425" s="55" t="s">
        <v>1325</v>
      </c>
      <c r="I425" s="55" t="s">
        <v>1325</v>
      </c>
      <c r="J425" t="str">
        <f t="shared" si="86"/>
        <v>Shoda</v>
      </c>
      <c r="K425">
        <v>423</v>
      </c>
      <c r="L425" s="1">
        <f>IF(LEFT(Převodník!$A$12,5)=LEFT('Přehled převodů'!D425,5),1,0)</f>
        <v>0</v>
      </c>
      <c r="N425">
        <f t="shared" si="98"/>
        <v>0</v>
      </c>
      <c r="O425" s="45" t="e">
        <f t="shared" si="88"/>
        <v>#N/A</v>
      </c>
      <c r="P425">
        <f t="shared" si="92"/>
        <v>0</v>
      </c>
      <c r="Q425" s="41">
        <f t="shared" si="93"/>
        <v>0</v>
      </c>
      <c r="R425" s="41">
        <f t="shared" si="89"/>
        <v>0</v>
      </c>
      <c r="S425" s="41">
        <f t="shared" si="94"/>
        <v>0</v>
      </c>
      <c r="T425">
        <f t="shared" si="90"/>
        <v>0</v>
      </c>
      <c r="U425" s="40">
        <f t="shared" si="95"/>
        <v>0</v>
      </c>
      <c r="V425" s="38">
        <f t="shared" si="96"/>
        <v>0</v>
      </c>
    </row>
    <row r="426" spans="1:167" x14ac:dyDescent="0.25">
      <c r="A426" s="67" t="s">
        <v>1326</v>
      </c>
      <c r="B426" s="68" t="s">
        <v>1327</v>
      </c>
      <c r="C426" s="55" t="str">
        <f t="shared" si="91"/>
        <v>35306 - Rozvod chladicí vody</v>
      </c>
      <c r="D426" s="55" t="s">
        <v>1328</v>
      </c>
      <c r="E426" s="1" t="s">
        <v>29</v>
      </c>
      <c r="F426" s="67" t="s">
        <v>1313</v>
      </c>
      <c r="G426" s="68" t="s">
        <v>1324</v>
      </c>
      <c r="H426" s="55" t="s">
        <v>1325</v>
      </c>
      <c r="I426" s="55" t="s">
        <v>1325</v>
      </c>
      <c r="J426" t="str">
        <f t="shared" si="86"/>
        <v>Shoda</v>
      </c>
      <c r="K426">
        <v>424</v>
      </c>
      <c r="L426" s="1">
        <f>IF(LEFT(Převodník!$A$12,5)=LEFT('Přehled převodů'!D426,5),1,0)</f>
        <v>0</v>
      </c>
      <c r="N426">
        <f t="shared" si="98"/>
        <v>0</v>
      </c>
      <c r="O426" s="45" t="e">
        <f t="shared" si="88"/>
        <v>#N/A</v>
      </c>
      <c r="P426">
        <f t="shared" si="92"/>
        <v>0</v>
      </c>
      <c r="Q426" s="41">
        <f t="shared" si="93"/>
        <v>0</v>
      </c>
      <c r="R426" s="41">
        <f t="shared" si="89"/>
        <v>0</v>
      </c>
      <c r="S426" s="41">
        <f t="shared" si="94"/>
        <v>0</v>
      </c>
      <c r="T426">
        <f t="shared" si="90"/>
        <v>0</v>
      </c>
      <c r="U426" s="40">
        <f t="shared" si="95"/>
        <v>0</v>
      </c>
      <c r="V426" s="38">
        <f t="shared" si="96"/>
        <v>0</v>
      </c>
    </row>
    <row r="427" spans="1:167" x14ac:dyDescent="0.25">
      <c r="A427" s="67" t="s">
        <v>1329</v>
      </c>
      <c r="B427" s="68" t="s">
        <v>1330</v>
      </c>
      <c r="C427" s="55" t="str">
        <f t="shared" si="91"/>
        <v>35307 - Výroba ledu</v>
      </c>
      <c r="D427" s="55" t="s">
        <v>1331</v>
      </c>
      <c r="E427" s="1" t="s">
        <v>29</v>
      </c>
      <c r="F427" s="67" t="s">
        <v>1318</v>
      </c>
      <c r="G427" s="68" t="s">
        <v>1332</v>
      </c>
      <c r="H427" s="55" t="s">
        <v>1333</v>
      </c>
      <c r="I427" s="55" t="s">
        <v>1333</v>
      </c>
      <c r="J427" t="str">
        <f t="shared" si="86"/>
        <v>Shoda</v>
      </c>
      <c r="K427">
        <v>425</v>
      </c>
      <c r="L427" s="1">
        <f>IF(LEFT(Převodník!$A$12,5)=LEFT('Přehled převodů'!D427,5),1,0)</f>
        <v>0</v>
      </c>
      <c r="N427">
        <f t="shared" si="98"/>
        <v>0</v>
      </c>
      <c r="O427" s="45" t="e">
        <f t="shared" si="88"/>
        <v>#N/A</v>
      </c>
      <c r="P427">
        <f t="shared" si="92"/>
        <v>0</v>
      </c>
      <c r="Q427" s="41">
        <f t="shared" si="93"/>
        <v>0</v>
      </c>
      <c r="R427" s="41">
        <f t="shared" si="89"/>
        <v>0</v>
      </c>
      <c r="S427" s="41">
        <f t="shared" si="94"/>
        <v>0</v>
      </c>
      <c r="T427">
        <f t="shared" si="90"/>
        <v>0</v>
      </c>
      <c r="U427" s="40">
        <f t="shared" si="95"/>
        <v>0</v>
      </c>
      <c r="V427" s="38">
        <f t="shared" si="96"/>
        <v>0</v>
      </c>
    </row>
    <row r="428" spans="1:167" x14ac:dyDescent="0.25">
      <c r="A428" s="67" t="s">
        <v>1334</v>
      </c>
      <c r="B428" s="68" t="s">
        <v>1335</v>
      </c>
      <c r="C428" s="55" t="str">
        <f t="shared" si="91"/>
        <v>36000 - Shromažďování, úprava a rozvod vody</v>
      </c>
      <c r="D428" s="55" t="s">
        <v>1336</v>
      </c>
      <c r="E428" s="1" t="s">
        <v>29</v>
      </c>
      <c r="F428" s="67" t="s">
        <v>1334</v>
      </c>
      <c r="G428" s="68" t="s">
        <v>1337</v>
      </c>
      <c r="H428" s="55" t="str">
        <f t="shared" ref="H428:H491" si="99">F428&amp;" - "&amp;G428</f>
        <v>36000 - Shromažďování, úprava a distribuce vody</v>
      </c>
      <c r="I428" s="55" t="s">
        <v>1338</v>
      </c>
      <c r="J428" t="str">
        <f t="shared" si="86"/>
        <v>Shoda</v>
      </c>
      <c r="K428">
        <v>426</v>
      </c>
      <c r="L428" s="1">
        <f>IF(LEFT(Převodník!$A$12,5)=LEFT('Přehled převodů'!D428,5),1,0)</f>
        <v>0</v>
      </c>
      <c r="M428" s="31"/>
      <c r="N428">
        <f t="shared" si="98"/>
        <v>0</v>
      </c>
      <c r="O428" s="45" t="e">
        <f t="shared" si="88"/>
        <v>#N/A</v>
      </c>
      <c r="P428">
        <f t="shared" si="92"/>
        <v>0</v>
      </c>
      <c r="Q428" s="41">
        <f t="shared" si="93"/>
        <v>0</v>
      </c>
      <c r="R428" s="41">
        <f t="shared" si="89"/>
        <v>0</v>
      </c>
      <c r="S428" s="41">
        <f t="shared" si="94"/>
        <v>0</v>
      </c>
      <c r="T428">
        <f t="shared" si="90"/>
        <v>0</v>
      </c>
      <c r="U428" s="40">
        <f t="shared" si="95"/>
        <v>0</v>
      </c>
      <c r="V428" s="38">
        <f t="shared" si="96"/>
        <v>0</v>
      </c>
      <c r="W428" t="str">
        <f>VLOOKUP(A428,'Komplet č.2008 (ÚR 4 A 5)'!$V$4:$W$778,1,0)</f>
        <v>36000</v>
      </c>
      <c r="X428" t="str">
        <f>VLOOKUP(A428,'Komplet č.2008 (ÚR 4 A 5)'!$Y$4:$Y$778,1,0)</f>
        <v>36000</v>
      </c>
      <c r="FJ428" t="str">
        <f>VLOOKUP(F428,'Komplet č 2025 (ÚR 4 A 5)'!$F$3:$N$753,9,0)</f>
        <v>36.00</v>
      </c>
      <c r="FK428">
        <f>VLOOKUP(F428,'Komplet č 2025 (ÚR 4 A 5)'!$F$3:$N$753,8,0)</f>
        <v>4</v>
      </c>
    </row>
    <row r="429" spans="1:167" x14ac:dyDescent="0.25">
      <c r="A429" s="67" t="s">
        <v>1339</v>
      </c>
      <c r="B429" s="68" t="s">
        <v>1340</v>
      </c>
      <c r="C429" s="55" t="str">
        <f t="shared" si="91"/>
        <v>37000 - Činnosti související s odpadními vodami</v>
      </c>
      <c r="D429" s="55" t="s">
        <v>1341</v>
      </c>
      <c r="E429" s="1" t="s">
        <v>29</v>
      </c>
      <c r="F429" s="67" t="s">
        <v>1339</v>
      </c>
      <c r="G429" s="68" t="s">
        <v>1340</v>
      </c>
      <c r="H429" s="55" t="str">
        <f t="shared" si="99"/>
        <v>37000 - Činnosti související s odpadními vodami</v>
      </c>
      <c r="I429" s="55" t="s">
        <v>1341</v>
      </c>
      <c r="J429" t="str">
        <f t="shared" ref="J429:J492" si="100">IF(H429=I429,"Shoda","Neshoda")</f>
        <v>Shoda</v>
      </c>
      <c r="K429">
        <v>427</v>
      </c>
      <c r="L429" s="1">
        <f>IF(LEFT(Převodník!$A$12,5)=LEFT('Přehled převodů'!D429,5),1,0)</f>
        <v>0</v>
      </c>
      <c r="M429" s="31"/>
      <c r="N429">
        <f t="shared" si="98"/>
        <v>0</v>
      </c>
      <c r="O429" s="45" t="e">
        <f t="shared" si="88"/>
        <v>#N/A</v>
      </c>
      <c r="P429">
        <f t="shared" si="92"/>
        <v>0</v>
      </c>
      <c r="Q429" s="41">
        <f t="shared" si="93"/>
        <v>0</v>
      </c>
      <c r="R429" s="41">
        <f t="shared" si="89"/>
        <v>0</v>
      </c>
      <c r="S429" s="41">
        <f t="shared" si="94"/>
        <v>0</v>
      </c>
      <c r="T429">
        <f t="shared" si="90"/>
        <v>0</v>
      </c>
      <c r="U429" s="40">
        <f t="shared" si="95"/>
        <v>0</v>
      </c>
      <c r="V429" s="38">
        <f t="shared" si="96"/>
        <v>0</v>
      </c>
      <c r="W429" t="str">
        <f>VLOOKUP(A429,'Komplet č.2008 (ÚR 4 A 5)'!$V$4:$W$778,1,0)</f>
        <v>37000</v>
      </c>
      <c r="X429" t="str">
        <f>VLOOKUP(A429,'Komplet č.2008 (ÚR 4 A 5)'!$Y$4:$Y$778,1,0)</f>
        <v>37000</v>
      </c>
      <c r="FJ429" t="str">
        <f>VLOOKUP(F429,'Komplet č 2025 (ÚR 4 A 5)'!$F$3:$N$753,9,0)</f>
        <v>37.00</v>
      </c>
      <c r="FK429">
        <f>VLOOKUP(F429,'Komplet č 2025 (ÚR 4 A 5)'!$F$3:$N$753,8,0)</f>
        <v>4</v>
      </c>
    </row>
    <row r="430" spans="1:167" x14ac:dyDescent="0.25">
      <c r="A430" s="67" t="s">
        <v>1342</v>
      </c>
      <c r="B430" s="68" t="s">
        <v>1343</v>
      </c>
      <c r="C430" s="55" t="str">
        <f t="shared" si="91"/>
        <v>38110 - Shromažďování a sběr odpadů, kromě nebezpečných</v>
      </c>
      <c r="D430" s="55" t="s">
        <v>1344</v>
      </c>
      <c r="E430" s="1" t="s">
        <v>29</v>
      </c>
      <c r="F430" s="67" t="s">
        <v>1342</v>
      </c>
      <c r="G430" s="68" t="s">
        <v>1345</v>
      </c>
      <c r="H430" s="55" t="str">
        <f t="shared" si="99"/>
        <v>38110 - Sběr odpadů, kromě nebezpečných</v>
      </c>
      <c r="I430" s="55" t="s">
        <v>1346</v>
      </c>
      <c r="J430" t="str">
        <f t="shared" si="100"/>
        <v>Shoda</v>
      </c>
      <c r="K430">
        <v>428</v>
      </c>
      <c r="L430" s="1">
        <f>IF(LEFT(Převodník!$A$12,5)=LEFT('Přehled převodů'!D430,5),1,0)</f>
        <v>0</v>
      </c>
      <c r="M430" s="31"/>
      <c r="N430">
        <f t="shared" si="98"/>
        <v>0</v>
      </c>
      <c r="O430" s="45" t="e">
        <f t="shared" si="88"/>
        <v>#N/A</v>
      </c>
      <c r="P430">
        <f t="shared" si="92"/>
        <v>0</v>
      </c>
      <c r="Q430" s="41">
        <f t="shared" si="93"/>
        <v>0</v>
      </c>
      <c r="R430" s="41">
        <f t="shared" si="89"/>
        <v>0</v>
      </c>
      <c r="S430" s="41">
        <f t="shared" si="94"/>
        <v>0</v>
      </c>
      <c r="T430">
        <f t="shared" si="90"/>
        <v>0</v>
      </c>
      <c r="U430" s="40">
        <f t="shared" si="95"/>
        <v>0</v>
      </c>
      <c r="V430" s="38">
        <f t="shared" si="96"/>
        <v>0</v>
      </c>
      <c r="W430" t="str">
        <f>VLOOKUP(A430,'Komplet č.2008 (ÚR 4 A 5)'!$V$4:$W$778,1,0)</f>
        <v>38110</v>
      </c>
      <c r="X430" t="str">
        <f>VLOOKUP(A430,'Komplet č.2008 (ÚR 4 A 5)'!$Y$4:$Y$778,1,0)</f>
        <v>38110</v>
      </c>
      <c r="FJ430" t="str">
        <f>VLOOKUP(F430,'Komplet č 2025 (ÚR 4 A 5)'!$F$3:$N$753,9,0)</f>
        <v>38.11</v>
      </c>
      <c r="FK430">
        <f>VLOOKUP(F430,'Komplet č 2025 (ÚR 4 A 5)'!$F$3:$N$753,8,0)</f>
        <v>4</v>
      </c>
    </row>
    <row r="431" spans="1:167" x14ac:dyDescent="0.25">
      <c r="A431" s="67" t="s">
        <v>1347</v>
      </c>
      <c r="B431" s="68" t="s">
        <v>1348</v>
      </c>
      <c r="C431" s="55" t="str">
        <f t="shared" si="91"/>
        <v>38120 - Shromažďování a sběr nebezpečných odpadů</v>
      </c>
      <c r="D431" s="55" t="s">
        <v>1349</v>
      </c>
      <c r="E431" s="1" t="s">
        <v>29</v>
      </c>
      <c r="F431" s="67" t="s">
        <v>1347</v>
      </c>
      <c r="G431" s="68" t="s">
        <v>1350</v>
      </c>
      <c r="H431" s="55" t="str">
        <f t="shared" si="99"/>
        <v>38120 - Sběr nebezpečných odpadů</v>
      </c>
      <c r="I431" s="55" t="s">
        <v>1351</v>
      </c>
      <c r="J431" t="str">
        <f t="shared" si="100"/>
        <v>Shoda</v>
      </c>
      <c r="K431">
        <v>429</v>
      </c>
      <c r="L431" s="1">
        <f>IF(LEFT(Převodník!$A$12,5)=LEFT('Přehled převodů'!D431,5),1,0)</f>
        <v>0</v>
      </c>
      <c r="M431" s="31"/>
      <c r="N431">
        <f t="shared" si="98"/>
        <v>0</v>
      </c>
      <c r="O431" s="45" t="e">
        <f t="shared" si="88"/>
        <v>#N/A</v>
      </c>
      <c r="P431">
        <f t="shared" si="92"/>
        <v>0</v>
      </c>
      <c r="Q431" s="41">
        <f t="shared" si="93"/>
        <v>0</v>
      </c>
      <c r="R431" s="41">
        <f t="shared" si="89"/>
        <v>0</v>
      </c>
      <c r="S431" s="41">
        <f t="shared" si="94"/>
        <v>0</v>
      </c>
      <c r="T431">
        <f t="shared" si="90"/>
        <v>0</v>
      </c>
      <c r="U431" s="40">
        <f t="shared" si="95"/>
        <v>0</v>
      </c>
      <c r="V431" s="38">
        <f t="shared" si="96"/>
        <v>0</v>
      </c>
      <c r="W431" t="str">
        <f>VLOOKUP(A431,'Komplet č.2008 (ÚR 4 A 5)'!$V$4:$W$778,1,0)</f>
        <v>38120</v>
      </c>
      <c r="X431" t="str">
        <f>VLOOKUP(A431,'Komplet č.2008 (ÚR 4 A 5)'!$Y$4:$Y$778,1,0)</f>
        <v>38120</v>
      </c>
      <c r="FJ431" t="str">
        <f>VLOOKUP(F431,'Komplet č 2025 (ÚR 4 A 5)'!$F$3:$N$753,9,0)</f>
        <v>38.12</v>
      </c>
      <c r="FK431">
        <f>VLOOKUP(F431,'Komplet č 2025 (ÚR 4 A 5)'!$F$3:$N$753,8,0)</f>
        <v>4</v>
      </c>
    </row>
    <row r="432" spans="1:167" x14ac:dyDescent="0.25">
      <c r="A432" s="67" t="s">
        <v>1352</v>
      </c>
      <c r="B432" s="68" t="s">
        <v>1353</v>
      </c>
      <c r="C432" s="55" t="str">
        <f t="shared" si="91"/>
        <v>38210 - Odstraňování odpadů, kromě nebezpečných</v>
      </c>
      <c r="D432" s="55" t="s">
        <v>1354</v>
      </c>
      <c r="E432" s="1" t="s">
        <v>361</v>
      </c>
      <c r="F432" s="67" t="s">
        <v>1352</v>
      </c>
      <c r="G432" s="68" t="s">
        <v>1355</v>
      </c>
      <c r="H432" s="55" t="str">
        <f t="shared" si="99"/>
        <v>38210 - Zpracování odpadů k získání materiálů k dalšímu využití</v>
      </c>
      <c r="I432" s="55" t="s">
        <v>1356</v>
      </c>
      <c r="J432" t="str">
        <f t="shared" si="100"/>
        <v>Shoda</v>
      </c>
      <c r="K432">
        <v>430</v>
      </c>
      <c r="L432" s="1">
        <f>IF(LEFT(Převodník!$A$12,5)=LEFT('Přehled převodů'!D432,5),1,0)</f>
        <v>0</v>
      </c>
      <c r="M432" s="31"/>
      <c r="N432">
        <f t="shared" si="98"/>
        <v>0</v>
      </c>
      <c r="O432" s="45" t="e">
        <f t="shared" si="88"/>
        <v>#N/A</v>
      </c>
      <c r="P432">
        <f t="shared" si="92"/>
        <v>0</v>
      </c>
      <c r="Q432" s="41">
        <f t="shared" si="93"/>
        <v>0</v>
      </c>
      <c r="R432" s="41">
        <f t="shared" si="89"/>
        <v>0</v>
      </c>
      <c r="S432" s="41">
        <f t="shared" si="94"/>
        <v>0</v>
      </c>
      <c r="T432">
        <f t="shared" si="90"/>
        <v>0</v>
      </c>
      <c r="U432" s="40">
        <f t="shared" si="95"/>
        <v>0</v>
      </c>
      <c r="V432" s="38">
        <f t="shared" si="96"/>
        <v>0</v>
      </c>
      <c r="W432" t="str">
        <f>VLOOKUP(A432,'Komplet č.2008 (ÚR 4 A 5)'!$V$4:$W$778,1,0)</f>
        <v>38210</v>
      </c>
      <c r="X432" t="str">
        <f>VLOOKUP(A432,'Komplet č.2008 (ÚR 4 A 5)'!$Y$4:$Y$778,1,0)</f>
        <v>38210</v>
      </c>
      <c r="FJ432" t="str">
        <f>VLOOKUP(F432,'Komplet č 2025 (ÚR 4 A 5)'!$F$3:$N$753,9,0)</f>
        <v>38.21</v>
      </c>
      <c r="FK432">
        <f>VLOOKUP(F432,'Komplet č 2025 (ÚR 4 A 5)'!$F$3:$N$753,8,0)</f>
        <v>4</v>
      </c>
    </row>
    <row r="433" spans="1:167" x14ac:dyDescent="0.25">
      <c r="A433" s="67" t="s">
        <v>1352</v>
      </c>
      <c r="B433" s="68" t="s">
        <v>1353</v>
      </c>
      <c r="C433" s="55" t="str">
        <f t="shared" si="91"/>
        <v>38210 - Odstraňování odpadů, kromě nebezpečných</v>
      </c>
      <c r="D433" s="55" t="s">
        <v>1354</v>
      </c>
      <c r="E433" s="1" t="s">
        <v>361</v>
      </c>
      <c r="F433" s="67" t="s">
        <v>1357</v>
      </c>
      <c r="G433" s="68" t="s">
        <v>1358</v>
      </c>
      <c r="H433" s="55" t="str">
        <f t="shared" si="99"/>
        <v>38220 - Zpracování odpadů k energetickému využití</v>
      </c>
      <c r="I433" s="55" t="s">
        <v>1359</v>
      </c>
      <c r="J433" t="str">
        <f t="shared" si="100"/>
        <v>Shoda</v>
      </c>
      <c r="K433">
        <v>431</v>
      </c>
      <c r="L433" s="1">
        <f>IF(LEFT(Převodník!$A$12,5)=LEFT('Přehled převodů'!D433,5),1,0)</f>
        <v>0</v>
      </c>
      <c r="M433" s="31"/>
      <c r="N433">
        <f t="shared" si="98"/>
        <v>0</v>
      </c>
      <c r="O433" s="45" t="e">
        <f t="shared" si="88"/>
        <v>#N/A</v>
      </c>
      <c r="P433">
        <f t="shared" si="92"/>
        <v>0</v>
      </c>
      <c r="Q433" s="41">
        <f t="shared" si="93"/>
        <v>0</v>
      </c>
      <c r="R433" s="41">
        <f t="shared" si="89"/>
        <v>0</v>
      </c>
      <c r="S433" s="41">
        <f t="shared" si="94"/>
        <v>0</v>
      </c>
      <c r="T433">
        <f t="shared" si="90"/>
        <v>0</v>
      </c>
      <c r="U433" s="40">
        <f t="shared" si="95"/>
        <v>0</v>
      </c>
      <c r="V433" s="38">
        <f t="shared" si="96"/>
        <v>0</v>
      </c>
      <c r="W433" t="str">
        <f>VLOOKUP(A433,'Komplet č.2008 (ÚR 4 A 5)'!$V$4:$W$778,1,0)</f>
        <v>38210</v>
      </c>
      <c r="X433" t="str">
        <f>VLOOKUP(A433,'Komplet č.2008 (ÚR 4 A 5)'!$Y$4:$Y$778,1,0)</f>
        <v>38210</v>
      </c>
      <c r="FJ433" t="str">
        <f>VLOOKUP(F433,'Komplet č 2025 (ÚR 4 A 5)'!$F$3:$N$753,9,0)</f>
        <v>38.22</v>
      </c>
      <c r="FK433">
        <f>VLOOKUP(F433,'Komplet č 2025 (ÚR 4 A 5)'!$F$3:$N$753,8,0)</f>
        <v>4</v>
      </c>
    </row>
    <row r="434" spans="1:167" x14ac:dyDescent="0.25">
      <c r="A434" s="67" t="s">
        <v>1352</v>
      </c>
      <c r="B434" s="68" t="s">
        <v>1353</v>
      </c>
      <c r="C434" s="55" t="str">
        <f t="shared" si="91"/>
        <v>38210 - Odstraňování odpadů, kromě nebezpečných</v>
      </c>
      <c r="D434" s="55" t="s">
        <v>1354</v>
      </c>
      <c r="E434" s="1" t="s">
        <v>361</v>
      </c>
      <c r="F434" s="67" t="s">
        <v>1360</v>
      </c>
      <c r="G434" s="68" t="s">
        <v>1361</v>
      </c>
      <c r="H434" s="55" t="str">
        <f t="shared" si="99"/>
        <v>38230 - Zpracování odpadů k ostatnímu využití</v>
      </c>
      <c r="I434" s="55" t="s">
        <v>1362</v>
      </c>
      <c r="J434" t="str">
        <f t="shared" si="100"/>
        <v>Shoda</v>
      </c>
      <c r="K434">
        <v>432</v>
      </c>
      <c r="L434" s="1">
        <f>IF(LEFT(Převodník!$A$12,5)=LEFT('Přehled převodů'!D434,5),1,0)</f>
        <v>0</v>
      </c>
      <c r="M434" s="31"/>
      <c r="N434">
        <f t="shared" si="98"/>
        <v>0</v>
      </c>
      <c r="O434" s="45" t="e">
        <f t="shared" si="88"/>
        <v>#N/A</v>
      </c>
      <c r="P434">
        <f t="shared" si="92"/>
        <v>0</v>
      </c>
      <c r="Q434" s="41">
        <f t="shared" si="93"/>
        <v>0</v>
      </c>
      <c r="R434" s="41">
        <f t="shared" si="89"/>
        <v>0</v>
      </c>
      <c r="S434" s="41">
        <f t="shared" si="94"/>
        <v>0</v>
      </c>
      <c r="T434">
        <f t="shared" si="90"/>
        <v>0</v>
      </c>
      <c r="U434" s="40">
        <f t="shared" si="95"/>
        <v>0</v>
      </c>
      <c r="V434" s="38">
        <f t="shared" si="96"/>
        <v>0</v>
      </c>
      <c r="W434" t="str">
        <f>VLOOKUP(A434,'Komplet č.2008 (ÚR 4 A 5)'!$V$4:$W$778,1,0)</f>
        <v>38210</v>
      </c>
      <c r="X434" t="str">
        <f>VLOOKUP(A434,'Komplet č.2008 (ÚR 4 A 5)'!$Y$4:$Y$778,1,0)</f>
        <v>38210</v>
      </c>
      <c r="FJ434" t="str">
        <f>VLOOKUP(F434,'Komplet č 2025 (ÚR 4 A 5)'!$F$3:$N$753,9,0)</f>
        <v>38.23</v>
      </c>
      <c r="FK434">
        <f>VLOOKUP(F434,'Komplet č 2025 (ÚR 4 A 5)'!$F$3:$N$753,8,0)</f>
        <v>4</v>
      </c>
    </row>
    <row r="435" spans="1:167" x14ac:dyDescent="0.25">
      <c r="A435" s="67" t="s">
        <v>1352</v>
      </c>
      <c r="B435" s="68" t="s">
        <v>1353</v>
      </c>
      <c r="C435" s="55" t="str">
        <f t="shared" si="91"/>
        <v>38210 - Odstraňování odpadů, kromě nebezpečných</v>
      </c>
      <c r="D435" s="55" t="s">
        <v>1354</v>
      </c>
      <c r="E435" s="1" t="s">
        <v>361</v>
      </c>
      <c r="F435" s="67" t="s">
        <v>1363</v>
      </c>
      <c r="G435" s="68" t="s">
        <v>1364</v>
      </c>
      <c r="H435" s="55" t="str">
        <f t="shared" si="99"/>
        <v>38310 - Spalování odpadů bez energetického využití</v>
      </c>
      <c r="I435" s="55" t="s">
        <v>1365</v>
      </c>
      <c r="J435" t="str">
        <f t="shared" si="100"/>
        <v>Shoda</v>
      </c>
      <c r="K435">
        <v>433</v>
      </c>
      <c r="L435" s="1">
        <f>IF(LEFT(Převodník!$A$12,5)=LEFT('Přehled převodů'!D435,5),1,0)</f>
        <v>0</v>
      </c>
      <c r="M435" s="31"/>
      <c r="N435">
        <f t="shared" si="98"/>
        <v>0</v>
      </c>
      <c r="O435" s="45" t="e">
        <f t="shared" si="88"/>
        <v>#N/A</v>
      </c>
      <c r="P435">
        <f t="shared" si="92"/>
        <v>0</v>
      </c>
      <c r="Q435" s="41">
        <f t="shared" si="93"/>
        <v>0</v>
      </c>
      <c r="R435" s="41">
        <f t="shared" si="89"/>
        <v>0</v>
      </c>
      <c r="S435" s="41">
        <f t="shared" si="94"/>
        <v>0</v>
      </c>
      <c r="T435">
        <f t="shared" si="90"/>
        <v>0</v>
      </c>
      <c r="U435" s="40">
        <f t="shared" si="95"/>
        <v>0</v>
      </c>
      <c r="V435" s="38">
        <f t="shared" si="96"/>
        <v>0</v>
      </c>
      <c r="W435" t="str">
        <f>VLOOKUP(A435,'Komplet č.2008 (ÚR 4 A 5)'!$V$4:$W$778,1,0)</f>
        <v>38210</v>
      </c>
      <c r="X435" t="str">
        <f>VLOOKUP(A435,'Komplet č.2008 (ÚR 4 A 5)'!$Y$4:$Y$778,1,0)</f>
        <v>38210</v>
      </c>
      <c r="FJ435" t="str">
        <f>VLOOKUP(F435,'Komplet č 2025 (ÚR 4 A 5)'!$F$3:$N$753,9,0)</f>
        <v>38.31</v>
      </c>
      <c r="FK435">
        <f>VLOOKUP(F435,'Komplet č 2025 (ÚR 4 A 5)'!$F$3:$N$753,8,0)</f>
        <v>4</v>
      </c>
    </row>
    <row r="436" spans="1:167" x14ac:dyDescent="0.25">
      <c r="A436" s="67" t="s">
        <v>1352</v>
      </c>
      <c r="B436" s="68" t="s">
        <v>1353</v>
      </c>
      <c r="C436" s="55" t="str">
        <f t="shared" si="91"/>
        <v>38210 - Odstraňování odpadů, kromě nebezpečných</v>
      </c>
      <c r="D436" s="55" t="s">
        <v>1354</v>
      </c>
      <c r="E436" s="1" t="s">
        <v>361</v>
      </c>
      <c r="F436" s="67" t="s">
        <v>1366</v>
      </c>
      <c r="G436" s="68" t="s">
        <v>1367</v>
      </c>
      <c r="H436" s="55" t="str">
        <f t="shared" si="99"/>
        <v>38320 - Skládkování nebo trvalé uložení odpadů</v>
      </c>
      <c r="I436" s="55" t="s">
        <v>1368</v>
      </c>
      <c r="J436" t="str">
        <f t="shared" si="100"/>
        <v>Shoda</v>
      </c>
      <c r="K436">
        <v>434</v>
      </c>
      <c r="L436" s="1">
        <f>IF(LEFT(Převodník!$A$12,5)=LEFT('Přehled převodů'!D436,5),1,0)</f>
        <v>0</v>
      </c>
      <c r="M436" s="31"/>
      <c r="N436">
        <f t="shared" si="98"/>
        <v>0</v>
      </c>
      <c r="O436" s="45" t="e">
        <f t="shared" si="88"/>
        <v>#N/A</v>
      </c>
      <c r="P436">
        <f t="shared" si="92"/>
        <v>0</v>
      </c>
      <c r="Q436" s="41">
        <f t="shared" si="93"/>
        <v>0</v>
      </c>
      <c r="R436" s="41">
        <f t="shared" si="89"/>
        <v>0</v>
      </c>
      <c r="S436" s="41">
        <f t="shared" si="94"/>
        <v>0</v>
      </c>
      <c r="T436">
        <f t="shared" si="90"/>
        <v>0</v>
      </c>
      <c r="U436" s="40">
        <f t="shared" si="95"/>
        <v>0</v>
      </c>
      <c r="V436" s="38">
        <f t="shared" si="96"/>
        <v>0</v>
      </c>
      <c r="W436" t="str">
        <f>VLOOKUP(A436,'Komplet č.2008 (ÚR 4 A 5)'!$V$4:$W$778,1,0)</f>
        <v>38210</v>
      </c>
      <c r="X436" t="str">
        <f>VLOOKUP(A436,'Komplet č.2008 (ÚR 4 A 5)'!$Y$4:$Y$778,1,0)</f>
        <v>38210</v>
      </c>
      <c r="FJ436" t="str">
        <f>VLOOKUP(F436,'Komplet č 2025 (ÚR 4 A 5)'!$F$3:$N$753,9,0)</f>
        <v>38.32</v>
      </c>
      <c r="FK436">
        <f>VLOOKUP(F436,'Komplet č 2025 (ÚR 4 A 5)'!$F$3:$N$753,8,0)</f>
        <v>4</v>
      </c>
    </row>
    <row r="437" spans="1:167" x14ac:dyDescent="0.25">
      <c r="A437" s="67" t="s">
        <v>1352</v>
      </c>
      <c r="B437" s="68" t="s">
        <v>1353</v>
      </c>
      <c r="C437" s="55" t="str">
        <f t="shared" si="91"/>
        <v>38210 - Odstraňování odpadů, kromě nebezpečných</v>
      </c>
      <c r="D437" s="55" t="s">
        <v>1354</v>
      </c>
      <c r="E437" s="1" t="s">
        <v>361</v>
      </c>
      <c r="F437" s="67" t="s">
        <v>1369</v>
      </c>
      <c r="G437" s="68" t="s">
        <v>1370</v>
      </c>
      <c r="H437" s="55" t="str">
        <f t="shared" si="99"/>
        <v>38330 - Ostatní odstraňování odpadů</v>
      </c>
      <c r="I437" s="55" t="s">
        <v>1371</v>
      </c>
      <c r="J437" t="str">
        <f t="shared" si="100"/>
        <v>Shoda</v>
      </c>
      <c r="K437">
        <v>435</v>
      </c>
      <c r="L437" s="1">
        <f>IF(LEFT(Převodník!$A$12,5)=LEFT('Přehled převodů'!D437,5),1,0)</f>
        <v>0</v>
      </c>
      <c r="M437" s="31"/>
      <c r="N437">
        <f t="shared" si="98"/>
        <v>0</v>
      </c>
      <c r="O437" s="45" t="e">
        <f t="shared" si="88"/>
        <v>#N/A</v>
      </c>
      <c r="P437">
        <f t="shared" si="92"/>
        <v>0</v>
      </c>
      <c r="Q437" s="41">
        <f t="shared" si="93"/>
        <v>0</v>
      </c>
      <c r="R437" s="41">
        <f t="shared" si="89"/>
        <v>0</v>
      </c>
      <c r="S437" s="41">
        <f t="shared" si="94"/>
        <v>0</v>
      </c>
      <c r="T437">
        <f t="shared" si="90"/>
        <v>0</v>
      </c>
      <c r="U437" s="40">
        <f t="shared" si="95"/>
        <v>0</v>
      </c>
      <c r="V437" s="38">
        <f t="shared" si="96"/>
        <v>0</v>
      </c>
      <c r="W437" t="str">
        <f>VLOOKUP(A437,'Komplet č.2008 (ÚR 4 A 5)'!$V$4:$W$778,1,0)</f>
        <v>38210</v>
      </c>
      <c r="X437" t="str">
        <f>VLOOKUP(A437,'Komplet č.2008 (ÚR 4 A 5)'!$Y$4:$Y$778,1,0)</f>
        <v>38210</v>
      </c>
      <c r="FJ437" t="str">
        <f>VLOOKUP(F437,'Komplet č 2025 (ÚR 4 A 5)'!$F$3:$N$753,9,0)</f>
        <v>38.33</v>
      </c>
      <c r="FK437">
        <f>VLOOKUP(F437,'Komplet č 2025 (ÚR 4 A 5)'!$F$3:$N$753,8,0)</f>
        <v>4</v>
      </c>
    </row>
    <row r="438" spans="1:167" x14ac:dyDescent="0.25">
      <c r="A438" s="67" t="s">
        <v>1357</v>
      </c>
      <c r="B438" s="68" t="s">
        <v>1372</v>
      </c>
      <c r="C438" s="55" t="str">
        <f t="shared" si="91"/>
        <v>38220 - Odstraňování nebezpečných odpadů</v>
      </c>
      <c r="D438" s="55" t="s">
        <v>1373</v>
      </c>
      <c r="E438" s="1" t="s">
        <v>1374</v>
      </c>
      <c r="F438" s="67" t="s">
        <v>1357</v>
      </c>
      <c r="G438" s="68" t="s">
        <v>1358</v>
      </c>
      <c r="H438" s="55" t="str">
        <f t="shared" si="99"/>
        <v>38220 - Zpracování odpadů k energetickému využití</v>
      </c>
      <c r="I438" s="55" t="s">
        <v>1359</v>
      </c>
      <c r="J438" t="str">
        <f t="shared" si="100"/>
        <v>Shoda</v>
      </c>
      <c r="K438">
        <v>436</v>
      </c>
      <c r="L438" s="1">
        <f>IF(LEFT(Převodník!$A$12,5)=LEFT('Přehled převodů'!D438,5),1,0)</f>
        <v>0</v>
      </c>
      <c r="M438" s="31"/>
      <c r="N438">
        <f t="shared" si="98"/>
        <v>0</v>
      </c>
      <c r="O438" s="45" t="e">
        <f t="shared" si="88"/>
        <v>#N/A</v>
      </c>
      <c r="P438">
        <f t="shared" si="92"/>
        <v>0</v>
      </c>
      <c r="Q438" s="41">
        <f t="shared" si="93"/>
        <v>0</v>
      </c>
      <c r="R438" s="41">
        <f t="shared" si="89"/>
        <v>0</v>
      </c>
      <c r="S438" s="41">
        <f t="shared" si="94"/>
        <v>0</v>
      </c>
      <c r="T438">
        <f t="shared" si="90"/>
        <v>0</v>
      </c>
      <c r="U438" s="40">
        <f t="shared" si="95"/>
        <v>0</v>
      </c>
      <c r="V438" s="38">
        <f t="shared" si="96"/>
        <v>0</v>
      </c>
      <c r="W438" t="str">
        <f>VLOOKUP(A438,'Komplet č.2008 (ÚR 4 A 5)'!$V$4:$W$778,1,0)</f>
        <v>38220</v>
      </c>
      <c r="X438" t="str">
        <f>VLOOKUP(A438,'Komplet č.2008 (ÚR 4 A 5)'!$Y$4:$Y$778,1,0)</f>
        <v>38220</v>
      </c>
      <c r="FJ438" t="str">
        <f>VLOOKUP(F438,'Komplet č 2025 (ÚR 4 A 5)'!$F$3:$N$753,9,0)</f>
        <v>38.22</v>
      </c>
      <c r="FK438">
        <f>VLOOKUP(F438,'Komplet č 2025 (ÚR 4 A 5)'!$F$3:$N$753,8,0)</f>
        <v>4</v>
      </c>
    </row>
    <row r="439" spans="1:167" x14ac:dyDescent="0.25">
      <c r="A439" s="67" t="s">
        <v>1357</v>
      </c>
      <c r="B439" s="68" t="s">
        <v>1372</v>
      </c>
      <c r="C439" s="55" t="str">
        <f t="shared" si="91"/>
        <v>38220 - Odstraňování nebezpečných odpadů</v>
      </c>
      <c r="D439" s="55" t="s">
        <v>1373</v>
      </c>
      <c r="E439" s="1" t="s">
        <v>1374</v>
      </c>
      <c r="F439" s="67" t="s">
        <v>1360</v>
      </c>
      <c r="G439" s="68" t="s">
        <v>1361</v>
      </c>
      <c r="H439" s="55" t="str">
        <f t="shared" si="99"/>
        <v>38230 - Zpracování odpadů k ostatnímu využití</v>
      </c>
      <c r="I439" s="55" t="s">
        <v>1362</v>
      </c>
      <c r="J439" t="str">
        <f t="shared" si="100"/>
        <v>Shoda</v>
      </c>
      <c r="K439">
        <v>437</v>
      </c>
      <c r="L439" s="1">
        <f>IF(LEFT(Převodník!$A$12,5)=LEFT('Přehled převodů'!D439,5),1,0)</f>
        <v>0</v>
      </c>
      <c r="M439" s="31"/>
      <c r="N439">
        <f t="shared" si="98"/>
        <v>0</v>
      </c>
      <c r="O439" s="45" t="e">
        <f t="shared" si="88"/>
        <v>#N/A</v>
      </c>
      <c r="P439">
        <f t="shared" si="92"/>
        <v>0</v>
      </c>
      <c r="Q439" s="41">
        <f t="shared" si="93"/>
        <v>0</v>
      </c>
      <c r="R439" s="41">
        <f t="shared" si="89"/>
        <v>0</v>
      </c>
      <c r="S439" s="41">
        <f t="shared" si="94"/>
        <v>0</v>
      </c>
      <c r="T439">
        <f t="shared" si="90"/>
        <v>0</v>
      </c>
      <c r="U439" s="40">
        <f t="shared" si="95"/>
        <v>0</v>
      </c>
      <c r="V439" s="38">
        <f t="shared" si="96"/>
        <v>0</v>
      </c>
      <c r="W439" t="str">
        <f>VLOOKUP(A439,'Komplet č.2008 (ÚR 4 A 5)'!$V$4:$W$778,1,0)</f>
        <v>38220</v>
      </c>
      <c r="X439" t="str">
        <f>VLOOKUP(A439,'Komplet č.2008 (ÚR 4 A 5)'!$Y$4:$Y$778,1,0)</f>
        <v>38220</v>
      </c>
      <c r="FJ439" t="str">
        <f>VLOOKUP(F439,'Komplet č 2025 (ÚR 4 A 5)'!$F$3:$N$753,9,0)</f>
        <v>38.23</v>
      </c>
      <c r="FK439">
        <f>VLOOKUP(F439,'Komplet č 2025 (ÚR 4 A 5)'!$F$3:$N$753,8,0)</f>
        <v>4</v>
      </c>
    </row>
    <row r="440" spans="1:167" x14ac:dyDescent="0.25">
      <c r="A440" s="67" t="s">
        <v>1357</v>
      </c>
      <c r="B440" s="68" t="s">
        <v>1372</v>
      </c>
      <c r="C440" s="55" t="str">
        <f t="shared" si="91"/>
        <v>38220 - Odstraňování nebezpečných odpadů</v>
      </c>
      <c r="D440" s="55" t="s">
        <v>1373</v>
      </c>
      <c r="E440" s="1" t="s">
        <v>1374</v>
      </c>
      <c r="F440" s="67" t="s">
        <v>1363</v>
      </c>
      <c r="G440" s="68" t="s">
        <v>1364</v>
      </c>
      <c r="H440" s="55" t="str">
        <f t="shared" si="99"/>
        <v>38310 - Spalování odpadů bez energetického využití</v>
      </c>
      <c r="I440" s="55" t="s">
        <v>1365</v>
      </c>
      <c r="J440" t="str">
        <f t="shared" si="100"/>
        <v>Shoda</v>
      </c>
      <c r="K440">
        <v>438</v>
      </c>
      <c r="L440" s="1">
        <f>IF(LEFT(Převodník!$A$12,5)=LEFT('Přehled převodů'!D440,5),1,0)</f>
        <v>0</v>
      </c>
      <c r="M440" s="31"/>
      <c r="N440">
        <f t="shared" si="98"/>
        <v>0</v>
      </c>
      <c r="O440" s="45" t="e">
        <f t="shared" si="88"/>
        <v>#N/A</v>
      </c>
      <c r="P440">
        <f t="shared" si="92"/>
        <v>0</v>
      </c>
      <c r="Q440" s="41">
        <f t="shared" si="93"/>
        <v>0</v>
      </c>
      <c r="R440" s="41">
        <f t="shared" si="89"/>
        <v>0</v>
      </c>
      <c r="S440" s="41">
        <f t="shared" si="94"/>
        <v>0</v>
      </c>
      <c r="T440">
        <f t="shared" si="90"/>
        <v>0</v>
      </c>
      <c r="U440" s="40">
        <f t="shared" si="95"/>
        <v>0</v>
      </c>
      <c r="V440" s="38">
        <f t="shared" si="96"/>
        <v>0</v>
      </c>
      <c r="W440" t="str">
        <f>VLOOKUP(A440,'Komplet č.2008 (ÚR 4 A 5)'!$V$4:$W$778,1,0)</f>
        <v>38220</v>
      </c>
      <c r="X440" t="str">
        <f>VLOOKUP(A440,'Komplet č.2008 (ÚR 4 A 5)'!$Y$4:$Y$778,1,0)</f>
        <v>38220</v>
      </c>
      <c r="FJ440" t="str">
        <f>VLOOKUP(F440,'Komplet č 2025 (ÚR 4 A 5)'!$F$3:$N$753,9,0)</f>
        <v>38.31</v>
      </c>
      <c r="FK440">
        <f>VLOOKUP(F440,'Komplet č 2025 (ÚR 4 A 5)'!$F$3:$N$753,8,0)</f>
        <v>4</v>
      </c>
    </row>
    <row r="441" spans="1:167" x14ac:dyDescent="0.25">
      <c r="A441" s="67" t="s">
        <v>1357</v>
      </c>
      <c r="B441" s="68" t="s">
        <v>1372</v>
      </c>
      <c r="C441" s="55" t="str">
        <f t="shared" si="91"/>
        <v>38220 - Odstraňování nebezpečných odpadů</v>
      </c>
      <c r="D441" s="55" t="s">
        <v>1373</v>
      </c>
      <c r="E441" s="1" t="s">
        <v>1374</v>
      </c>
      <c r="F441" s="67" t="s">
        <v>1366</v>
      </c>
      <c r="G441" s="68" t="s">
        <v>1367</v>
      </c>
      <c r="H441" s="55" t="str">
        <f t="shared" si="99"/>
        <v>38320 - Skládkování nebo trvalé uložení odpadů</v>
      </c>
      <c r="I441" s="55" t="s">
        <v>1368</v>
      </c>
      <c r="J441" t="str">
        <f t="shared" si="100"/>
        <v>Shoda</v>
      </c>
      <c r="K441">
        <v>439</v>
      </c>
      <c r="L441" s="1">
        <f>IF(LEFT(Převodník!$A$12,5)=LEFT('Přehled převodů'!D441,5),1,0)</f>
        <v>0</v>
      </c>
      <c r="M441" s="31"/>
      <c r="N441">
        <f t="shared" si="98"/>
        <v>0</v>
      </c>
      <c r="O441" s="45" t="e">
        <f t="shared" si="88"/>
        <v>#N/A</v>
      </c>
      <c r="P441">
        <f t="shared" si="92"/>
        <v>0</v>
      </c>
      <c r="Q441" s="41">
        <f t="shared" si="93"/>
        <v>0</v>
      </c>
      <c r="R441" s="41">
        <f t="shared" si="89"/>
        <v>0</v>
      </c>
      <c r="S441" s="41">
        <f t="shared" si="94"/>
        <v>0</v>
      </c>
      <c r="T441">
        <f t="shared" si="90"/>
        <v>0</v>
      </c>
      <c r="U441" s="40">
        <f t="shared" si="95"/>
        <v>0</v>
      </c>
      <c r="V441" s="38">
        <f t="shared" si="96"/>
        <v>0</v>
      </c>
      <c r="W441" t="str">
        <f>VLOOKUP(A441,'Komplet č.2008 (ÚR 4 A 5)'!$V$4:$W$778,1,0)</f>
        <v>38220</v>
      </c>
      <c r="X441" t="str">
        <f>VLOOKUP(A441,'Komplet č.2008 (ÚR 4 A 5)'!$Y$4:$Y$778,1,0)</f>
        <v>38220</v>
      </c>
      <c r="FJ441" t="str">
        <f>VLOOKUP(F441,'Komplet č 2025 (ÚR 4 A 5)'!$F$3:$N$753,9,0)</f>
        <v>38.32</v>
      </c>
      <c r="FK441">
        <f>VLOOKUP(F441,'Komplet č 2025 (ÚR 4 A 5)'!$F$3:$N$753,8,0)</f>
        <v>4</v>
      </c>
    </row>
    <row r="442" spans="1:167" x14ac:dyDescent="0.25">
      <c r="A442" s="67" t="s">
        <v>1357</v>
      </c>
      <c r="B442" s="68" t="s">
        <v>1372</v>
      </c>
      <c r="C442" s="55" t="str">
        <f t="shared" si="91"/>
        <v>38220 - Odstraňování nebezpečných odpadů</v>
      </c>
      <c r="D442" s="55" t="s">
        <v>1373</v>
      </c>
      <c r="E442" s="1" t="s">
        <v>1374</v>
      </c>
      <c r="F442" s="67" t="s">
        <v>1369</v>
      </c>
      <c r="G442" s="68" t="s">
        <v>1370</v>
      </c>
      <c r="H442" s="55" t="str">
        <f t="shared" si="99"/>
        <v>38330 - Ostatní odstraňování odpadů</v>
      </c>
      <c r="I442" s="55" t="s">
        <v>1371</v>
      </c>
      <c r="J442" t="str">
        <f t="shared" si="100"/>
        <v>Shoda</v>
      </c>
      <c r="K442">
        <v>440</v>
      </c>
      <c r="L442" s="1">
        <f>IF(LEFT(Převodník!$A$12,5)=LEFT('Přehled převodů'!D442,5),1,0)</f>
        <v>0</v>
      </c>
      <c r="M442" s="31"/>
      <c r="N442">
        <f t="shared" si="98"/>
        <v>0</v>
      </c>
      <c r="O442" s="45" t="e">
        <f t="shared" si="88"/>
        <v>#N/A</v>
      </c>
      <c r="P442">
        <f t="shared" si="92"/>
        <v>0</v>
      </c>
      <c r="Q442" s="41">
        <f t="shared" si="93"/>
        <v>0</v>
      </c>
      <c r="R442" s="41">
        <f t="shared" si="89"/>
        <v>0</v>
      </c>
      <c r="S442" s="41">
        <f t="shared" si="94"/>
        <v>0</v>
      </c>
      <c r="T442">
        <f t="shared" si="90"/>
        <v>0</v>
      </c>
      <c r="U442" s="40">
        <f t="shared" si="95"/>
        <v>0</v>
      </c>
      <c r="V442" s="38">
        <f t="shared" si="96"/>
        <v>0</v>
      </c>
      <c r="W442" t="str">
        <f>VLOOKUP(A442,'Komplet č.2008 (ÚR 4 A 5)'!$V$4:$W$778,1,0)</f>
        <v>38220</v>
      </c>
      <c r="X442" t="str">
        <f>VLOOKUP(A442,'Komplet č.2008 (ÚR 4 A 5)'!$Y$4:$Y$778,1,0)</f>
        <v>38220</v>
      </c>
      <c r="FJ442" t="str">
        <f>VLOOKUP(F442,'Komplet č 2025 (ÚR 4 A 5)'!$F$3:$N$753,9,0)</f>
        <v>38.33</v>
      </c>
      <c r="FK442">
        <f>VLOOKUP(F442,'Komplet č 2025 (ÚR 4 A 5)'!$F$3:$N$753,8,0)</f>
        <v>4</v>
      </c>
    </row>
    <row r="443" spans="1:167" x14ac:dyDescent="0.25">
      <c r="A443" s="67" t="s">
        <v>1363</v>
      </c>
      <c r="B443" s="68" t="s">
        <v>1375</v>
      </c>
      <c r="C443" s="55" t="str">
        <f t="shared" si="91"/>
        <v>38310 - Demontáž vraků a vyřazených strojů a zařízení pro účely recyklace</v>
      </c>
      <c r="D443" s="55" t="s">
        <v>1376</v>
      </c>
      <c r="E443" s="1" t="s">
        <v>29</v>
      </c>
      <c r="F443" s="67" t="s">
        <v>1352</v>
      </c>
      <c r="G443" s="68" t="s">
        <v>1355</v>
      </c>
      <c r="H443" s="55" t="str">
        <f t="shared" si="99"/>
        <v>38210 - Zpracování odpadů k získání materiálů k dalšímu využití</v>
      </c>
      <c r="I443" s="55" t="s">
        <v>1356</v>
      </c>
      <c r="J443" t="str">
        <f t="shared" si="100"/>
        <v>Shoda</v>
      </c>
      <c r="K443">
        <v>441</v>
      </c>
      <c r="L443" s="1">
        <f>IF(LEFT(Převodník!$A$12,5)=LEFT('Přehled převodů'!D443,5),1,0)</f>
        <v>0</v>
      </c>
      <c r="M443" s="31"/>
      <c r="N443">
        <f t="shared" si="98"/>
        <v>0</v>
      </c>
      <c r="O443" s="45" t="e">
        <f t="shared" si="88"/>
        <v>#N/A</v>
      </c>
      <c r="P443">
        <f t="shared" si="92"/>
        <v>0</v>
      </c>
      <c r="Q443" s="41">
        <f t="shared" si="93"/>
        <v>0</v>
      </c>
      <c r="R443" s="41">
        <f t="shared" si="89"/>
        <v>0</v>
      </c>
      <c r="S443" s="41">
        <f t="shared" si="94"/>
        <v>0</v>
      </c>
      <c r="T443">
        <f t="shared" si="90"/>
        <v>0</v>
      </c>
      <c r="U443" s="40">
        <f t="shared" si="95"/>
        <v>0</v>
      </c>
      <c r="V443" s="38">
        <f t="shared" si="96"/>
        <v>0</v>
      </c>
      <c r="W443" t="str">
        <f>VLOOKUP(A443,'Komplet č.2008 (ÚR 4 A 5)'!$V$4:$W$778,1,0)</f>
        <v>38310</v>
      </c>
      <c r="X443" t="str">
        <f>VLOOKUP(A443,'Komplet č.2008 (ÚR 4 A 5)'!$Y$4:$Y$778,1,0)</f>
        <v>38310</v>
      </c>
      <c r="FJ443" t="str">
        <f>VLOOKUP(F443,'Komplet č 2025 (ÚR 4 A 5)'!$F$3:$N$753,9,0)</f>
        <v>38.21</v>
      </c>
      <c r="FK443">
        <f>VLOOKUP(F443,'Komplet č 2025 (ÚR 4 A 5)'!$F$3:$N$753,8,0)</f>
        <v>4</v>
      </c>
    </row>
    <row r="444" spans="1:167" x14ac:dyDescent="0.25">
      <c r="A444" s="67" t="s">
        <v>1366</v>
      </c>
      <c r="B444" s="68" t="s">
        <v>1377</v>
      </c>
      <c r="C444" s="55" t="str">
        <f t="shared" si="91"/>
        <v>38320 - Úprava odpadů k dalšímu využití, kromě demontáže vraků, strojů a zařízení</v>
      </c>
      <c r="D444" s="55" t="s">
        <v>1378</v>
      </c>
      <c r="E444" s="1" t="s">
        <v>45</v>
      </c>
      <c r="F444" s="67" t="s">
        <v>627</v>
      </c>
      <c r="G444" s="68" t="s">
        <v>628</v>
      </c>
      <c r="H444" s="55" t="str">
        <f t="shared" si="99"/>
        <v>20160 - Výroba plastů v primárních formách</v>
      </c>
      <c r="I444" s="55" t="s">
        <v>629</v>
      </c>
      <c r="J444" t="str">
        <f t="shared" si="100"/>
        <v>Shoda</v>
      </c>
      <c r="K444">
        <v>442</v>
      </c>
      <c r="L444" s="1">
        <f>IF(LEFT(Převodník!$A$12,5)=LEFT('Přehled převodů'!D444,5),1,0)</f>
        <v>0</v>
      </c>
      <c r="M444" s="31"/>
      <c r="N444">
        <f t="shared" si="98"/>
        <v>0</v>
      </c>
      <c r="O444" s="45" t="e">
        <f t="shared" si="88"/>
        <v>#N/A</v>
      </c>
      <c r="P444">
        <f t="shared" si="92"/>
        <v>0</v>
      </c>
      <c r="Q444" s="41">
        <f t="shared" si="93"/>
        <v>0</v>
      </c>
      <c r="R444" s="41">
        <f t="shared" si="89"/>
        <v>0</v>
      </c>
      <c r="S444" s="41">
        <f t="shared" si="94"/>
        <v>0</v>
      </c>
      <c r="T444">
        <f t="shared" si="90"/>
        <v>0</v>
      </c>
      <c r="U444" s="40">
        <f t="shared" si="95"/>
        <v>0</v>
      </c>
      <c r="V444" s="38">
        <f t="shared" si="96"/>
        <v>0</v>
      </c>
      <c r="W444" t="str">
        <f>VLOOKUP(A444,'Komplet č.2008 (ÚR 4 A 5)'!$V$4:$W$778,1,0)</f>
        <v>38320</v>
      </c>
      <c r="X444" t="str">
        <f>VLOOKUP(A444,'Komplet č.2008 (ÚR 4 A 5)'!$Y$4:$Y$778,1,0)</f>
        <v>38320</v>
      </c>
      <c r="FJ444" t="str">
        <f>VLOOKUP(F444,'Komplet č 2025 (ÚR 4 A 5)'!$F$3:$N$753,9,0)</f>
        <v>20.16</v>
      </c>
      <c r="FK444">
        <f>VLOOKUP(F444,'Komplet č 2025 (ÚR 4 A 5)'!$F$3:$N$753,8,0)</f>
        <v>4</v>
      </c>
    </row>
    <row r="445" spans="1:167" x14ac:dyDescent="0.25">
      <c r="A445" s="67" t="s">
        <v>1366</v>
      </c>
      <c r="B445" s="68" t="s">
        <v>1377</v>
      </c>
      <c r="C445" s="55" t="str">
        <f t="shared" si="91"/>
        <v>38320 - Úprava odpadů k dalšímu využití, kromě demontáže vraků, strojů a zařízení</v>
      </c>
      <c r="D445" s="55" t="s">
        <v>1378</v>
      </c>
      <c r="E445" s="1" t="s">
        <v>45</v>
      </c>
      <c r="F445" s="67" t="s">
        <v>1352</v>
      </c>
      <c r="G445" s="68" t="s">
        <v>1355</v>
      </c>
      <c r="H445" s="55" t="str">
        <f t="shared" si="99"/>
        <v>38210 - Zpracování odpadů k získání materiálů k dalšímu využití</v>
      </c>
      <c r="I445" s="55" t="s">
        <v>1356</v>
      </c>
      <c r="J445" t="str">
        <f t="shared" si="100"/>
        <v>Shoda</v>
      </c>
      <c r="K445">
        <v>443</v>
      </c>
      <c r="L445" s="1">
        <f>IF(LEFT(Převodník!$A$12,5)=LEFT('Přehled převodů'!D445,5),1,0)</f>
        <v>0</v>
      </c>
      <c r="M445" s="31"/>
      <c r="N445">
        <f t="shared" si="98"/>
        <v>0</v>
      </c>
      <c r="O445" s="45" t="e">
        <f t="shared" si="88"/>
        <v>#N/A</v>
      </c>
      <c r="P445">
        <f t="shared" si="92"/>
        <v>0</v>
      </c>
      <c r="Q445" s="41">
        <f t="shared" si="93"/>
        <v>0</v>
      </c>
      <c r="R445" s="41">
        <f t="shared" si="89"/>
        <v>0</v>
      </c>
      <c r="S445" s="41">
        <f t="shared" si="94"/>
        <v>0</v>
      </c>
      <c r="T445">
        <f t="shared" si="90"/>
        <v>0</v>
      </c>
      <c r="U445" s="40">
        <f t="shared" si="95"/>
        <v>0</v>
      </c>
      <c r="V445" s="38">
        <f t="shared" si="96"/>
        <v>0</v>
      </c>
      <c r="W445" t="str">
        <f>VLOOKUP(A445,'Komplet č.2008 (ÚR 4 A 5)'!$V$4:$W$778,1,0)</f>
        <v>38320</v>
      </c>
      <c r="X445" t="str">
        <f>VLOOKUP(A445,'Komplet č.2008 (ÚR 4 A 5)'!$Y$4:$Y$778,1,0)</f>
        <v>38320</v>
      </c>
      <c r="FJ445" t="str">
        <f>VLOOKUP(F445,'Komplet č 2025 (ÚR 4 A 5)'!$F$3:$N$753,9,0)</f>
        <v>38.21</v>
      </c>
      <c r="FK445">
        <f>VLOOKUP(F445,'Komplet č 2025 (ÚR 4 A 5)'!$F$3:$N$753,8,0)</f>
        <v>4</v>
      </c>
    </row>
    <row r="446" spans="1:167" x14ac:dyDescent="0.25">
      <c r="A446" s="67" t="s">
        <v>1379</v>
      </c>
      <c r="B446" s="68" t="s">
        <v>1380</v>
      </c>
      <c r="C446" s="55" t="str">
        <f t="shared" si="91"/>
        <v>39000 - Sanace a jiné činnosti související s odpady</v>
      </c>
      <c r="D446" s="55" t="s">
        <v>1381</v>
      </c>
      <c r="E446" s="1" t="s">
        <v>29</v>
      </c>
      <c r="F446" s="67" t="s">
        <v>1379</v>
      </c>
      <c r="G446" s="68" t="s">
        <v>1380</v>
      </c>
      <c r="H446" s="55" t="str">
        <f t="shared" si="99"/>
        <v>39000 - Sanace a jiné činnosti související s odpady</v>
      </c>
      <c r="I446" s="55" t="s">
        <v>1381</v>
      </c>
      <c r="J446" t="str">
        <f t="shared" si="100"/>
        <v>Shoda</v>
      </c>
      <c r="K446">
        <v>444</v>
      </c>
      <c r="L446" s="1">
        <f>IF(LEFT(Převodník!$A$12,5)=LEFT('Přehled převodů'!D446,5),1,0)</f>
        <v>0</v>
      </c>
      <c r="M446" s="31"/>
      <c r="N446">
        <f t="shared" si="98"/>
        <v>0</v>
      </c>
      <c r="O446" s="45" t="e">
        <f t="shared" si="88"/>
        <v>#N/A</v>
      </c>
      <c r="P446">
        <f t="shared" si="92"/>
        <v>0</v>
      </c>
      <c r="Q446" s="41">
        <f t="shared" si="93"/>
        <v>0</v>
      </c>
      <c r="R446" s="41">
        <f t="shared" si="89"/>
        <v>0</v>
      </c>
      <c r="S446" s="41">
        <f t="shared" si="94"/>
        <v>0</v>
      </c>
      <c r="T446">
        <f t="shared" si="90"/>
        <v>0</v>
      </c>
      <c r="U446" s="40">
        <f t="shared" si="95"/>
        <v>0</v>
      </c>
      <c r="V446" s="38">
        <f t="shared" si="96"/>
        <v>0</v>
      </c>
      <c r="W446" t="str">
        <f>VLOOKUP(A446,'Komplet č.2008 (ÚR 4 A 5)'!$V$4:$W$778,1,0)</f>
        <v>39000</v>
      </c>
      <c r="X446" t="str">
        <f>VLOOKUP(A446,'Komplet č.2008 (ÚR 4 A 5)'!$Y$4:$Y$778,1,0)</f>
        <v>39000</v>
      </c>
      <c r="FJ446" t="str">
        <f>VLOOKUP(F446,'Komplet č 2025 (ÚR 4 A 5)'!$F$3:$N$753,9,0)</f>
        <v>39.00</v>
      </c>
      <c r="FK446">
        <f>VLOOKUP(F446,'Komplet č 2025 (ÚR 4 A 5)'!$F$3:$N$753,8,0)</f>
        <v>4</v>
      </c>
    </row>
    <row r="447" spans="1:167" x14ac:dyDescent="0.25">
      <c r="A447" s="67" t="s">
        <v>1382</v>
      </c>
      <c r="B447" s="68" t="s">
        <v>1383</v>
      </c>
      <c r="C447" s="55" t="str">
        <f t="shared" si="91"/>
        <v>41100 - Developerská činnost</v>
      </c>
      <c r="D447" s="55" t="s">
        <v>1384</v>
      </c>
      <c r="E447" s="1" t="s">
        <v>29</v>
      </c>
      <c r="F447" s="67" t="s">
        <v>1385</v>
      </c>
      <c r="G447" s="68" t="s">
        <v>1386</v>
      </c>
      <c r="H447" s="55" t="str">
        <f t="shared" si="99"/>
        <v>68120 - Developerské činnosti</v>
      </c>
      <c r="I447" s="55" t="s">
        <v>1387</v>
      </c>
      <c r="J447" t="str">
        <f t="shared" si="100"/>
        <v>Shoda</v>
      </c>
      <c r="K447">
        <v>445</v>
      </c>
      <c r="L447" s="1">
        <f>IF(LEFT(Převodník!$A$12,5)=LEFT('Přehled převodů'!D447,5),1,0)</f>
        <v>0</v>
      </c>
      <c r="M447" s="31"/>
      <c r="N447">
        <f t="shared" si="98"/>
        <v>0</v>
      </c>
      <c r="O447" s="45" t="e">
        <f t="shared" si="88"/>
        <v>#N/A</v>
      </c>
      <c r="P447">
        <f t="shared" si="92"/>
        <v>0</v>
      </c>
      <c r="Q447" s="41">
        <f t="shared" si="93"/>
        <v>0</v>
      </c>
      <c r="R447" s="41">
        <f t="shared" si="89"/>
        <v>0</v>
      </c>
      <c r="S447" s="41">
        <f t="shared" si="94"/>
        <v>0</v>
      </c>
      <c r="T447">
        <f t="shared" si="90"/>
        <v>0</v>
      </c>
      <c r="U447" s="40">
        <f t="shared" si="95"/>
        <v>0</v>
      </c>
      <c r="V447" s="38">
        <f t="shared" si="96"/>
        <v>0</v>
      </c>
      <c r="W447" t="str">
        <f>VLOOKUP(A447,'Komplet č.2008 (ÚR 4 A 5)'!$V$4:$W$778,1,0)</f>
        <v>41100</v>
      </c>
      <c r="X447" t="str">
        <f>VLOOKUP(A447,'Komplet č.2008 (ÚR 4 A 5)'!$Y$4:$Y$778,1,0)</f>
        <v>41100</v>
      </c>
      <c r="FJ447" t="str">
        <f>VLOOKUP(F447,'Komplet č 2025 (ÚR 4 A 5)'!$F$3:$N$753,9,0)</f>
        <v>68.12</v>
      </c>
      <c r="FK447">
        <f>VLOOKUP(F447,'Komplet č 2025 (ÚR 4 A 5)'!$F$3:$N$753,8,0)</f>
        <v>4</v>
      </c>
    </row>
    <row r="448" spans="1:167" x14ac:dyDescent="0.25">
      <c r="A448" s="67" t="s">
        <v>1388</v>
      </c>
      <c r="B448" s="68" t="s">
        <v>1389</v>
      </c>
      <c r="C448" s="55" t="str">
        <f t="shared" si="91"/>
        <v>41200 - Výstavba bytových a nebytových budov</v>
      </c>
      <c r="D448" s="55" t="s">
        <v>1390</v>
      </c>
      <c r="E448" s="1" t="s">
        <v>171</v>
      </c>
      <c r="F448" s="67" t="s">
        <v>1391</v>
      </c>
      <c r="G448" s="68" t="s">
        <v>1389</v>
      </c>
      <c r="H448" s="55" t="str">
        <f t="shared" si="99"/>
        <v>41000 - Výstavba bytových a nebytových budov</v>
      </c>
      <c r="I448" s="55" t="s">
        <v>1392</v>
      </c>
      <c r="J448" t="str">
        <f t="shared" si="100"/>
        <v>Shoda</v>
      </c>
      <c r="K448">
        <v>446</v>
      </c>
      <c r="L448" s="1">
        <f>IF(LEFT(Převodník!$A$12,5)=LEFT('Přehled převodů'!D448,5),1,0)</f>
        <v>0</v>
      </c>
      <c r="M448" s="31"/>
      <c r="N448">
        <f t="shared" si="98"/>
        <v>0</v>
      </c>
      <c r="O448" s="45" t="e">
        <f t="shared" si="88"/>
        <v>#N/A</v>
      </c>
      <c r="P448">
        <f t="shared" si="92"/>
        <v>0</v>
      </c>
      <c r="Q448" s="41">
        <f t="shared" si="93"/>
        <v>0</v>
      </c>
      <c r="R448" s="41">
        <f t="shared" si="89"/>
        <v>0</v>
      </c>
      <c r="S448" s="41">
        <f t="shared" si="94"/>
        <v>0</v>
      </c>
      <c r="T448">
        <f t="shared" si="90"/>
        <v>0</v>
      </c>
      <c r="U448" s="40">
        <f t="shared" si="95"/>
        <v>0</v>
      </c>
      <c r="V448" s="38">
        <f t="shared" si="96"/>
        <v>0</v>
      </c>
      <c r="W448" t="str">
        <f>VLOOKUP(A448,'Komplet č.2008 (ÚR 4 A 5)'!$V$4:$W$778,1,0)</f>
        <v>41200</v>
      </c>
      <c r="X448" t="str">
        <f>VLOOKUP(A448,'Komplet č.2008 (ÚR 4 A 5)'!$Y$4:$Y$778,1,0)</f>
        <v>41200</v>
      </c>
      <c r="FJ448" t="str">
        <f>VLOOKUP(F448,'Komplet č 2025 (ÚR 4 A 5)'!$F$3:$N$753,9,0)</f>
        <v>41.00</v>
      </c>
      <c r="FK448">
        <f>VLOOKUP(F448,'Komplet č 2025 (ÚR 4 A 5)'!$F$3:$N$753,8,0)</f>
        <v>4</v>
      </c>
    </row>
    <row r="449" spans="1:167" x14ac:dyDescent="0.25">
      <c r="A449" s="67" t="s">
        <v>1388</v>
      </c>
      <c r="B449" s="68" t="s">
        <v>1389</v>
      </c>
      <c r="C449" s="55" t="str">
        <f t="shared" si="91"/>
        <v>41200 - Výstavba bytových a nebytových budov</v>
      </c>
      <c r="D449" s="55" t="s">
        <v>1390</v>
      </c>
      <c r="E449" s="1" t="s">
        <v>171</v>
      </c>
      <c r="F449" s="67" t="s">
        <v>1393</v>
      </c>
      <c r="G449" s="68" t="s">
        <v>1394</v>
      </c>
      <c r="H449" s="55" t="str">
        <f t="shared" si="99"/>
        <v>43990 - Ostatní specializované stavební činnosti j. n.</v>
      </c>
      <c r="I449" s="55" t="s">
        <v>1395</v>
      </c>
      <c r="J449" t="str">
        <f t="shared" si="100"/>
        <v>Shoda</v>
      </c>
      <c r="K449">
        <v>447</v>
      </c>
      <c r="L449" s="1">
        <f>IF(LEFT(Převodník!$A$12,5)=LEFT('Přehled převodů'!D449,5),1,0)</f>
        <v>0</v>
      </c>
      <c r="M449" s="31"/>
      <c r="N449">
        <f t="shared" si="98"/>
        <v>0</v>
      </c>
      <c r="O449" s="45" t="e">
        <f t="shared" si="88"/>
        <v>#N/A</v>
      </c>
      <c r="P449">
        <f t="shared" si="92"/>
        <v>0</v>
      </c>
      <c r="Q449" s="41">
        <f t="shared" si="93"/>
        <v>0</v>
      </c>
      <c r="R449" s="41">
        <f t="shared" si="89"/>
        <v>0</v>
      </c>
      <c r="S449" s="41">
        <f t="shared" si="94"/>
        <v>0</v>
      </c>
      <c r="T449">
        <f t="shared" si="90"/>
        <v>0</v>
      </c>
      <c r="U449" s="40">
        <f t="shared" si="95"/>
        <v>0</v>
      </c>
      <c r="V449" s="38">
        <f t="shared" si="96"/>
        <v>0</v>
      </c>
      <c r="W449" t="str">
        <f>VLOOKUP(A449,'Komplet č.2008 (ÚR 4 A 5)'!$V$4:$W$778,1,0)</f>
        <v>41200</v>
      </c>
      <c r="X449" t="str">
        <f>VLOOKUP(A449,'Komplet č.2008 (ÚR 4 A 5)'!$Y$4:$Y$778,1,0)</f>
        <v>41200</v>
      </c>
      <c r="FJ449" t="str">
        <f>VLOOKUP(F449,'Komplet č 2025 (ÚR 4 A 5)'!$F$3:$N$753,9,0)</f>
        <v>43.99</v>
      </c>
      <c r="FK449">
        <f>VLOOKUP(F449,'Komplet č 2025 (ÚR 4 A 5)'!$F$3:$N$753,8,0)</f>
        <v>4</v>
      </c>
    </row>
    <row r="450" spans="1:167" x14ac:dyDescent="0.25">
      <c r="A450" s="67" t="s">
        <v>1388</v>
      </c>
      <c r="B450" s="68" t="s">
        <v>1389</v>
      </c>
      <c r="C450" s="55" t="str">
        <f t="shared" si="91"/>
        <v>41200 - Výstavba bytových a nebytových budov</v>
      </c>
      <c r="D450" s="55" t="s">
        <v>1390</v>
      </c>
      <c r="E450" s="1" t="s">
        <v>171</v>
      </c>
      <c r="F450" s="67" t="s">
        <v>1257</v>
      </c>
      <c r="G450" s="68" t="s">
        <v>1258</v>
      </c>
      <c r="H450" s="55" t="str">
        <f t="shared" si="99"/>
        <v>91300 - Konzervování, restaurování a jiné podpůrné činnosti pro kulturní dědictví</v>
      </c>
      <c r="I450" s="55" t="s">
        <v>1256</v>
      </c>
      <c r="J450" t="str">
        <f t="shared" si="100"/>
        <v>Shoda</v>
      </c>
      <c r="K450">
        <v>448</v>
      </c>
      <c r="L450" s="1">
        <f>IF(LEFT(Převodník!$A$12,5)=LEFT('Přehled převodů'!D450,5),1,0)</f>
        <v>0</v>
      </c>
      <c r="M450" s="31"/>
      <c r="N450">
        <f t="shared" si="98"/>
        <v>0</v>
      </c>
      <c r="O450" s="45" t="e">
        <f t="shared" si="88"/>
        <v>#N/A</v>
      </c>
      <c r="P450">
        <f t="shared" si="92"/>
        <v>0</v>
      </c>
      <c r="Q450" s="41">
        <f t="shared" si="93"/>
        <v>0</v>
      </c>
      <c r="R450" s="41">
        <f t="shared" si="89"/>
        <v>0</v>
      </c>
      <c r="S450" s="41">
        <f t="shared" si="94"/>
        <v>0</v>
      </c>
      <c r="T450">
        <f t="shared" si="90"/>
        <v>0</v>
      </c>
      <c r="U450" s="40">
        <f t="shared" si="95"/>
        <v>0</v>
      </c>
      <c r="V450" s="38">
        <f t="shared" si="96"/>
        <v>0</v>
      </c>
      <c r="W450" t="str">
        <f>VLOOKUP(A450,'Komplet č.2008 (ÚR 4 A 5)'!$V$4:$W$778,1,0)</f>
        <v>41200</v>
      </c>
      <c r="X450" t="str">
        <f>VLOOKUP(A450,'Komplet č.2008 (ÚR 4 A 5)'!$Y$4:$Y$778,1,0)</f>
        <v>41200</v>
      </c>
      <c r="FJ450" t="str">
        <f>VLOOKUP(F450,'Komplet č 2025 (ÚR 4 A 5)'!$F$3:$N$753,9,0)</f>
        <v>91.30</v>
      </c>
      <c r="FK450">
        <f>VLOOKUP(F450,'Komplet č 2025 (ÚR 4 A 5)'!$F$3:$N$753,8,0)</f>
        <v>4</v>
      </c>
    </row>
    <row r="451" spans="1:167" x14ac:dyDescent="0.25">
      <c r="A451" s="67" t="s">
        <v>1396</v>
      </c>
      <c r="B451" s="68" t="s">
        <v>1397</v>
      </c>
      <c r="C451" s="55" t="str">
        <f t="shared" si="91"/>
        <v>41201 - Výstavba bytových budov</v>
      </c>
      <c r="D451" s="55" t="s">
        <v>1398</v>
      </c>
      <c r="E451" s="1" t="s">
        <v>171</v>
      </c>
      <c r="F451" s="67" t="s">
        <v>1391</v>
      </c>
      <c r="G451" s="68" t="s">
        <v>1389</v>
      </c>
      <c r="H451" s="55" t="str">
        <f t="shared" si="99"/>
        <v>41000 - Výstavba bytových a nebytových budov</v>
      </c>
      <c r="I451" s="55" t="s">
        <v>1392</v>
      </c>
      <c r="J451" t="str">
        <f t="shared" si="100"/>
        <v>Shoda</v>
      </c>
      <c r="K451">
        <v>449</v>
      </c>
      <c r="L451" s="1">
        <f>IF(LEFT(Převodník!$A$12,5)=LEFT('Přehled převodů'!D451,5),1,0)</f>
        <v>0</v>
      </c>
      <c r="M451" s="31"/>
      <c r="N451">
        <f t="shared" si="98"/>
        <v>0</v>
      </c>
      <c r="O451" s="45" t="e">
        <f t="shared" ref="O451:O514" si="101">INDEX(K:K,MATCH(1,L:L,0))</f>
        <v>#N/A</v>
      </c>
      <c r="P451">
        <f t="shared" si="92"/>
        <v>0</v>
      </c>
      <c r="Q451" s="41">
        <f t="shared" si="93"/>
        <v>0</v>
      </c>
      <c r="R451" s="41">
        <f t="shared" ref="R451:R514" si="102">IF(BO1778=0,N451,Q451)</f>
        <v>0</v>
      </c>
      <c r="S451" s="41">
        <f t="shared" si="94"/>
        <v>0</v>
      </c>
      <c r="T451">
        <f t="shared" ref="T451:T514" si="103">IF(L451=0,0,E451)</f>
        <v>0</v>
      </c>
      <c r="U451" s="40">
        <f t="shared" si="95"/>
        <v>0</v>
      </c>
      <c r="V451" s="38">
        <f t="shared" si="96"/>
        <v>0</v>
      </c>
      <c r="W451" t="str">
        <f>VLOOKUP(A451,'Komplet č.2008 (ÚR 4 A 5)'!$V$4:$W$778,1,0)</f>
        <v>41201</v>
      </c>
      <c r="X451" t="str">
        <f>VLOOKUP(A451,'Komplet č.2008 (ÚR 4 A 5)'!$Y$4:$Y$778,1,0)</f>
        <v>41201</v>
      </c>
      <c r="FJ451" t="str">
        <f>VLOOKUP(F451,'Komplet č 2025 (ÚR 4 A 5)'!$F$3:$N$753,9,0)</f>
        <v>41.00</v>
      </c>
      <c r="FK451">
        <f>VLOOKUP(F451,'Komplet č 2025 (ÚR 4 A 5)'!$F$3:$N$753,8,0)</f>
        <v>4</v>
      </c>
    </row>
    <row r="452" spans="1:167" x14ac:dyDescent="0.25">
      <c r="A452" s="67" t="s">
        <v>1396</v>
      </c>
      <c r="B452" s="68" t="s">
        <v>1397</v>
      </c>
      <c r="C452" s="55" t="str">
        <f t="shared" si="91"/>
        <v>41201 - Výstavba bytových budov</v>
      </c>
      <c r="D452" s="55" t="s">
        <v>1398</v>
      </c>
      <c r="E452" s="1" t="s">
        <v>171</v>
      </c>
      <c r="F452" s="67" t="s">
        <v>1393</v>
      </c>
      <c r="G452" s="68" t="s">
        <v>1394</v>
      </c>
      <c r="H452" s="55" t="str">
        <f t="shared" si="99"/>
        <v>43990 - Ostatní specializované stavební činnosti j. n.</v>
      </c>
      <c r="I452" s="55" t="s">
        <v>1395</v>
      </c>
      <c r="J452" t="str">
        <f t="shared" si="100"/>
        <v>Shoda</v>
      </c>
      <c r="K452">
        <v>450</v>
      </c>
      <c r="L452" s="1">
        <f>IF(LEFT(Převodník!$A$12,5)=LEFT('Přehled převodů'!D452,5),1,0)</f>
        <v>0</v>
      </c>
      <c r="M452" s="31"/>
      <c r="N452">
        <f t="shared" si="98"/>
        <v>0</v>
      </c>
      <c r="O452" s="45" t="e">
        <f t="shared" si="101"/>
        <v>#N/A</v>
      </c>
      <c r="P452">
        <f t="shared" si="92"/>
        <v>0</v>
      </c>
      <c r="Q452" s="41">
        <f t="shared" si="93"/>
        <v>0</v>
      </c>
      <c r="R452" s="41">
        <f t="shared" si="102"/>
        <v>0</v>
      </c>
      <c r="S452" s="41">
        <f t="shared" si="94"/>
        <v>0</v>
      </c>
      <c r="T452">
        <f t="shared" si="103"/>
        <v>0</v>
      </c>
      <c r="U452" s="40">
        <f t="shared" si="95"/>
        <v>0</v>
      </c>
      <c r="V452" s="38">
        <f t="shared" si="96"/>
        <v>0</v>
      </c>
      <c r="W452" t="str">
        <f>VLOOKUP(A452,'Komplet č.2008 (ÚR 4 A 5)'!$V$4:$W$778,1,0)</f>
        <v>41201</v>
      </c>
      <c r="X452" t="str">
        <f>VLOOKUP(A452,'Komplet č.2008 (ÚR 4 A 5)'!$Y$4:$Y$778,1,0)</f>
        <v>41201</v>
      </c>
      <c r="FJ452" t="str">
        <f>VLOOKUP(F452,'Komplet č 2025 (ÚR 4 A 5)'!$F$3:$N$753,9,0)</f>
        <v>43.99</v>
      </c>
      <c r="FK452">
        <f>VLOOKUP(F452,'Komplet č 2025 (ÚR 4 A 5)'!$F$3:$N$753,8,0)</f>
        <v>4</v>
      </c>
    </row>
    <row r="453" spans="1:167" x14ac:dyDescent="0.25">
      <c r="A453" s="67" t="s">
        <v>1396</v>
      </c>
      <c r="B453" s="68" t="s">
        <v>1397</v>
      </c>
      <c r="C453" s="55" t="str">
        <f t="shared" ref="C453:C516" si="104">A453&amp;" - "&amp;B453</f>
        <v>41201 - Výstavba bytových budov</v>
      </c>
      <c r="D453" s="55" t="s">
        <v>1398</v>
      </c>
      <c r="E453" s="1" t="s">
        <v>171</v>
      </c>
      <c r="F453" s="67" t="s">
        <v>1257</v>
      </c>
      <c r="G453" s="68" t="s">
        <v>1258</v>
      </c>
      <c r="H453" s="55" t="str">
        <f t="shared" si="99"/>
        <v>91300 - Konzervování, restaurování a jiné podpůrné činnosti pro kulturní dědictví</v>
      </c>
      <c r="I453" s="55" t="s">
        <v>1256</v>
      </c>
      <c r="J453" t="str">
        <f t="shared" si="100"/>
        <v>Shoda</v>
      </c>
      <c r="K453">
        <v>451</v>
      </c>
      <c r="L453" s="1">
        <f>IF(LEFT(Převodník!$A$12,5)=LEFT('Přehled převodů'!D453,5),1,0)</f>
        <v>0</v>
      </c>
      <c r="M453" s="31"/>
      <c r="N453">
        <f t="shared" si="98"/>
        <v>0</v>
      </c>
      <c r="O453" s="45" t="e">
        <f t="shared" si="101"/>
        <v>#N/A</v>
      </c>
      <c r="P453">
        <f t="shared" si="92"/>
        <v>0</v>
      </c>
      <c r="Q453" s="41">
        <f t="shared" si="93"/>
        <v>0</v>
      </c>
      <c r="R453" s="41">
        <f t="shared" si="102"/>
        <v>0</v>
      </c>
      <c r="S453" s="41">
        <f t="shared" si="94"/>
        <v>0</v>
      </c>
      <c r="T453">
        <f t="shared" si="103"/>
        <v>0</v>
      </c>
      <c r="U453" s="40">
        <f t="shared" si="95"/>
        <v>0</v>
      </c>
      <c r="V453" s="38">
        <f t="shared" si="96"/>
        <v>0</v>
      </c>
      <c r="W453" t="str">
        <f>VLOOKUP(A453,'Komplet č.2008 (ÚR 4 A 5)'!$V$4:$W$778,1,0)</f>
        <v>41201</v>
      </c>
      <c r="X453" t="str">
        <f>VLOOKUP(A453,'Komplet č.2008 (ÚR 4 A 5)'!$Y$4:$Y$778,1,0)</f>
        <v>41201</v>
      </c>
      <c r="FJ453" t="str">
        <f>VLOOKUP(F453,'Komplet č 2025 (ÚR 4 A 5)'!$F$3:$N$753,9,0)</f>
        <v>91.30</v>
      </c>
      <c r="FK453">
        <f>VLOOKUP(F453,'Komplet č 2025 (ÚR 4 A 5)'!$F$3:$N$753,8,0)</f>
        <v>4</v>
      </c>
    </row>
    <row r="454" spans="1:167" x14ac:dyDescent="0.25">
      <c r="A454" s="67" t="s">
        <v>1399</v>
      </c>
      <c r="B454" s="68" t="s">
        <v>1400</v>
      </c>
      <c r="C454" s="55" t="str">
        <f t="shared" si="104"/>
        <v>41202 - Výstavba nebytových budov</v>
      </c>
      <c r="D454" s="55" t="s">
        <v>1401</v>
      </c>
      <c r="E454" s="1" t="s">
        <v>171</v>
      </c>
      <c r="F454" s="67" t="s">
        <v>1391</v>
      </c>
      <c r="G454" s="68" t="s">
        <v>1389</v>
      </c>
      <c r="H454" s="55" t="str">
        <f t="shared" si="99"/>
        <v>41000 - Výstavba bytových a nebytových budov</v>
      </c>
      <c r="I454" s="55" t="s">
        <v>1392</v>
      </c>
      <c r="J454" t="str">
        <f t="shared" si="100"/>
        <v>Shoda</v>
      </c>
      <c r="K454">
        <v>452</v>
      </c>
      <c r="L454" s="1">
        <f>IF(LEFT(Převodník!$A$12,5)=LEFT('Přehled převodů'!D454,5),1,0)</f>
        <v>0</v>
      </c>
      <c r="M454" s="31"/>
      <c r="N454">
        <f t="shared" si="98"/>
        <v>0</v>
      </c>
      <c r="O454" s="45" t="e">
        <f t="shared" si="101"/>
        <v>#N/A</v>
      </c>
      <c r="P454">
        <f t="shared" si="92"/>
        <v>0</v>
      </c>
      <c r="Q454" s="41">
        <f t="shared" si="93"/>
        <v>0</v>
      </c>
      <c r="R454" s="41">
        <f t="shared" si="102"/>
        <v>0</v>
      </c>
      <c r="S454" s="41">
        <f t="shared" si="94"/>
        <v>0</v>
      </c>
      <c r="T454">
        <f t="shared" si="103"/>
        <v>0</v>
      </c>
      <c r="U454" s="40">
        <f t="shared" si="95"/>
        <v>0</v>
      </c>
      <c r="V454" s="38">
        <f t="shared" si="96"/>
        <v>0</v>
      </c>
      <c r="W454" t="str">
        <f>VLOOKUP(A454,'Komplet č.2008 (ÚR 4 A 5)'!$V$4:$W$778,1,0)</f>
        <v>41202</v>
      </c>
      <c r="X454" t="str">
        <f>VLOOKUP(A454,'Komplet č.2008 (ÚR 4 A 5)'!$Y$4:$Y$778,1,0)</f>
        <v>41202</v>
      </c>
      <c r="FJ454" t="str">
        <f>VLOOKUP(F454,'Komplet č 2025 (ÚR 4 A 5)'!$F$3:$N$753,9,0)</f>
        <v>41.00</v>
      </c>
      <c r="FK454">
        <f>VLOOKUP(F454,'Komplet č 2025 (ÚR 4 A 5)'!$F$3:$N$753,8,0)</f>
        <v>4</v>
      </c>
    </row>
    <row r="455" spans="1:167" x14ac:dyDescent="0.25">
      <c r="A455" s="67" t="s">
        <v>1399</v>
      </c>
      <c r="B455" s="68" t="s">
        <v>1400</v>
      </c>
      <c r="C455" s="55" t="str">
        <f t="shared" si="104"/>
        <v>41202 - Výstavba nebytových budov</v>
      </c>
      <c r="D455" s="55" t="s">
        <v>1401</v>
      </c>
      <c r="E455" s="1" t="s">
        <v>171</v>
      </c>
      <c r="F455" s="67" t="s">
        <v>1393</v>
      </c>
      <c r="G455" s="68" t="s">
        <v>1394</v>
      </c>
      <c r="H455" s="55" t="str">
        <f t="shared" si="99"/>
        <v>43990 - Ostatní specializované stavební činnosti j. n.</v>
      </c>
      <c r="I455" s="55" t="s">
        <v>1395</v>
      </c>
      <c r="J455" t="str">
        <f t="shared" si="100"/>
        <v>Shoda</v>
      </c>
      <c r="K455">
        <v>453</v>
      </c>
      <c r="L455" s="1">
        <f>IF(LEFT(Převodník!$A$12,5)=LEFT('Přehled převodů'!D455,5),1,0)</f>
        <v>0</v>
      </c>
      <c r="M455" s="31"/>
      <c r="N455">
        <f t="shared" si="98"/>
        <v>0</v>
      </c>
      <c r="O455" s="45" t="e">
        <f t="shared" si="101"/>
        <v>#N/A</v>
      </c>
      <c r="P455">
        <f t="shared" si="92"/>
        <v>0</v>
      </c>
      <c r="Q455" s="41">
        <f t="shared" si="93"/>
        <v>0</v>
      </c>
      <c r="R455" s="41">
        <f t="shared" si="102"/>
        <v>0</v>
      </c>
      <c r="S455" s="41">
        <f t="shared" si="94"/>
        <v>0</v>
      </c>
      <c r="T455">
        <f t="shared" si="103"/>
        <v>0</v>
      </c>
      <c r="U455" s="40">
        <f t="shared" si="95"/>
        <v>0</v>
      </c>
      <c r="V455" s="38">
        <f t="shared" si="96"/>
        <v>0</v>
      </c>
      <c r="W455" t="str">
        <f>VLOOKUP(A455,'Komplet č.2008 (ÚR 4 A 5)'!$V$4:$W$778,1,0)</f>
        <v>41202</v>
      </c>
      <c r="X455" t="str">
        <f>VLOOKUP(A455,'Komplet č.2008 (ÚR 4 A 5)'!$Y$4:$Y$778,1,0)</f>
        <v>41202</v>
      </c>
      <c r="FJ455" t="str">
        <f>VLOOKUP(F455,'Komplet č 2025 (ÚR 4 A 5)'!$F$3:$N$753,9,0)</f>
        <v>43.99</v>
      </c>
      <c r="FK455">
        <f>VLOOKUP(F455,'Komplet č 2025 (ÚR 4 A 5)'!$F$3:$N$753,8,0)</f>
        <v>4</v>
      </c>
    </row>
    <row r="456" spans="1:167" x14ac:dyDescent="0.25">
      <c r="A456" s="67" t="s">
        <v>1399</v>
      </c>
      <c r="B456" s="68" t="s">
        <v>1400</v>
      </c>
      <c r="C456" s="55" t="str">
        <f t="shared" si="104"/>
        <v>41202 - Výstavba nebytových budov</v>
      </c>
      <c r="D456" s="55" t="s">
        <v>1401</v>
      </c>
      <c r="E456" s="1" t="s">
        <v>171</v>
      </c>
      <c r="F456" s="67" t="s">
        <v>1257</v>
      </c>
      <c r="G456" s="68" t="s">
        <v>1258</v>
      </c>
      <c r="H456" s="55" t="str">
        <f t="shared" si="99"/>
        <v>91300 - Konzervování, restaurování a jiné podpůrné činnosti pro kulturní dědictví</v>
      </c>
      <c r="I456" s="55" t="s">
        <v>1256</v>
      </c>
      <c r="J456" t="str">
        <f t="shared" si="100"/>
        <v>Shoda</v>
      </c>
      <c r="K456">
        <v>454</v>
      </c>
      <c r="L456" s="1">
        <f>IF(LEFT(Převodník!$A$12,5)=LEFT('Přehled převodů'!D456,5),1,0)</f>
        <v>0</v>
      </c>
      <c r="M456" s="31"/>
      <c r="N456">
        <f t="shared" si="98"/>
        <v>0</v>
      </c>
      <c r="O456" s="45" t="e">
        <f t="shared" si="101"/>
        <v>#N/A</v>
      </c>
      <c r="P456">
        <f t="shared" si="92"/>
        <v>0</v>
      </c>
      <c r="Q456" s="41">
        <f t="shared" si="93"/>
        <v>0</v>
      </c>
      <c r="R456" s="41">
        <f t="shared" si="102"/>
        <v>0</v>
      </c>
      <c r="S456" s="41">
        <f t="shared" si="94"/>
        <v>0</v>
      </c>
      <c r="T456">
        <f t="shared" si="103"/>
        <v>0</v>
      </c>
      <c r="U456" s="40">
        <f t="shared" si="95"/>
        <v>0</v>
      </c>
      <c r="V456" s="38">
        <f t="shared" si="96"/>
        <v>0</v>
      </c>
      <c r="W456" t="str">
        <f>VLOOKUP(A456,'Komplet č.2008 (ÚR 4 A 5)'!$V$4:$W$778,1,0)</f>
        <v>41202</v>
      </c>
      <c r="X456" t="str">
        <f>VLOOKUP(A456,'Komplet č.2008 (ÚR 4 A 5)'!$Y$4:$Y$778,1,0)</f>
        <v>41202</v>
      </c>
      <c r="FJ456" t="str">
        <f>VLOOKUP(F456,'Komplet č 2025 (ÚR 4 A 5)'!$F$3:$N$753,9,0)</f>
        <v>91.30</v>
      </c>
      <c r="FK456">
        <f>VLOOKUP(F456,'Komplet č 2025 (ÚR 4 A 5)'!$F$3:$N$753,8,0)</f>
        <v>4</v>
      </c>
    </row>
    <row r="457" spans="1:167" x14ac:dyDescent="0.25">
      <c r="A457" s="67" t="s">
        <v>1402</v>
      </c>
      <c r="B457" s="68" t="s">
        <v>1403</v>
      </c>
      <c r="C457" s="55" t="str">
        <f t="shared" si="104"/>
        <v>42110 - Výstavba silnic a dálnic</v>
      </c>
      <c r="D457" s="55" t="s">
        <v>1404</v>
      </c>
      <c r="E457" s="1" t="s">
        <v>45</v>
      </c>
      <c r="F457" s="67" t="s">
        <v>1402</v>
      </c>
      <c r="G457" s="68" t="s">
        <v>1403</v>
      </c>
      <c r="H457" s="55" t="str">
        <f t="shared" si="99"/>
        <v>42110 - Výstavba silnic a dálnic</v>
      </c>
      <c r="I457" s="55" t="s">
        <v>1404</v>
      </c>
      <c r="J457" t="str">
        <f t="shared" si="100"/>
        <v>Shoda</v>
      </c>
      <c r="K457">
        <v>455</v>
      </c>
      <c r="L457" s="1">
        <f>IF(LEFT(Převodník!$A$12,5)=LEFT('Přehled převodů'!D457,5),1,0)</f>
        <v>0</v>
      </c>
      <c r="M457" s="31"/>
      <c r="N457">
        <f t="shared" si="98"/>
        <v>0</v>
      </c>
      <c r="O457" s="45" t="e">
        <f t="shared" si="101"/>
        <v>#N/A</v>
      </c>
      <c r="P457">
        <f t="shared" si="92"/>
        <v>0</v>
      </c>
      <c r="Q457" s="41">
        <f t="shared" si="93"/>
        <v>0</v>
      </c>
      <c r="R457" s="41">
        <f t="shared" si="102"/>
        <v>0</v>
      </c>
      <c r="S457" s="41">
        <f t="shared" si="94"/>
        <v>0</v>
      </c>
      <c r="T457">
        <f t="shared" si="103"/>
        <v>0</v>
      </c>
      <c r="U457" s="40">
        <f t="shared" si="95"/>
        <v>0</v>
      </c>
      <c r="V457" s="38">
        <f t="shared" si="96"/>
        <v>0</v>
      </c>
      <c r="W457" t="str">
        <f>VLOOKUP(A457,'Komplet č.2008 (ÚR 4 A 5)'!$V$4:$W$778,1,0)</f>
        <v>42110</v>
      </c>
      <c r="X457" t="str">
        <f>VLOOKUP(A457,'Komplet č.2008 (ÚR 4 A 5)'!$Y$4:$Y$778,1,0)</f>
        <v>42110</v>
      </c>
      <c r="FJ457" t="str">
        <f>VLOOKUP(F457,'Komplet č 2025 (ÚR 4 A 5)'!$F$3:$N$753,9,0)</f>
        <v>42.11</v>
      </c>
      <c r="FK457">
        <f>VLOOKUP(F457,'Komplet č 2025 (ÚR 4 A 5)'!$F$3:$N$753,8,0)</f>
        <v>4</v>
      </c>
    </row>
    <row r="458" spans="1:167" x14ac:dyDescent="0.25">
      <c r="A458" s="67" t="s">
        <v>1402</v>
      </c>
      <c r="B458" s="68" t="s">
        <v>1403</v>
      </c>
      <c r="C458" s="55" t="str">
        <f t="shared" si="104"/>
        <v>42110 - Výstavba silnic a dálnic</v>
      </c>
      <c r="D458" s="55" t="s">
        <v>1404</v>
      </c>
      <c r="E458" s="1" t="s">
        <v>45</v>
      </c>
      <c r="F458" s="67" t="s">
        <v>1405</v>
      </c>
      <c r="G458" s="68" t="s">
        <v>1406</v>
      </c>
      <c r="H458" s="55" t="str">
        <f t="shared" si="99"/>
        <v>43500 - Specializované stavební činnosti při výstavbě inženýrských děl</v>
      </c>
      <c r="I458" s="55" t="s">
        <v>1407</v>
      </c>
      <c r="J458" t="str">
        <f t="shared" si="100"/>
        <v>Shoda</v>
      </c>
      <c r="K458">
        <v>456</v>
      </c>
      <c r="L458" s="1">
        <f>IF(LEFT(Převodník!$A$12,5)=LEFT('Přehled převodů'!D458,5),1,0)</f>
        <v>0</v>
      </c>
      <c r="M458" s="31"/>
      <c r="N458">
        <f t="shared" si="98"/>
        <v>0</v>
      </c>
      <c r="O458" s="45" t="e">
        <f t="shared" si="101"/>
        <v>#N/A</v>
      </c>
      <c r="P458">
        <f t="shared" ref="P458:P521" si="105">IF(AND(N458&lt;N459,N457=0),N458,0)</f>
        <v>0</v>
      </c>
      <c r="Q458" s="41">
        <f t="shared" ref="Q458:Q521" si="106">IF(AND(P458&gt;1,P457=0,L458=1),P458,0)</f>
        <v>0</v>
      </c>
      <c r="R458" s="41">
        <f t="shared" si="102"/>
        <v>0</v>
      </c>
      <c r="S458" s="41">
        <f t="shared" ref="S458:S521" si="107">(IF(AND(N458=P458,Q458=P458,Q458,R458=N458),N458,0))</f>
        <v>0</v>
      </c>
      <c r="T458">
        <f t="shared" si="103"/>
        <v>0</v>
      </c>
      <c r="U458" s="40">
        <f t="shared" ref="U458:U521" si="108">IF(AND(T457=0,T459&gt;=0),T458,0)</f>
        <v>0</v>
      </c>
      <c r="V458" s="38">
        <f t="shared" ref="V458:V521" si="109">IF(U458+T458=T458,T458,0)</f>
        <v>0</v>
      </c>
      <c r="W458" t="str">
        <f>VLOOKUP(A458,'Komplet č.2008 (ÚR 4 A 5)'!$V$4:$W$778,1,0)</f>
        <v>42110</v>
      </c>
      <c r="X458" t="str">
        <f>VLOOKUP(A458,'Komplet č.2008 (ÚR 4 A 5)'!$Y$4:$Y$778,1,0)</f>
        <v>42110</v>
      </c>
      <c r="FJ458" t="str">
        <f>VLOOKUP(F458,'Komplet č 2025 (ÚR 4 A 5)'!$F$3:$N$753,9,0)</f>
        <v>43.50</v>
      </c>
      <c r="FK458">
        <f>VLOOKUP(F458,'Komplet č 2025 (ÚR 4 A 5)'!$F$3:$N$753,8,0)</f>
        <v>4</v>
      </c>
    </row>
    <row r="459" spans="1:167" x14ac:dyDescent="0.25">
      <c r="A459" s="67" t="s">
        <v>1408</v>
      </c>
      <c r="B459" s="68" t="s">
        <v>1409</v>
      </c>
      <c r="C459" s="55" t="str">
        <f t="shared" si="104"/>
        <v>42120 - Výstavba železnic a podzemních drah</v>
      </c>
      <c r="D459" s="55" t="s">
        <v>1410</v>
      </c>
      <c r="E459" s="1" t="s">
        <v>29</v>
      </c>
      <c r="F459" s="67" t="s">
        <v>1408</v>
      </c>
      <c r="G459" s="68" t="s">
        <v>1409</v>
      </c>
      <c r="H459" s="55" t="str">
        <f t="shared" si="99"/>
        <v>42120 - Výstavba železnic a podzemních drah</v>
      </c>
      <c r="I459" s="55" t="s">
        <v>1410</v>
      </c>
      <c r="J459" t="str">
        <f t="shared" si="100"/>
        <v>Shoda</v>
      </c>
      <c r="K459">
        <v>457</v>
      </c>
      <c r="L459" s="1">
        <f>IF(LEFT(Převodník!$A$12,5)=LEFT('Přehled převodů'!D459,5),1,0)</f>
        <v>0</v>
      </c>
      <c r="M459" s="31"/>
      <c r="N459">
        <f t="shared" si="98"/>
        <v>0</v>
      </c>
      <c r="O459" s="45" t="e">
        <f t="shared" si="101"/>
        <v>#N/A</v>
      </c>
      <c r="P459">
        <f t="shared" si="105"/>
        <v>0</v>
      </c>
      <c r="Q459" s="41">
        <f t="shared" si="106"/>
        <v>0</v>
      </c>
      <c r="R459" s="41">
        <f t="shared" si="102"/>
        <v>0</v>
      </c>
      <c r="S459" s="41">
        <f t="shared" si="107"/>
        <v>0</v>
      </c>
      <c r="T459">
        <f t="shared" si="103"/>
        <v>0</v>
      </c>
      <c r="U459" s="40">
        <f t="shared" si="108"/>
        <v>0</v>
      </c>
      <c r="V459" s="38">
        <f t="shared" si="109"/>
        <v>0</v>
      </c>
      <c r="W459" t="str">
        <f>VLOOKUP(A459,'Komplet č.2008 (ÚR 4 A 5)'!$V$4:$W$778,1,0)</f>
        <v>42120</v>
      </c>
      <c r="X459" t="str">
        <f>VLOOKUP(A459,'Komplet č.2008 (ÚR 4 A 5)'!$Y$4:$Y$778,1,0)</f>
        <v>42120</v>
      </c>
      <c r="FJ459" t="str">
        <f>VLOOKUP(F459,'Komplet č 2025 (ÚR 4 A 5)'!$F$3:$N$753,9,0)</f>
        <v>42.12</v>
      </c>
      <c r="FK459">
        <f>VLOOKUP(F459,'Komplet č 2025 (ÚR 4 A 5)'!$F$3:$N$753,8,0)</f>
        <v>4</v>
      </c>
    </row>
    <row r="460" spans="1:167" x14ac:dyDescent="0.25">
      <c r="A460" s="67" t="s">
        <v>1411</v>
      </c>
      <c r="B460" s="68" t="s">
        <v>1412</v>
      </c>
      <c r="C460" s="55" t="str">
        <f t="shared" si="104"/>
        <v>42130 - Výstavba mostů a tunelů</v>
      </c>
      <c r="D460" s="55" t="s">
        <v>1413</v>
      </c>
      <c r="E460" s="1" t="s">
        <v>29</v>
      </c>
      <c r="F460" s="67" t="s">
        <v>1411</v>
      </c>
      <c r="G460" s="68" t="s">
        <v>1412</v>
      </c>
      <c r="H460" s="55" t="str">
        <f t="shared" si="99"/>
        <v>42130 - Výstavba mostů a tunelů</v>
      </c>
      <c r="I460" s="55" t="s">
        <v>1413</v>
      </c>
      <c r="J460" t="str">
        <f t="shared" si="100"/>
        <v>Shoda</v>
      </c>
      <c r="K460">
        <v>458</v>
      </c>
      <c r="L460" s="1">
        <f>IF(LEFT(Převodník!$A$12,5)=LEFT('Přehled převodů'!D460,5),1,0)</f>
        <v>0</v>
      </c>
      <c r="M460" s="31"/>
      <c r="N460">
        <f t="shared" si="98"/>
        <v>0</v>
      </c>
      <c r="O460" s="45" t="e">
        <f t="shared" si="101"/>
        <v>#N/A</v>
      </c>
      <c r="P460">
        <f t="shared" si="105"/>
        <v>0</v>
      </c>
      <c r="Q460" s="41">
        <f t="shared" si="106"/>
        <v>0</v>
      </c>
      <c r="R460" s="41">
        <f t="shared" si="102"/>
        <v>0</v>
      </c>
      <c r="S460" s="41">
        <f t="shared" si="107"/>
        <v>0</v>
      </c>
      <c r="T460">
        <f t="shared" si="103"/>
        <v>0</v>
      </c>
      <c r="U460" s="40">
        <f t="shared" si="108"/>
        <v>0</v>
      </c>
      <c r="V460" s="38">
        <f t="shared" si="109"/>
        <v>0</v>
      </c>
      <c r="W460" t="str">
        <f>VLOOKUP(A460,'Komplet č.2008 (ÚR 4 A 5)'!$V$4:$W$778,1,0)</f>
        <v>42130</v>
      </c>
      <c r="X460" t="str">
        <f>VLOOKUP(A460,'Komplet č.2008 (ÚR 4 A 5)'!$Y$4:$Y$778,1,0)</f>
        <v>42130</v>
      </c>
      <c r="FJ460" t="str">
        <f>VLOOKUP(F460,'Komplet č 2025 (ÚR 4 A 5)'!$F$3:$N$753,9,0)</f>
        <v>42.13</v>
      </c>
      <c r="FK460">
        <f>VLOOKUP(F460,'Komplet č 2025 (ÚR 4 A 5)'!$F$3:$N$753,8,0)</f>
        <v>4</v>
      </c>
    </row>
    <row r="461" spans="1:167" x14ac:dyDescent="0.25">
      <c r="A461" s="67" t="s">
        <v>1414</v>
      </c>
      <c r="B461" s="68" t="s">
        <v>1415</v>
      </c>
      <c r="C461" s="55" t="str">
        <f t="shared" si="104"/>
        <v>42210 - Výstavba inženýrských sítí pro kapaliny a plyny</v>
      </c>
      <c r="D461" s="55" t="s">
        <v>1416</v>
      </c>
      <c r="E461" s="1" t="s">
        <v>29</v>
      </c>
      <c r="F461" s="67" t="s">
        <v>1414</v>
      </c>
      <c r="G461" s="68" t="s">
        <v>1415</v>
      </c>
      <c r="H461" s="55" t="str">
        <f t="shared" si="99"/>
        <v>42210 - Výstavba inženýrských sítí pro kapaliny a plyny</v>
      </c>
      <c r="I461" s="55" t="s">
        <v>1416</v>
      </c>
      <c r="J461" t="str">
        <f t="shared" si="100"/>
        <v>Shoda</v>
      </c>
      <c r="K461">
        <v>459</v>
      </c>
      <c r="L461" s="1">
        <f>IF(LEFT(Převodník!$A$12,5)=LEFT('Přehled převodů'!D461,5),1,0)</f>
        <v>0</v>
      </c>
      <c r="M461" s="31"/>
      <c r="N461">
        <f t="shared" si="98"/>
        <v>0</v>
      </c>
      <c r="O461" s="45" t="e">
        <f t="shared" si="101"/>
        <v>#N/A</v>
      </c>
      <c r="P461">
        <f t="shared" si="105"/>
        <v>0</v>
      </c>
      <c r="Q461" s="41">
        <f t="shared" si="106"/>
        <v>0</v>
      </c>
      <c r="R461" s="41">
        <f t="shared" si="102"/>
        <v>0</v>
      </c>
      <c r="S461" s="41">
        <f t="shared" si="107"/>
        <v>0</v>
      </c>
      <c r="T461">
        <f t="shared" si="103"/>
        <v>0</v>
      </c>
      <c r="U461" s="40">
        <f t="shared" si="108"/>
        <v>0</v>
      </c>
      <c r="V461" s="38">
        <f t="shared" si="109"/>
        <v>0</v>
      </c>
      <c r="W461" t="str">
        <f>VLOOKUP(A461,'Komplet č.2008 (ÚR 4 A 5)'!$V$4:$W$778,1,0)</f>
        <v>42210</v>
      </c>
      <c r="X461" t="str">
        <f>VLOOKUP(A461,'Komplet č.2008 (ÚR 4 A 5)'!$Y$4:$Y$778,1,0)</f>
        <v>42210</v>
      </c>
      <c r="FJ461" t="str">
        <f>VLOOKUP(F461,'Komplet č 2025 (ÚR 4 A 5)'!$F$3:$N$753,9,0)</f>
        <v>42.21</v>
      </c>
      <c r="FK461">
        <f>VLOOKUP(F461,'Komplet č 2025 (ÚR 4 A 5)'!$F$3:$N$753,8,0)</f>
        <v>4</v>
      </c>
    </row>
    <row r="462" spans="1:167" x14ac:dyDescent="0.25">
      <c r="A462" s="67" t="s">
        <v>1417</v>
      </c>
      <c r="B462" s="68" t="s">
        <v>1418</v>
      </c>
      <c r="C462" s="55" t="str">
        <f t="shared" si="104"/>
        <v>42211 - Výstavba inženýrských sítí pro kapaliny</v>
      </c>
      <c r="D462" s="55" t="s">
        <v>1419</v>
      </c>
      <c r="E462" s="1" t="s">
        <v>29</v>
      </c>
      <c r="F462" s="67" t="s">
        <v>1414</v>
      </c>
      <c r="G462" s="68" t="s">
        <v>1415</v>
      </c>
      <c r="H462" s="55" t="str">
        <f t="shared" si="99"/>
        <v>42210 - Výstavba inženýrských sítí pro kapaliny a plyny</v>
      </c>
      <c r="I462" s="55" t="s">
        <v>1416</v>
      </c>
      <c r="J462" t="str">
        <f t="shared" si="100"/>
        <v>Shoda</v>
      </c>
      <c r="K462">
        <v>460</v>
      </c>
      <c r="L462" s="1">
        <f>IF(LEFT(Převodník!$A$12,5)=LEFT('Přehled převodů'!D462,5),1,0)</f>
        <v>0</v>
      </c>
      <c r="M462" s="31"/>
      <c r="N462">
        <f t="shared" si="98"/>
        <v>0</v>
      </c>
      <c r="O462" s="45" t="e">
        <f t="shared" si="101"/>
        <v>#N/A</v>
      </c>
      <c r="P462">
        <f t="shared" si="105"/>
        <v>0</v>
      </c>
      <c r="Q462" s="41">
        <f t="shared" si="106"/>
        <v>0</v>
      </c>
      <c r="R462" s="41">
        <f t="shared" si="102"/>
        <v>0</v>
      </c>
      <c r="S462" s="41">
        <f t="shared" si="107"/>
        <v>0</v>
      </c>
      <c r="T462">
        <f t="shared" si="103"/>
        <v>0</v>
      </c>
      <c r="U462" s="40">
        <f t="shared" si="108"/>
        <v>0</v>
      </c>
      <c r="V462" s="38">
        <f t="shared" si="109"/>
        <v>0</v>
      </c>
      <c r="W462" t="str">
        <f>VLOOKUP(A462,'Komplet č.2008 (ÚR 4 A 5)'!$V$4:$W$778,1,0)</f>
        <v>42211</v>
      </c>
      <c r="X462" t="str">
        <f>VLOOKUP(A462,'Komplet č.2008 (ÚR 4 A 5)'!$Y$4:$Y$778,1,0)</f>
        <v>42211</v>
      </c>
      <c r="FJ462" t="str">
        <f>VLOOKUP(F462,'Komplet č 2025 (ÚR 4 A 5)'!$F$3:$N$753,9,0)</f>
        <v>42.21</v>
      </c>
      <c r="FK462">
        <f>VLOOKUP(F462,'Komplet č 2025 (ÚR 4 A 5)'!$F$3:$N$753,8,0)</f>
        <v>4</v>
      </c>
    </row>
    <row r="463" spans="1:167" x14ac:dyDescent="0.25">
      <c r="A463" s="67" t="s">
        <v>1420</v>
      </c>
      <c r="B463" s="68" t="s">
        <v>1421</v>
      </c>
      <c r="C463" s="55" t="str">
        <f t="shared" si="104"/>
        <v>42212 - Výstavba inženýrských sítí pro plyny</v>
      </c>
      <c r="D463" s="55" t="s">
        <v>1422</v>
      </c>
      <c r="E463" s="1" t="s">
        <v>29</v>
      </c>
      <c r="F463" s="67" t="s">
        <v>1414</v>
      </c>
      <c r="G463" s="68" t="s">
        <v>1415</v>
      </c>
      <c r="H463" s="55" t="str">
        <f t="shared" si="99"/>
        <v>42210 - Výstavba inženýrských sítí pro kapaliny a plyny</v>
      </c>
      <c r="I463" s="55" t="s">
        <v>1416</v>
      </c>
      <c r="J463" t="str">
        <f t="shared" si="100"/>
        <v>Shoda</v>
      </c>
      <c r="K463">
        <v>461</v>
      </c>
      <c r="L463" s="1">
        <f>IF(LEFT(Převodník!$A$12,5)=LEFT('Přehled převodů'!D463,5),1,0)</f>
        <v>0</v>
      </c>
      <c r="M463" s="31"/>
      <c r="N463">
        <f t="shared" si="98"/>
        <v>0</v>
      </c>
      <c r="O463" s="45" t="e">
        <f t="shared" si="101"/>
        <v>#N/A</v>
      </c>
      <c r="P463">
        <f t="shared" si="105"/>
        <v>0</v>
      </c>
      <c r="Q463" s="41">
        <f t="shared" si="106"/>
        <v>0</v>
      </c>
      <c r="R463" s="41">
        <f t="shared" si="102"/>
        <v>0</v>
      </c>
      <c r="S463" s="41">
        <f t="shared" si="107"/>
        <v>0</v>
      </c>
      <c r="T463">
        <f t="shared" si="103"/>
        <v>0</v>
      </c>
      <c r="U463" s="40">
        <f t="shared" si="108"/>
        <v>0</v>
      </c>
      <c r="V463" s="38">
        <f t="shared" si="109"/>
        <v>0</v>
      </c>
      <c r="W463" t="str">
        <f>VLOOKUP(A463,'Komplet č.2008 (ÚR 4 A 5)'!$V$4:$W$778,1,0)</f>
        <v>42212</v>
      </c>
      <c r="X463" t="str">
        <f>VLOOKUP(A463,'Komplet č.2008 (ÚR 4 A 5)'!$Y$4:$Y$778,1,0)</f>
        <v>42212</v>
      </c>
      <c r="FJ463" t="str">
        <f>VLOOKUP(F463,'Komplet č 2025 (ÚR 4 A 5)'!$F$3:$N$753,9,0)</f>
        <v>42.21</v>
      </c>
      <c r="FK463">
        <f>VLOOKUP(F463,'Komplet č 2025 (ÚR 4 A 5)'!$F$3:$N$753,8,0)</f>
        <v>4</v>
      </c>
    </row>
    <row r="464" spans="1:167" x14ac:dyDescent="0.25">
      <c r="A464" s="67" t="s">
        <v>1423</v>
      </c>
      <c r="B464" s="68" t="s">
        <v>1424</v>
      </c>
      <c r="C464" s="55" t="str">
        <f t="shared" si="104"/>
        <v>42220 - Výstavba inženýrských sítí pro elektřinu a telekomunikace</v>
      </c>
      <c r="D464" s="55" t="s">
        <v>1425</v>
      </c>
      <c r="E464" s="1" t="s">
        <v>29</v>
      </c>
      <c r="F464" s="67" t="s">
        <v>1423</v>
      </c>
      <c r="G464" s="68" t="s">
        <v>1424</v>
      </c>
      <c r="H464" s="55" t="str">
        <f t="shared" si="99"/>
        <v>42220 - Výstavba inženýrských sítí pro elektřinu a telekomunikace</v>
      </c>
      <c r="I464" s="55" t="s">
        <v>1425</v>
      </c>
      <c r="J464" t="str">
        <f t="shared" si="100"/>
        <v>Shoda</v>
      </c>
      <c r="K464">
        <v>462</v>
      </c>
      <c r="L464" s="1">
        <f>IF(LEFT(Převodník!$A$12,5)=LEFT('Přehled převodů'!D464,5),1,0)</f>
        <v>0</v>
      </c>
      <c r="M464" s="31"/>
      <c r="N464">
        <f t="shared" si="98"/>
        <v>0</v>
      </c>
      <c r="O464" s="45" t="e">
        <f t="shared" si="101"/>
        <v>#N/A</v>
      </c>
      <c r="P464">
        <f t="shared" si="105"/>
        <v>0</v>
      </c>
      <c r="Q464" s="41">
        <f t="shared" si="106"/>
        <v>0</v>
      </c>
      <c r="R464" s="41">
        <f t="shared" si="102"/>
        <v>0</v>
      </c>
      <c r="S464" s="41">
        <f t="shared" si="107"/>
        <v>0</v>
      </c>
      <c r="T464">
        <f t="shared" si="103"/>
        <v>0</v>
      </c>
      <c r="U464" s="40">
        <f t="shared" si="108"/>
        <v>0</v>
      </c>
      <c r="V464" s="38">
        <f t="shared" si="109"/>
        <v>0</v>
      </c>
      <c r="W464" t="str">
        <f>VLOOKUP(A464,'Komplet č.2008 (ÚR 4 A 5)'!$V$4:$W$778,1,0)</f>
        <v>42220</v>
      </c>
      <c r="X464" t="str">
        <f>VLOOKUP(A464,'Komplet č.2008 (ÚR 4 A 5)'!$Y$4:$Y$778,1,0)</f>
        <v>42220</v>
      </c>
      <c r="FJ464" t="str">
        <f>VLOOKUP(F464,'Komplet č 2025 (ÚR 4 A 5)'!$F$3:$N$753,9,0)</f>
        <v>42.22</v>
      </c>
      <c r="FK464">
        <f>VLOOKUP(F464,'Komplet č 2025 (ÚR 4 A 5)'!$F$3:$N$753,8,0)</f>
        <v>4</v>
      </c>
    </row>
    <row r="465" spans="1:167" x14ac:dyDescent="0.25">
      <c r="A465" s="67" t="s">
        <v>1426</v>
      </c>
      <c r="B465" s="68" t="s">
        <v>1427</v>
      </c>
      <c r="C465" s="55" t="str">
        <f t="shared" si="104"/>
        <v>42910 - Výstavba vodních děl</v>
      </c>
      <c r="D465" s="55" t="s">
        <v>1428</v>
      </c>
      <c r="E465" s="1" t="s">
        <v>29</v>
      </c>
      <c r="F465" s="67" t="s">
        <v>1426</v>
      </c>
      <c r="G465" s="68" t="s">
        <v>1427</v>
      </c>
      <c r="H465" s="55" t="str">
        <f t="shared" si="99"/>
        <v>42910 - Výstavba vodních děl</v>
      </c>
      <c r="I465" s="55" t="s">
        <v>1428</v>
      </c>
      <c r="J465" t="str">
        <f t="shared" si="100"/>
        <v>Shoda</v>
      </c>
      <c r="K465">
        <v>463</v>
      </c>
      <c r="L465" s="1">
        <f>IF(LEFT(Převodník!$A$12,5)=LEFT('Přehled převodů'!D465,5),1,0)</f>
        <v>0</v>
      </c>
      <c r="M465" s="31"/>
      <c r="N465">
        <f t="shared" si="98"/>
        <v>0</v>
      </c>
      <c r="O465" s="45" t="e">
        <f t="shared" si="101"/>
        <v>#N/A</v>
      </c>
      <c r="P465">
        <f t="shared" si="105"/>
        <v>0</v>
      </c>
      <c r="Q465" s="41">
        <f t="shared" si="106"/>
        <v>0</v>
      </c>
      <c r="R465" s="41">
        <f t="shared" si="102"/>
        <v>0</v>
      </c>
      <c r="S465" s="41">
        <f t="shared" si="107"/>
        <v>0</v>
      </c>
      <c r="T465">
        <f t="shared" si="103"/>
        <v>0</v>
      </c>
      <c r="U465" s="40">
        <f t="shared" si="108"/>
        <v>0</v>
      </c>
      <c r="V465" s="38">
        <f t="shared" si="109"/>
        <v>0</v>
      </c>
      <c r="W465" t="str">
        <f>VLOOKUP(A465,'Komplet č.2008 (ÚR 4 A 5)'!$V$4:$W$778,1,0)</f>
        <v>42910</v>
      </c>
      <c r="X465" t="str">
        <f>VLOOKUP(A465,'Komplet č.2008 (ÚR 4 A 5)'!$Y$4:$Y$778,1,0)</f>
        <v>42910</v>
      </c>
      <c r="FJ465" t="str">
        <f>VLOOKUP(F465,'Komplet č 2025 (ÚR 4 A 5)'!$F$3:$N$753,9,0)</f>
        <v>42.91</v>
      </c>
      <c r="FK465">
        <f>VLOOKUP(F465,'Komplet č 2025 (ÚR 4 A 5)'!$F$3:$N$753,8,0)</f>
        <v>4</v>
      </c>
    </row>
    <row r="466" spans="1:167" x14ac:dyDescent="0.25">
      <c r="A466" s="67" t="s">
        <v>1429</v>
      </c>
      <c r="B466" s="68" t="s">
        <v>1430</v>
      </c>
      <c r="C466" s="55" t="str">
        <f t="shared" si="104"/>
        <v>42990 - Výstavba ostatních staveb j. n.</v>
      </c>
      <c r="D466" s="55" t="s">
        <v>1431</v>
      </c>
      <c r="E466" s="1" t="s">
        <v>45</v>
      </c>
      <c r="F466" s="67" t="s">
        <v>1429</v>
      </c>
      <c r="G466" s="68" t="s">
        <v>1432</v>
      </c>
      <c r="H466" s="55" t="str">
        <f t="shared" si="99"/>
        <v>42990 - Výstavba ostatních inženýrských děl j. n.</v>
      </c>
      <c r="I466" s="55" t="s">
        <v>1433</v>
      </c>
      <c r="J466" t="str">
        <f t="shared" si="100"/>
        <v>Shoda</v>
      </c>
      <c r="K466">
        <v>464</v>
      </c>
      <c r="L466" s="1">
        <f>IF(LEFT(Převodník!$A$12,5)=LEFT('Přehled převodů'!D466,5),1,0)</f>
        <v>0</v>
      </c>
      <c r="M466" s="31"/>
      <c r="N466">
        <f t="shared" si="98"/>
        <v>0</v>
      </c>
      <c r="O466" s="45" t="e">
        <f t="shared" si="101"/>
        <v>#N/A</v>
      </c>
      <c r="P466">
        <f t="shared" si="105"/>
        <v>0</v>
      </c>
      <c r="Q466" s="41">
        <f t="shared" si="106"/>
        <v>0</v>
      </c>
      <c r="R466" s="41">
        <f t="shared" si="102"/>
        <v>0</v>
      </c>
      <c r="S466" s="41">
        <f t="shared" si="107"/>
        <v>0</v>
      </c>
      <c r="T466">
        <f t="shared" si="103"/>
        <v>0</v>
      </c>
      <c r="U466" s="40">
        <f t="shared" si="108"/>
        <v>0</v>
      </c>
      <c r="V466" s="38">
        <f t="shared" si="109"/>
        <v>0</v>
      </c>
      <c r="W466" t="str">
        <f>VLOOKUP(A466,'Komplet č.2008 (ÚR 4 A 5)'!$V$4:$W$778,1,0)</f>
        <v>42990</v>
      </c>
      <c r="X466" t="str">
        <f>VLOOKUP(A466,'Komplet č.2008 (ÚR 4 A 5)'!$Y$4:$Y$778,1,0)</f>
        <v>42990</v>
      </c>
      <c r="FJ466" t="str">
        <f>VLOOKUP(F466,'Komplet č 2025 (ÚR 4 A 5)'!$F$3:$N$753,9,0)</f>
        <v>42.99</v>
      </c>
      <c r="FK466">
        <f>VLOOKUP(F466,'Komplet č 2025 (ÚR 4 A 5)'!$F$3:$N$753,8,0)</f>
        <v>4</v>
      </c>
    </row>
    <row r="467" spans="1:167" x14ac:dyDescent="0.25">
      <c r="A467" s="67" t="s">
        <v>1429</v>
      </c>
      <c r="B467" s="68" t="s">
        <v>1430</v>
      </c>
      <c r="C467" s="55" t="str">
        <f t="shared" si="104"/>
        <v>42990 - Výstavba ostatních staveb j. n.</v>
      </c>
      <c r="D467" s="55" t="s">
        <v>1431</v>
      </c>
      <c r="E467" s="1" t="s">
        <v>45</v>
      </c>
      <c r="F467" s="67" t="s">
        <v>1385</v>
      </c>
      <c r="G467" s="68" t="s">
        <v>1386</v>
      </c>
      <c r="H467" s="55" t="str">
        <f t="shared" si="99"/>
        <v>68120 - Developerské činnosti</v>
      </c>
      <c r="I467" s="55" t="s">
        <v>1387</v>
      </c>
      <c r="J467" t="str">
        <f t="shared" si="100"/>
        <v>Shoda</v>
      </c>
      <c r="K467">
        <v>465</v>
      </c>
      <c r="L467" s="1">
        <f>IF(LEFT(Převodník!$A$12,5)=LEFT('Přehled převodů'!D467,5),1,0)</f>
        <v>0</v>
      </c>
      <c r="M467" s="31"/>
      <c r="N467">
        <f t="shared" si="98"/>
        <v>0</v>
      </c>
      <c r="O467" s="45" t="e">
        <f t="shared" si="101"/>
        <v>#N/A</v>
      </c>
      <c r="P467">
        <f t="shared" si="105"/>
        <v>0</v>
      </c>
      <c r="Q467" s="41">
        <f t="shared" si="106"/>
        <v>0</v>
      </c>
      <c r="R467" s="41">
        <f t="shared" si="102"/>
        <v>0</v>
      </c>
      <c r="S467" s="41">
        <f t="shared" si="107"/>
        <v>0</v>
      </c>
      <c r="T467">
        <f t="shared" si="103"/>
        <v>0</v>
      </c>
      <c r="U467" s="40">
        <f t="shared" si="108"/>
        <v>0</v>
      </c>
      <c r="V467" s="38">
        <f t="shared" si="109"/>
        <v>0</v>
      </c>
      <c r="W467" t="str">
        <f>VLOOKUP(A467,'Komplet č.2008 (ÚR 4 A 5)'!$V$4:$W$778,1,0)</f>
        <v>42990</v>
      </c>
      <c r="X467" t="str">
        <f>VLOOKUP(A467,'Komplet č.2008 (ÚR 4 A 5)'!$Y$4:$Y$778,1,0)</f>
        <v>42990</v>
      </c>
      <c r="FJ467" t="str">
        <f>VLOOKUP(F467,'Komplet č 2025 (ÚR 4 A 5)'!$F$3:$N$753,9,0)</f>
        <v>68.12</v>
      </c>
      <c r="FK467">
        <f>VLOOKUP(F467,'Komplet č 2025 (ÚR 4 A 5)'!$F$3:$N$753,8,0)</f>
        <v>4</v>
      </c>
    </row>
    <row r="468" spans="1:167" x14ac:dyDescent="0.25">
      <c r="A468" s="67" t="s">
        <v>1434</v>
      </c>
      <c r="B468" s="68" t="s">
        <v>1435</v>
      </c>
      <c r="C468" s="55" t="str">
        <f t="shared" si="104"/>
        <v>43110 - Demolice</v>
      </c>
      <c r="D468" s="55" t="s">
        <v>1436</v>
      </c>
      <c r="E468" s="1" t="s">
        <v>29</v>
      </c>
      <c r="F468" s="67" t="s">
        <v>1434</v>
      </c>
      <c r="G468" s="68" t="s">
        <v>1435</v>
      </c>
      <c r="H468" s="55" t="str">
        <f t="shared" si="99"/>
        <v>43110 - Demolice</v>
      </c>
      <c r="I468" s="55" t="s">
        <v>1436</v>
      </c>
      <c r="J468" t="str">
        <f t="shared" si="100"/>
        <v>Shoda</v>
      </c>
      <c r="K468">
        <v>466</v>
      </c>
      <c r="L468" s="1">
        <f>IF(LEFT(Převodník!$A$12,5)=LEFT('Přehled převodů'!D468,5),1,0)</f>
        <v>0</v>
      </c>
      <c r="M468" s="31"/>
      <c r="N468">
        <f t="shared" si="98"/>
        <v>0</v>
      </c>
      <c r="O468" s="45" t="e">
        <f t="shared" si="101"/>
        <v>#N/A</v>
      </c>
      <c r="P468">
        <f t="shared" si="105"/>
        <v>0</v>
      </c>
      <c r="Q468" s="41">
        <f t="shared" si="106"/>
        <v>0</v>
      </c>
      <c r="R468" s="41">
        <f t="shared" si="102"/>
        <v>0</v>
      </c>
      <c r="S468" s="41">
        <f t="shared" si="107"/>
        <v>0</v>
      </c>
      <c r="T468">
        <f t="shared" si="103"/>
        <v>0</v>
      </c>
      <c r="U468" s="40">
        <f t="shared" si="108"/>
        <v>0</v>
      </c>
      <c r="V468" s="38">
        <f t="shared" si="109"/>
        <v>0</v>
      </c>
      <c r="W468" t="str">
        <f>VLOOKUP(A468,'Komplet č.2008 (ÚR 4 A 5)'!$V$4:$W$778,1,0)</f>
        <v>43110</v>
      </c>
      <c r="X468" t="str">
        <f>VLOOKUP(A468,'Komplet č.2008 (ÚR 4 A 5)'!$Y$4:$Y$778,1,0)</f>
        <v>43110</v>
      </c>
      <c r="FJ468" t="str">
        <f>VLOOKUP(F468,'Komplet č 2025 (ÚR 4 A 5)'!$F$3:$N$753,9,0)</f>
        <v>43.11</v>
      </c>
      <c r="FK468">
        <f>VLOOKUP(F468,'Komplet č 2025 (ÚR 4 A 5)'!$F$3:$N$753,8,0)</f>
        <v>4</v>
      </c>
    </row>
    <row r="469" spans="1:167" x14ac:dyDescent="0.25">
      <c r="A469" s="67" t="s">
        <v>1437</v>
      </c>
      <c r="B469" s="68" t="s">
        <v>1438</v>
      </c>
      <c r="C469" s="55" t="str">
        <f t="shared" si="104"/>
        <v>43120 - Příprava staveniště</v>
      </c>
      <c r="D469" s="55" t="s">
        <v>1439</v>
      </c>
      <c r="E469" s="1" t="s">
        <v>29</v>
      </c>
      <c r="F469" s="67" t="s">
        <v>1437</v>
      </c>
      <c r="G469" s="68" t="s">
        <v>1438</v>
      </c>
      <c r="H469" s="55" t="str">
        <f t="shared" si="99"/>
        <v>43120 - Příprava staveniště</v>
      </c>
      <c r="I469" s="55" t="s">
        <v>1439</v>
      </c>
      <c r="J469" t="str">
        <f t="shared" si="100"/>
        <v>Shoda</v>
      </c>
      <c r="K469">
        <v>467</v>
      </c>
      <c r="L469" s="1">
        <f>IF(LEFT(Převodník!$A$12,5)=LEFT('Přehled převodů'!D469,5),1,0)</f>
        <v>0</v>
      </c>
      <c r="M469" s="31"/>
      <c r="N469">
        <f t="shared" si="98"/>
        <v>0</v>
      </c>
      <c r="O469" s="45" t="e">
        <f t="shared" si="101"/>
        <v>#N/A</v>
      </c>
      <c r="P469">
        <f t="shared" si="105"/>
        <v>0</v>
      </c>
      <c r="Q469" s="41">
        <f t="shared" si="106"/>
        <v>0</v>
      </c>
      <c r="R469" s="41">
        <f t="shared" si="102"/>
        <v>0</v>
      </c>
      <c r="S469" s="41">
        <f t="shared" si="107"/>
        <v>0</v>
      </c>
      <c r="T469">
        <f t="shared" si="103"/>
        <v>0</v>
      </c>
      <c r="U469" s="40">
        <f t="shared" si="108"/>
        <v>0</v>
      </c>
      <c r="V469" s="38">
        <f t="shared" si="109"/>
        <v>0</v>
      </c>
      <c r="W469" t="str">
        <f>VLOOKUP(A469,'Komplet č.2008 (ÚR 4 A 5)'!$V$4:$W$778,1,0)</f>
        <v>43120</v>
      </c>
      <c r="X469" t="str">
        <f>VLOOKUP(A469,'Komplet č.2008 (ÚR 4 A 5)'!$Y$4:$Y$778,1,0)</f>
        <v>43120</v>
      </c>
      <c r="FJ469" t="str">
        <f>VLOOKUP(F469,'Komplet č 2025 (ÚR 4 A 5)'!$F$3:$N$753,9,0)</f>
        <v>43.12</v>
      </c>
      <c r="FK469">
        <f>VLOOKUP(F469,'Komplet č 2025 (ÚR 4 A 5)'!$F$3:$N$753,8,0)</f>
        <v>4</v>
      </c>
    </row>
    <row r="470" spans="1:167" x14ac:dyDescent="0.25">
      <c r="A470" s="67" t="s">
        <v>1440</v>
      </c>
      <c r="B470" s="68" t="s">
        <v>1441</v>
      </c>
      <c r="C470" s="55" t="str">
        <f t="shared" si="104"/>
        <v>43130 - Průzkumné vrtné práce</v>
      </c>
      <c r="D470" s="55" t="s">
        <v>1442</v>
      </c>
      <c r="E470" s="1" t="s">
        <v>29</v>
      </c>
      <c r="F470" s="67" t="s">
        <v>1440</v>
      </c>
      <c r="G470" s="68" t="s">
        <v>1441</v>
      </c>
      <c r="H470" s="55" t="str">
        <f t="shared" si="99"/>
        <v>43130 - Průzkumné vrtné práce</v>
      </c>
      <c r="I470" s="55" t="s">
        <v>1442</v>
      </c>
      <c r="J470" t="str">
        <f t="shared" si="100"/>
        <v>Shoda</v>
      </c>
      <c r="K470">
        <v>468</v>
      </c>
      <c r="L470" s="1">
        <f>IF(LEFT(Převodník!$A$12,5)=LEFT('Přehled převodů'!D470,5),1,0)</f>
        <v>0</v>
      </c>
      <c r="M470" s="31"/>
      <c r="N470">
        <f t="shared" ref="N470:N533" si="110">IF(L470=0,0,K470)</f>
        <v>0</v>
      </c>
      <c r="O470" s="45" t="e">
        <f t="shared" si="101"/>
        <v>#N/A</v>
      </c>
      <c r="P470">
        <f t="shared" si="105"/>
        <v>0</v>
      </c>
      <c r="Q470" s="41">
        <f t="shared" si="106"/>
        <v>0</v>
      </c>
      <c r="R470" s="41">
        <f t="shared" si="102"/>
        <v>0</v>
      </c>
      <c r="S470" s="41">
        <f t="shared" si="107"/>
        <v>0</v>
      </c>
      <c r="T470">
        <f t="shared" si="103"/>
        <v>0</v>
      </c>
      <c r="U470" s="40">
        <f t="shared" si="108"/>
        <v>0</v>
      </c>
      <c r="V470" s="38">
        <f t="shared" si="109"/>
        <v>0</v>
      </c>
      <c r="W470" t="str">
        <f>VLOOKUP(A470,'Komplet č.2008 (ÚR 4 A 5)'!$V$4:$W$778,1,0)</f>
        <v>43130</v>
      </c>
      <c r="X470" t="str">
        <f>VLOOKUP(A470,'Komplet č.2008 (ÚR 4 A 5)'!$Y$4:$Y$778,1,0)</f>
        <v>43130</v>
      </c>
      <c r="FJ470" t="str">
        <f>VLOOKUP(F470,'Komplet č 2025 (ÚR 4 A 5)'!$F$3:$N$753,9,0)</f>
        <v>43.13</v>
      </c>
      <c r="FK470">
        <f>VLOOKUP(F470,'Komplet č 2025 (ÚR 4 A 5)'!$F$3:$N$753,8,0)</f>
        <v>4</v>
      </c>
    </row>
    <row r="471" spans="1:167" x14ac:dyDescent="0.25">
      <c r="A471" s="67" t="s">
        <v>1443</v>
      </c>
      <c r="B471" s="68" t="s">
        <v>1444</v>
      </c>
      <c r="C471" s="55" t="str">
        <f t="shared" si="104"/>
        <v>43210 - Elektrické instalace</v>
      </c>
      <c r="D471" s="55" t="s">
        <v>1445</v>
      </c>
      <c r="E471" s="1" t="s">
        <v>29</v>
      </c>
      <c r="F471" s="67" t="s">
        <v>1443</v>
      </c>
      <c r="G471" s="68" t="s">
        <v>1444</v>
      </c>
      <c r="H471" s="55" t="str">
        <f t="shared" si="99"/>
        <v>43210 - Elektrické instalace</v>
      </c>
      <c r="I471" s="55" t="s">
        <v>1445</v>
      </c>
      <c r="J471" t="str">
        <f t="shared" si="100"/>
        <v>Shoda</v>
      </c>
      <c r="K471">
        <v>469</v>
      </c>
      <c r="L471" s="1">
        <f>IF(LEFT(Převodník!$A$12,5)=LEFT('Přehled převodů'!D471,5),1,0)</f>
        <v>0</v>
      </c>
      <c r="M471" s="31"/>
      <c r="N471">
        <f t="shared" si="110"/>
        <v>0</v>
      </c>
      <c r="O471" s="45" t="e">
        <f t="shared" si="101"/>
        <v>#N/A</v>
      </c>
      <c r="P471">
        <f t="shared" si="105"/>
        <v>0</v>
      </c>
      <c r="Q471" s="41">
        <f t="shared" si="106"/>
        <v>0</v>
      </c>
      <c r="R471" s="41">
        <f t="shared" si="102"/>
        <v>0</v>
      </c>
      <c r="S471" s="41">
        <f t="shared" si="107"/>
        <v>0</v>
      </c>
      <c r="T471">
        <f t="shared" si="103"/>
        <v>0</v>
      </c>
      <c r="U471" s="40">
        <f t="shared" si="108"/>
        <v>0</v>
      </c>
      <c r="V471" s="38">
        <f t="shared" si="109"/>
        <v>0</v>
      </c>
      <c r="W471" t="str">
        <f>VLOOKUP(A471,'Komplet č.2008 (ÚR 4 A 5)'!$V$4:$W$778,1,0)</f>
        <v>43210</v>
      </c>
      <c r="X471" t="str">
        <f>VLOOKUP(A471,'Komplet č.2008 (ÚR 4 A 5)'!$Y$4:$Y$778,1,0)</f>
        <v>43210</v>
      </c>
      <c r="FJ471" t="str">
        <f>VLOOKUP(F471,'Komplet č 2025 (ÚR 4 A 5)'!$F$3:$N$753,9,0)</f>
        <v>43.21</v>
      </c>
      <c r="FK471">
        <f>VLOOKUP(F471,'Komplet č 2025 (ÚR 4 A 5)'!$F$3:$N$753,8,0)</f>
        <v>4</v>
      </c>
    </row>
    <row r="472" spans="1:167" x14ac:dyDescent="0.25">
      <c r="A472" s="67" t="s">
        <v>1446</v>
      </c>
      <c r="B472" s="68" t="s">
        <v>1447</v>
      </c>
      <c r="C472" s="55" t="str">
        <f t="shared" si="104"/>
        <v>43220 - Instalace vody, odpadu, plynu, topení a klimatizace</v>
      </c>
      <c r="D472" s="55" t="s">
        <v>1448</v>
      </c>
      <c r="E472" s="1" t="s">
        <v>29</v>
      </c>
      <c r="F472" s="67" t="s">
        <v>1446</v>
      </c>
      <c r="G472" s="68" t="s">
        <v>1449</v>
      </c>
      <c r="H472" s="55" t="str">
        <f t="shared" si="99"/>
        <v>43220 - Instalace rozvodů vody, odpadu, topení a klimatizace</v>
      </c>
      <c r="I472" s="55" t="s">
        <v>1450</v>
      </c>
      <c r="J472" t="str">
        <f t="shared" si="100"/>
        <v>Shoda</v>
      </c>
      <c r="K472">
        <v>470</v>
      </c>
      <c r="L472" s="1">
        <f>IF(LEFT(Převodník!$A$12,5)=LEFT('Přehled převodů'!D472,5),1,0)</f>
        <v>0</v>
      </c>
      <c r="M472" s="31"/>
      <c r="N472">
        <f t="shared" si="110"/>
        <v>0</v>
      </c>
      <c r="O472" s="45" t="e">
        <f t="shared" si="101"/>
        <v>#N/A</v>
      </c>
      <c r="P472">
        <f t="shared" si="105"/>
        <v>0</v>
      </c>
      <c r="Q472" s="41">
        <f t="shared" si="106"/>
        <v>0</v>
      </c>
      <c r="R472" s="41">
        <f t="shared" si="102"/>
        <v>0</v>
      </c>
      <c r="S472" s="41">
        <f t="shared" si="107"/>
        <v>0</v>
      </c>
      <c r="T472">
        <f t="shared" si="103"/>
        <v>0</v>
      </c>
      <c r="U472" s="40">
        <f t="shared" si="108"/>
        <v>0</v>
      </c>
      <c r="V472" s="38">
        <f t="shared" si="109"/>
        <v>0</v>
      </c>
      <c r="W472" t="str">
        <f>VLOOKUP(A472,'Komplet č.2008 (ÚR 4 A 5)'!$V$4:$W$778,1,0)</f>
        <v>43220</v>
      </c>
      <c r="X472" t="str">
        <f>VLOOKUP(A472,'Komplet č.2008 (ÚR 4 A 5)'!$Y$4:$Y$778,1,0)</f>
        <v>43220</v>
      </c>
      <c r="FJ472" t="str">
        <f>VLOOKUP(F472,'Komplet č 2025 (ÚR 4 A 5)'!$F$3:$N$753,9,0)</f>
        <v>43.22</v>
      </c>
      <c r="FK472">
        <f>VLOOKUP(F472,'Komplet č 2025 (ÚR 4 A 5)'!$F$3:$N$753,8,0)</f>
        <v>4</v>
      </c>
    </row>
    <row r="473" spans="1:167" x14ac:dyDescent="0.25">
      <c r="A473" s="67" t="s">
        <v>1451</v>
      </c>
      <c r="B473" s="68" t="s">
        <v>1452</v>
      </c>
      <c r="C473" s="55" t="str">
        <f t="shared" si="104"/>
        <v>43290 - Ostatní stavební instalace</v>
      </c>
      <c r="D473" s="55" t="s">
        <v>1453</v>
      </c>
      <c r="E473" s="1" t="s">
        <v>45</v>
      </c>
      <c r="F473" s="67" t="s">
        <v>1454</v>
      </c>
      <c r="G473" s="68" t="s">
        <v>1455</v>
      </c>
      <c r="H473" s="55" t="str">
        <f t="shared" si="99"/>
        <v>43230 - Instalace izolací</v>
      </c>
      <c r="I473" s="55" t="s">
        <v>1456</v>
      </c>
      <c r="J473" t="str">
        <f t="shared" si="100"/>
        <v>Shoda</v>
      </c>
      <c r="K473">
        <v>471</v>
      </c>
      <c r="L473" s="1">
        <f>IF(LEFT(Převodník!$A$12,5)=LEFT('Přehled převodů'!D473,5),1,0)</f>
        <v>0</v>
      </c>
      <c r="M473" s="31"/>
      <c r="N473">
        <f t="shared" si="110"/>
        <v>0</v>
      </c>
      <c r="O473" s="45" t="e">
        <f t="shared" si="101"/>
        <v>#N/A</v>
      </c>
      <c r="P473">
        <f t="shared" si="105"/>
        <v>0</v>
      </c>
      <c r="Q473" s="41">
        <f t="shared" si="106"/>
        <v>0</v>
      </c>
      <c r="R473" s="41">
        <f t="shared" si="102"/>
        <v>0</v>
      </c>
      <c r="S473" s="41">
        <f t="shared" si="107"/>
        <v>0</v>
      </c>
      <c r="T473">
        <f t="shared" si="103"/>
        <v>0</v>
      </c>
      <c r="U473" s="40">
        <f t="shared" si="108"/>
        <v>0</v>
      </c>
      <c r="V473" s="38">
        <f t="shared" si="109"/>
        <v>0</v>
      </c>
      <c r="W473" t="str">
        <f>VLOOKUP(A473,'Komplet č.2008 (ÚR 4 A 5)'!$V$4:$W$778,1,0)</f>
        <v>43290</v>
      </c>
      <c r="X473" t="str">
        <f>VLOOKUP(A473,'Komplet č.2008 (ÚR 4 A 5)'!$Y$4:$Y$778,1,0)</f>
        <v>43290</v>
      </c>
      <c r="FJ473" t="str">
        <f>VLOOKUP(F473,'Komplet č 2025 (ÚR 4 A 5)'!$F$3:$N$753,9,0)</f>
        <v>43.23</v>
      </c>
      <c r="FK473">
        <f>VLOOKUP(F473,'Komplet č 2025 (ÚR 4 A 5)'!$F$3:$N$753,8,0)</f>
        <v>4</v>
      </c>
    </row>
    <row r="474" spans="1:167" x14ac:dyDescent="0.25">
      <c r="A474" s="67" t="s">
        <v>1451</v>
      </c>
      <c r="B474" s="68" t="s">
        <v>1452</v>
      </c>
      <c r="C474" s="55" t="str">
        <f t="shared" si="104"/>
        <v>43290 - Ostatní stavební instalace</v>
      </c>
      <c r="D474" s="55" t="s">
        <v>1453</v>
      </c>
      <c r="E474" s="1" t="s">
        <v>45</v>
      </c>
      <c r="F474" s="67" t="s">
        <v>1457</v>
      </c>
      <c r="G474" s="68" t="s">
        <v>1452</v>
      </c>
      <c r="H474" s="55" t="str">
        <f t="shared" si="99"/>
        <v>43240 - Ostatní stavební instalace</v>
      </c>
      <c r="I474" s="55" t="s">
        <v>1458</v>
      </c>
      <c r="J474" t="str">
        <f t="shared" si="100"/>
        <v>Shoda</v>
      </c>
      <c r="K474">
        <v>472</v>
      </c>
      <c r="L474" s="1">
        <f>IF(LEFT(Převodník!$A$12,5)=LEFT('Přehled převodů'!D474,5),1,0)</f>
        <v>0</v>
      </c>
      <c r="M474" s="31"/>
      <c r="N474">
        <f t="shared" si="110"/>
        <v>0</v>
      </c>
      <c r="O474" s="45" t="e">
        <f t="shared" si="101"/>
        <v>#N/A</v>
      </c>
      <c r="P474">
        <f t="shared" si="105"/>
        <v>0</v>
      </c>
      <c r="Q474" s="41">
        <f t="shared" si="106"/>
        <v>0</v>
      </c>
      <c r="R474" s="41">
        <f t="shared" si="102"/>
        <v>0</v>
      </c>
      <c r="S474" s="41">
        <f t="shared" si="107"/>
        <v>0</v>
      </c>
      <c r="T474">
        <f t="shared" si="103"/>
        <v>0</v>
      </c>
      <c r="U474" s="40">
        <f t="shared" si="108"/>
        <v>0</v>
      </c>
      <c r="V474" s="38">
        <f t="shared" si="109"/>
        <v>0</v>
      </c>
      <c r="W474" t="str">
        <f>VLOOKUP(A474,'Komplet č.2008 (ÚR 4 A 5)'!$V$4:$W$778,1,0)</f>
        <v>43290</v>
      </c>
      <c r="X474" t="str">
        <f>VLOOKUP(A474,'Komplet č.2008 (ÚR 4 A 5)'!$Y$4:$Y$778,1,0)</f>
        <v>43290</v>
      </c>
      <c r="FJ474" t="str">
        <f>VLOOKUP(F474,'Komplet č 2025 (ÚR 4 A 5)'!$F$3:$N$753,9,0)</f>
        <v>43.24</v>
      </c>
      <c r="FK474">
        <f>VLOOKUP(F474,'Komplet č 2025 (ÚR 4 A 5)'!$F$3:$N$753,8,0)</f>
        <v>4</v>
      </c>
    </row>
    <row r="475" spans="1:167" x14ac:dyDescent="0.25">
      <c r="A475" s="67" t="s">
        <v>1459</v>
      </c>
      <c r="B475" s="68" t="s">
        <v>1460</v>
      </c>
      <c r="C475" s="55" t="str">
        <f t="shared" si="104"/>
        <v>43310 - Omítkářské práce</v>
      </c>
      <c r="D475" s="55" t="s">
        <v>1461</v>
      </c>
      <c r="E475" s="1" t="s">
        <v>29</v>
      </c>
      <c r="F475" s="67" t="s">
        <v>1459</v>
      </c>
      <c r="G475" s="68" t="s">
        <v>1460</v>
      </c>
      <c r="H475" s="55" t="str">
        <f t="shared" si="99"/>
        <v>43310 - Omítkářské práce</v>
      </c>
      <c r="I475" s="55" t="s">
        <v>1461</v>
      </c>
      <c r="J475" t="str">
        <f t="shared" si="100"/>
        <v>Shoda</v>
      </c>
      <c r="K475">
        <v>473</v>
      </c>
      <c r="L475" s="1">
        <f>IF(LEFT(Převodník!$A$12,5)=LEFT('Přehled převodů'!D475,5),1,0)</f>
        <v>0</v>
      </c>
      <c r="M475" s="31"/>
      <c r="N475">
        <f t="shared" si="110"/>
        <v>0</v>
      </c>
      <c r="O475" s="45" t="e">
        <f t="shared" si="101"/>
        <v>#N/A</v>
      </c>
      <c r="P475">
        <f t="shared" si="105"/>
        <v>0</v>
      </c>
      <c r="Q475" s="41">
        <f t="shared" si="106"/>
        <v>0</v>
      </c>
      <c r="R475" s="41">
        <f t="shared" si="102"/>
        <v>0</v>
      </c>
      <c r="S475" s="41">
        <f t="shared" si="107"/>
        <v>0</v>
      </c>
      <c r="T475">
        <f t="shared" si="103"/>
        <v>0</v>
      </c>
      <c r="U475" s="40">
        <f t="shared" si="108"/>
        <v>0</v>
      </c>
      <c r="V475" s="38">
        <f t="shared" si="109"/>
        <v>0</v>
      </c>
      <c r="W475" t="str">
        <f>VLOOKUP(A475,'Komplet č.2008 (ÚR 4 A 5)'!$V$4:$W$778,1,0)</f>
        <v>43310</v>
      </c>
      <c r="X475" t="str">
        <f>VLOOKUP(A475,'Komplet č.2008 (ÚR 4 A 5)'!$Y$4:$Y$778,1,0)</f>
        <v>43310</v>
      </c>
      <c r="FJ475" t="str">
        <f>VLOOKUP(F475,'Komplet č 2025 (ÚR 4 A 5)'!$F$3:$N$753,9,0)</f>
        <v>43.31</v>
      </c>
      <c r="FK475">
        <f>VLOOKUP(F475,'Komplet č 2025 (ÚR 4 A 5)'!$F$3:$N$753,8,0)</f>
        <v>4</v>
      </c>
    </row>
    <row r="476" spans="1:167" x14ac:dyDescent="0.25">
      <c r="A476" s="67" t="s">
        <v>1462</v>
      </c>
      <c r="B476" s="68" t="s">
        <v>1463</v>
      </c>
      <c r="C476" s="55" t="str">
        <f t="shared" si="104"/>
        <v>43320 - Truhlářské práce</v>
      </c>
      <c r="D476" s="55" t="s">
        <v>1464</v>
      </c>
      <c r="E476" s="1" t="s">
        <v>29</v>
      </c>
      <c r="F476" s="67" t="s">
        <v>1462</v>
      </c>
      <c r="G476" s="68" t="s">
        <v>1463</v>
      </c>
      <c r="H476" s="55" t="str">
        <f t="shared" si="99"/>
        <v>43320 - Truhlářské práce</v>
      </c>
      <c r="I476" s="55" t="s">
        <v>1464</v>
      </c>
      <c r="J476" t="str">
        <f t="shared" si="100"/>
        <v>Shoda</v>
      </c>
      <c r="K476">
        <v>474</v>
      </c>
      <c r="L476" s="1">
        <f>IF(LEFT(Převodník!$A$12,5)=LEFT('Přehled převodů'!D476,5),1,0)</f>
        <v>0</v>
      </c>
      <c r="M476" s="31"/>
      <c r="N476">
        <f t="shared" si="110"/>
        <v>0</v>
      </c>
      <c r="O476" s="45" t="e">
        <f t="shared" si="101"/>
        <v>#N/A</v>
      </c>
      <c r="P476">
        <f t="shared" si="105"/>
        <v>0</v>
      </c>
      <c r="Q476" s="41">
        <f t="shared" si="106"/>
        <v>0</v>
      </c>
      <c r="R476" s="41">
        <f t="shared" si="102"/>
        <v>0</v>
      </c>
      <c r="S476" s="41">
        <f t="shared" si="107"/>
        <v>0</v>
      </c>
      <c r="T476">
        <f t="shared" si="103"/>
        <v>0</v>
      </c>
      <c r="U476" s="40">
        <f t="shared" si="108"/>
        <v>0</v>
      </c>
      <c r="V476" s="38">
        <f t="shared" si="109"/>
        <v>0</v>
      </c>
      <c r="W476" t="str">
        <f>VLOOKUP(A476,'Komplet č.2008 (ÚR 4 A 5)'!$V$4:$W$778,1,0)</f>
        <v>43320</v>
      </c>
      <c r="X476" t="str">
        <f>VLOOKUP(A476,'Komplet č.2008 (ÚR 4 A 5)'!$Y$4:$Y$778,1,0)</f>
        <v>43320</v>
      </c>
      <c r="FJ476" t="str">
        <f>VLOOKUP(F476,'Komplet č 2025 (ÚR 4 A 5)'!$F$3:$N$753,9,0)</f>
        <v>43.32</v>
      </c>
      <c r="FK476">
        <f>VLOOKUP(F476,'Komplet č 2025 (ÚR 4 A 5)'!$F$3:$N$753,8,0)</f>
        <v>4</v>
      </c>
    </row>
    <row r="477" spans="1:167" x14ac:dyDescent="0.25">
      <c r="A477" s="67" t="s">
        <v>1465</v>
      </c>
      <c r="B477" s="68" t="s">
        <v>1466</v>
      </c>
      <c r="C477" s="55" t="str">
        <f t="shared" si="104"/>
        <v>43330 - Obkládání stěn a pokládání podlahových krytin</v>
      </c>
      <c r="D477" s="55" t="s">
        <v>1467</v>
      </c>
      <c r="E477" s="1" t="s">
        <v>29</v>
      </c>
      <c r="F477" s="67" t="s">
        <v>1465</v>
      </c>
      <c r="G477" s="68" t="s">
        <v>1466</v>
      </c>
      <c r="H477" s="55" t="str">
        <f t="shared" si="99"/>
        <v>43330 - Obkládání stěn a pokládání podlahových krytin</v>
      </c>
      <c r="I477" s="55" t="s">
        <v>1467</v>
      </c>
      <c r="J477" t="str">
        <f t="shared" si="100"/>
        <v>Shoda</v>
      </c>
      <c r="K477">
        <v>475</v>
      </c>
      <c r="L477" s="1">
        <f>IF(LEFT(Převodník!$A$12,5)=LEFT('Přehled převodů'!D477,5),1,0)</f>
        <v>0</v>
      </c>
      <c r="M477" s="31"/>
      <c r="N477">
        <f t="shared" si="110"/>
        <v>0</v>
      </c>
      <c r="O477" s="45" t="e">
        <f t="shared" si="101"/>
        <v>#N/A</v>
      </c>
      <c r="P477">
        <f t="shared" si="105"/>
        <v>0</v>
      </c>
      <c r="Q477" s="41">
        <f t="shared" si="106"/>
        <v>0</v>
      </c>
      <c r="R477" s="41">
        <f t="shared" si="102"/>
        <v>0</v>
      </c>
      <c r="S477" s="41">
        <f t="shared" si="107"/>
        <v>0</v>
      </c>
      <c r="T477">
        <f t="shared" si="103"/>
        <v>0</v>
      </c>
      <c r="U477" s="40">
        <f t="shared" si="108"/>
        <v>0</v>
      </c>
      <c r="V477" s="38">
        <f t="shared" si="109"/>
        <v>0</v>
      </c>
      <c r="W477" t="str">
        <f>VLOOKUP(A477,'Komplet č.2008 (ÚR 4 A 5)'!$V$4:$W$778,1,0)</f>
        <v>43330</v>
      </c>
      <c r="X477" t="str">
        <f>VLOOKUP(A477,'Komplet č.2008 (ÚR 4 A 5)'!$Y$4:$Y$778,1,0)</f>
        <v>43330</v>
      </c>
      <c r="FJ477" t="str">
        <f>VLOOKUP(F477,'Komplet č 2025 (ÚR 4 A 5)'!$F$3:$N$753,9,0)</f>
        <v>43.33</v>
      </c>
      <c r="FK477">
        <f>VLOOKUP(F477,'Komplet č 2025 (ÚR 4 A 5)'!$F$3:$N$753,8,0)</f>
        <v>4</v>
      </c>
    </row>
    <row r="478" spans="1:167" x14ac:dyDescent="0.25">
      <c r="A478" s="67" t="s">
        <v>1468</v>
      </c>
      <c r="B478" s="68" t="s">
        <v>1469</v>
      </c>
      <c r="C478" s="55" t="str">
        <f t="shared" si="104"/>
        <v>43340 - Sklenářské, malířské a natěračské práce</v>
      </c>
      <c r="D478" s="55" t="s">
        <v>1470</v>
      </c>
      <c r="E478" s="1" t="s">
        <v>29</v>
      </c>
      <c r="F478" s="67" t="s">
        <v>1468</v>
      </c>
      <c r="G478" s="68" t="s">
        <v>1469</v>
      </c>
      <c r="H478" s="55" t="str">
        <f t="shared" si="99"/>
        <v>43340 - Sklenářské, malířské a natěračské práce</v>
      </c>
      <c r="I478" s="55" t="s">
        <v>1470</v>
      </c>
      <c r="J478" t="str">
        <f t="shared" si="100"/>
        <v>Shoda</v>
      </c>
      <c r="K478">
        <v>476</v>
      </c>
      <c r="L478" s="1">
        <f>IF(LEFT(Převodník!$A$12,5)=LEFT('Přehled převodů'!D478,5),1,0)</f>
        <v>0</v>
      </c>
      <c r="M478" s="31"/>
      <c r="N478">
        <f t="shared" si="110"/>
        <v>0</v>
      </c>
      <c r="O478" s="45" t="e">
        <f t="shared" si="101"/>
        <v>#N/A</v>
      </c>
      <c r="P478">
        <f t="shared" si="105"/>
        <v>0</v>
      </c>
      <c r="Q478" s="41">
        <f t="shared" si="106"/>
        <v>0</v>
      </c>
      <c r="R478" s="41">
        <f t="shared" si="102"/>
        <v>0</v>
      </c>
      <c r="S478" s="41">
        <f t="shared" si="107"/>
        <v>0</v>
      </c>
      <c r="T478">
        <f t="shared" si="103"/>
        <v>0</v>
      </c>
      <c r="U478" s="40">
        <f t="shared" si="108"/>
        <v>0</v>
      </c>
      <c r="V478" s="38">
        <f t="shared" si="109"/>
        <v>0</v>
      </c>
      <c r="W478" t="str">
        <f>VLOOKUP(A478,'Komplet č.2008 (ÚR 4 A 5)'!$V$4:$W$778,1,0)</f>
        <v>43340</v>
      </c>
      <c r="X478" t="str">
        <f>VLOOKUP(A478,'Komplet č.2008 (ÚR 4 A 5)'!$Y$4:$Y$778,1,0)</f>
        <v>43340</v>
      </c>
      <c r="FJ478" t="str">
        <f>VLOOKUP(F478,'Komplet č 2025 (ÚR 4 A 5)'!$F$3:$N$753,9,0)</f>
        <v>43.34</v>
      </c>
      <c r="FK478">
        <f>VLOOKUP(F478,'Komplet č 2025 (ÚR 4 A 5)'!$F$3:$N$753,8,0)</f>
        <v>4</v>
      </c>
    </row>
    <row r="479" spans="1:167" x14ac:dyDescent="0.25">
      <c r="A479" s="67" t="s">
        <v>1471</v>
      </c>
      <c r="B479" s="68" t="s">
        <v>1472</v>
      </c>
      <c r="C479" s="55" t="str">
        <f t="shared" si="104"/>
        <v>43341 - Sklenářské práce</v>
      </c>
      <c r="D479" s="55" t="s">
        <v>1473</v>
      </c>
      <c r="E479" s="1" t="s">
        <v>29</v>
      </c>
      <c r="F479" s="67" t="s">
        <v>1468</v>
      </c>
      <c r="G479" s="68" t="s">
        <v>1469</v>
      </c>
      <c r="H479" s="55" t="str">
        <f t="shared" si="99"/>
        <v>43340 - Sklenářské, malířské a natěračské práce</v>
      </c>
      <c r="I479" s="55" t="s">
        <v>1470</v>
      </c>
      <c r="J479" t="str">
        <f t="shared" si="100"/>
        <v>Shoda</v>
      </c>
      <c r="K479">
        <v>477</v>
      </c>
      <c r="L479" s="1">
        <f>IF(LEFT(Převodník!$A$12,5)=LEFT('Přehled převodů'!D479,5),1,0)</f>
        <v>0</v>
      </c>
      <c r="M479" s="31"/>
      <c r="N479">
        <f t="shared" si="110"/>
        <v>0</v>
      </c>
      <c r="O479" s="45" t="e">
        <f t="shared" si="101"/>
        <v>#N/A</v>
      </c>
      <c r="P479">
        <f t="shared" si="105"/>
        <v>0</v>
      </c>
      <c r="Q479" s="41">
        <f t="shared" si="106"/>
        <v>0</v>
      </c>
      <c r="R479" s="41">
        <f t="shared" si="102"/>
        <v>0</v>
      </c>
      <c r="S479" s="41">
        <f t="shared" si="107"/>
        <v>0</v>
      </c>
      <c r="T479">
        <f t="shared" si="103"/>
        <v>0</v>
      </c>
      <c r="U479" s="40">
        <f t="shared" si="108"/>
        <v>0</v>
      </c>
      <c r="V479" s="38">
        <f t="shared" si="109"/>
        <v>0</v>
      </c>
      <c r="W479" t="str">
        <f>VLOOKUP(A479,'Komplet č.2008 (ÚR 4 A 5)'!$V$4:$W$778,1,0)</f>
        <v>43341</v>
      </c>
      <c r="X479" t="str">
        <f>VLOOKUP(A479,'Komplet č.2008 (ÚR 4 A 5)'!$Y$4:$Y$778,1,0)</f>
        <v>43341</v>
      </c>
      <c r="FJ479" t="str">
        <f>VLOOKUP(F479,'Komplet č 2025 (ÚR 4 A 5)'!$F$3:$N$753,9,0)</f>
        <v>43.34</v>
      </c>
      <c r="FK479">
        <f>VLOOKUP(F479,'Komplet č 2025 (ÚR 4 A 5)'!$F$3:$N$753,8,0)</f>
        <v>4</v>
      </c>
    </row>
    <row r="480" spans="1:167" x14ac:dyDescent="0.25">
      <c r="A480" s="67" t="s">
        <v>1474</v>
      </c>
      <c r="B480" s="68" t="s">
        <v>1475</v>
      </c>
      <c r="C480" s="55" t="str">
        <f t="shared" si="104"/>
        <v>43342 - Malířské a natěračské práce</v>
      </c>
      <c r="D480" s="55" t="s">
        <v>1476</v>
      </c>
      <c r="E480" s="1" t="s">
        <v>29</v>
      </c>
      <c r="F480" s="67" t="s">
        <v>1468</v>
      </c>
      <c r="G480" s="68" t="s">
        <v>1469</v>
      </c>
      <c r="H480" s="55" t="str">
        <f t="shared" si="99"/>
        <v>43340 - Sklenářské, malířské a natěračské práce</v>
      </c>
      <c r="I480" s="55" t="s">
        <v>1470</v>
      </c>
      <c r="J480" t="str">
        <f t="shared" si="100"/>
        <v>Shoda</v>
      </c>
      <c r="K480">
        <v>478</v>
      </c>
      <c r="L480" s="1">
        <f>IF(LEFT(Převodník!$A$12,5)=LEFT('Přehled převodů'!D480,5),1,0)</f>
        <v>0</v>
      </c>
      <c r="M480" s="31"/>
      <c r="N480">
        <f t="shared" si="110"/>
        <v>0</v>
      </c>
      <c r="O480" s="45" t="e">
        <f t="shared" si="101"/>
        <v>#N/A</v>
      </c>
      <c r="P480">
        <f t="shared" si="105"/>
        <v>0</v>
      </c>
      <c r="Q480" s="41">
        <f t="shared" si="106"/>
        <v>0</v>
      </c>
      <c r="R480" s="41">
        <f t="shared" si="102"/>
        <v>0</v>
      </c>
      <c r="S480" s="41">
        <f t="shared" si="107"/>
        <v>0</v>
      </c>
      <c r="T480">
        <f t="shared" si="103"/>
        <v>0</v>
      </c>
      <c r="U480" s="40">
        <f t="shared" si="108"/>
        <v>0</v>
      </c>
      <c r="V480" s="38">
        <f t="shared" si="109"/>
        <v>0</v>
      </c>
      <c r="W480" t="str">
        <f>VLOOKUP(A480,'Komplet č.2008 (ÚR 4 A 5)'!$V$4:$W$778,1,0)</f>
        <v>43342</v>
      </c>
      <c r="X480" t="str">
        <f>VLOOKUP(A480,'Komplet č.2008 (ÚR 4 A 5)'!$Y$4:$Y$778,1,0)</f>
        <v>43342</v>
      </c>
      <c r="FJ480" t="str">
        <f>VLOOKUP(F480,'Komplet č 2025 (ÚR 4 A 5)'!$F$3:$N$753,9,0)</f>
        <v>43.34</v>
      </c>
      <c r="FK480">
        <f>VLOOKUP(F480,'Komplet č 2025 (ÚR 4 A 5)'!$F$3:$N$753,8,0)</f>
        <v>4</v>
      </c>
    </row>
    <row r="481" spans="1:167" x14ac:dyDescent="0.25">
      <c r="A481" s="67" t="s">
        <v>1477</v>
      </c>
      <c r="B481" s="68" t="s">
        <v>1478</v>
      </c>
      <c r="C481" s="55" t="str">
        <f t="shared" si="104"/>
        <v>43390 - Ostatní kompletační a dokončovací práce</v>
      </c>
      <c r="D481" s="55" t="s">
        <v>1479</v>
      </c>
      <c r="E481" s="1" t="s">
        <v>1480</v>
      </c>
      <c r="F481" s="67" t="s">
        <v>1454</v>
      </c>
      <c r="G481" s="68" t="s">
        <v>1455</v>
      </c>
      <c r="H481" s="55" t="str">
        <f t="shared" si="99"/>
        <v>43230 - Instalace izolací</v>
      </c>
      <c r="I481" s="55" t="s">
        <v>1456</v>
      </c>
      <c r="J481" t="str">
        <f t="shared" si="100"/>
        <v>Shoda</v>
      </c>
      <c r="K481">
        <v>479</v>
      </c>
      <c r="L481" s="1">
        <f>IF(LEFT(Převodník!$A$12,5)=LEFT('Přehled převodů'!D481,5),1,0)</f>
        <v>0</v>
      </c>
      <c r="M481" s="31"/>
      <c r="N481">
        <f t="shared" si="110"/>
        <v>0</v>
      </c>
      <c r="O481" s="45" t="e">
        <f t="shared" si="101"/>
        <v>#N/A</v>
      </c>
      <c r="P481">
        <f t="shared" si="105"/>
        <v>0</v>
      </c>
      <c r="Q481" s="41">
        <f t="shared" si="106"/>
        <v>0</v>
      </c>
      <c r="R481" s="41">
        <f t="shared" si="102"/>
        <v>0</v>
      </c>
      <c r="S481" s="41">
        <f t="shared" si="107"/>
        <v>0</v>
      </c>
      <c r="T481">
        <f t="shared" si="103"/>
        <v>0</v>
      </c>
      <c r="U481" s="40">
        <f t="shared" si="108"/>
        <v>0</v>
      </c>
      <c r="V481" s="38">
        <f t="shared" si="109"/>
        <v>0</v>
      </c>
      <c r="W481" t="str">
        <f>VLOOKUP(A481,'Komplet č.2008 (ÚR 4 A 5)'!$V$4:$W$778,1,0)</f>
        <v>43390</v>
      </c>
      <c r="X481" t="str">
        <f>VLOOKUP(A481,'Komplet č.2008 (ÚR 4 A 5)'!$Y$4:$Y$778,1,0)</f>
        <v>43390</v>
      </c>
      <c r="FJ481" t="str">
        <f>VLOOKUP(F481,'Komplet č 2025 (ÚR 4 A 5)'!$F$3:$N$753,9,0)</f>
        <v>43.23</v>
      </c>
      <c r="FK481">
        <f>VLOOKUP(F481,'Komplet č 2025 (ÚR 4 A 5)'!$F$3:$N$753,8,0)</f>
        <v>4</v>
      </c>
    </row>
    <row r="482" spans="1:167" x14ac:dyDescent="0.25">
      <c r="A482" s="67" t="s">
        <v>1477</v>
      </c>
      <c r="B482" s="68" t="s">
        <v>1478</v>
      </c>
      <c r="C482" s="55" t="str">
        <f t="shared" si="104"/>
        <v>43390 - Ostatní kompletační a dokončovací práce</v>
      </c>
      <c r="D482" s="55" t="s">
        <v>1479</v>
      </c>
      <c r="E482" s="1" t="s">
        <v>1480</v>
      </c>
      <c r="F482" s="67" t="s">
        <v>1459</v>
      </c>
      <c r="G482" s="68" t="s">
        <v>1460</v>
      </c>
      <c r="H482" s="55" t="str">
        <f t="shared" si="99"/>
        <v>43310 - Omítkářské práce</v>
      </c>
      <c r="I482" s="55" t="s">
        <v>1461</v>
      </c>
      <c r="J482" t="str">
        <f t="shared" si="100"/>
        <v>Shoda</v>
      </c>
      <c r="K482">
        <v>480</v>
      </c>
      <c r="L482" s="1">
        <f>IF(LEFT(Převodník!$A$12,5)=LEFT('Přehled převodů'!D482,5),1,0)</f>
        <v>0</v>
      </c>
      <c r="M482" s="31"/>
      <c r="N482">
        <f t="shared" si="110"/>
        <v>0</v>
      </c>
      <c r="O482" s="45" t="e">
        <f t="shared" si="101"/>
        <v>#N/A</v>
      </c>
      <c r="P482">
        <f t="shared" si="105"/>
        <v>0</v>
      </c>
      <c r="Q482" s="41">
        <f t="shared" si="106"/>
        <v>0</v>
      </c>
      <c r="R482" s="41">
        <f t="shared" si="102"/>
        <v>0</v>
      </c>
      <c r="S482" s="41">
        <f t="shared" si="107"/>
        <v>0</v>
      </c>
      <c r="T482">
        <f t="shared" si="103"/>
        <v>0</v>
      </c>
      <c r="U482" s="40">
        <f t="shared" si="108"/>
        <v>0</v>
      </c>
      <c r="V482" s="38">
        <f t="shared" si="109"/>
        <v>0</v>
      </c>
      <c r="W482" t="str">
        <f>VLOOKUP(A482,'Komplet č.2008 (ÚR 4 A 5)'!$V$4:$W$778,1,0)</f>
        <v>43390</v>
      </c>
      <c r="X482" t="str">
        <f>VLOOKUP(A482,'Komplet č.2008 (ÚR 4 A 5)'!$Y$4:$Y$778,1,0)</f>
        <v>43390</v>
      </c>
      <c r="FJ482" t="str">
        <f>VLOOKUP(F482,'Komplet č 2025 (ÚR 4 A 5)'!$F$3:$N$753,9,0)</f>
        <v>43.31</v>
      </c>
      <c r="FK482">
        <f>VLOOKUP(F482,'Komplet č 2025 (ÚR 4 A 5)'!$F$3:$N$753,8,0)</f>
        <v>4</v>
      </c>
    </row>
    <row r="483" spans="1:167" x14ac:dyDescent="0.25">
      <c r="A483" s="67" t="s">
        <v>1477</v>
      </c>
      <c r="B483" s="68" t="s">
        <v>1478</v>
      </c>
      <c r="C483" s="55" t="str">
        <f t="shared" si="104"/>
        <v>43390 - Ostatní kompletační a dokončovací práce</v>
      </c>
      <c r="D483" s="55" t="s">
        <v>1479</v>
      </c>
      <c r="E483" s="1" t="s">
        <v>1480</v>
      </c>
      <c r="F483" s="67" t="s">
        <v>1462</v>
      </c>
      <c r="G483" s="68" t="s">
        <v>1463</v>
      </c>
      <c r="H483" s="55" t="str">
        <f t="shared" si="99"/>
        <v>43320 - Truhlářské práce</v>
      </c>
      <c r="I483" s="55" t="s">
        <v>1464</v>
      </c>
      <c r="J483" t="str">
        <f t="shared" si="100"/>
        <v>Shoda</v>
      </c>
      <c r="K483">
        <v>481</v>
      </c>
      <c r="L483" s="1">
        <f>IF(LEFT(Převodník!$A$12,5)=LEFT('Přehled převodů'!D483,5),1,0)</f>
        <v>0</v>
      </c>
      <c r="M483" s="31"/>
      <c r="N483">
        <f t="shared" si="110"/>
        <v>0</v>
      </c>
      <c r="O483" s="45" t="e">
        <f t="shared" si="101"/>
        <v>#N/A</v>
      </c>
      <c r="P483">
        <f t="shared" si="105"/>
        <v>0</v>
      </c>
      <c r="Q483" s="41">
        <f t="shared" si="106"/>
        <v>0</v>
      </c>
      <c r="R483" s="41">
        <f t="shared" si="102"/>
        <v>0</v>
      </c>
      <c r="S483" s="41">
        <f t="shared" si="107"/>
        <v>0</v>
      </c>
      <c r="T483">
        <f t="shared" si="103"/>
        <v>0</v>
      </c>
      <c r="U483" s="40">
        <f t="shared" si="108"/>
        <v>0</v>
      </c>
      <c r="V483" s="38">
        <f t="shared" si="109"/>
        <v>0</v>
      </c>
      <c r="W483" t="str">
        <f>VLOOKUP(A483,'Komplet č.2008 (ÚR 4 A 5)'!$V$4:$W$778,1,0)</f>
        <v>43390</v>
      </c>
      <c r="X483" t="str">
        <f>VLOOKUP(A483,'Komplet č.2008 (ÚR 4 A 5)'!$Y$4:$Y$778,1,0)</f>
        <v>43390</v>
      </c>
      <c r="FJ483" t="str">
        <f>VLOOKUP(F483,'Komplet č 2025 (ÚR 4 A 5)'!$F$3:$N$753,9,0)</f>
        <v>43.32</v>
      </c>
      <c r="FK483">
        <f>VLOOKUP(F483,'Komplet č 2025 (ÚR 4 A 5)'!$F$3:$N$753,8,0)</f>
        <v>4</v>
      </c>
    </row>
    <row r="484" spans="1:167" x14ac:dyDescent="0.25">
      <c r="A484" s="67" t="s">
        <v>1477</v>
      </c>
      <c r="B484" s="68" t="s">
        <v>1478</v>
      </c>
      <c r="C484" s="55" t="str">
        <f t="shared" si="104"/>
        <v>43390 - Ostatní kompletační a dokončovací práce</v>
      </c>
      <c r="D484" s="55" t="s">
        <v>1479</v>
      </c>
      <c r="E484" s="1" t="s">
        <v>1480</v>
      </c>
      <c r="F484" s="67" t="s">
        <v>1465</v>
      </c>
      <c r="G484" s="68" t="s">
        <v>1466</v>
      </c>
      <c r="H484" s="55" t="str">
        <f t="shared" si="99"/>
        <v>43330 - Obkládání stěn a pokládání podlahových krytin</v>
      </c>
      <c r="I484" s="55" t="s">
        <v>1467</v>
      </c>
      <c r="J484" t="str">
        <f t="shared" si="100"/>
        <v>Shoda</v>
      </c>
      <c r="K484">
        <v>482</v>
      </c>
      <c r="L484" s="1">
        <f>IF(LEFT(Převodník!$A$12,5)=LEFT('Přehled převodů'!D484,5),1,0)</f>
        <v>0</v>
      </c>
      <c r="M484" s="31"/>
      <c r="N484">
        <f t="shared" si="110"/>
        <v>0</v>
      </c>
      <c r="O484" s="45" t="e">
        <f t="shared" si="101"/>
        <v>#N/A</v>
      </c>
      <c r="P484">
        <f t="shared" si="105"/>
        <v>0</v>
      </c>
      <c r="Q484" s="41">
        <f t="shared" si="106"/>
        <v>0</v>
      </c>
      <c r="R484" s="41">
        <f t="shared" si="102"/>
        <v>0</v>
      </c>
      <c r="S484" s="41">
        <f t="shared" si="107"/>
        <v>0</v>
      </c>
      <c r="T484">
        <f t="shared" si="103"/>
        <v>0</v>
      </c>
      <c r="U484" s="40">
        <f t="shared" si="108"/>
        <v>0</v>
      </c>
      <c r="V484" s="38">
        <f t="shared" si="109"/>
        <v>0</v>
      </c>
      <c r="W484" t="str">
        <f>VLOOKUP(A484,'Komplet č.2008 (ÚR 4 A 5)'!$V$4:$W$778,1,0)</f>
        <v>43390</v>
      </c>
      <c r="X484" t="str">
        <f>VLOOKUP(A484,'Komplet č.2008 (ÚR 4 A 5)'!$Y$4:$Y$778,1,0)</f>
        <v>43390</v>
      </c>
      <c r="FJ484" t="str">
        <f>VLOOKUP(F484,'Komplet č 2025 (ÚR 4 A 5)'!$F$3:$N$753,9,0)</f>
        <v>43.33</v>
      </c>
      <c r="FK484">
        <f>VLOOKUP(F484,'Komplet č 2025 (ÚR 4 A 5)'!$F$3:$N$753,8,0)</f>
        <v>4</v>
      </c>
    </row>
    <row r="485" spans="1:167" x14ac:dyDescent="0.25">
      <c r="A485" s="67" t="s">
        <v>1477</v>
      </c>
      <c r="B485" s="68" t="s">
        <v>1478</v>
      </c>
      <c r="C485" s="55" t="str">
        <f t="shared" si="104"/>
        <v>43390 - Ostatní kompletační a dokončovací práce</v>
      </c>
      <c r="D485" s="55" t="s">
        <v>1479</v>
      </c>
      <c r="E485" s="1" t="s">
        <v>1480</v>
      </c>
      <c r="F485" s="67" t="s">
        <v>1468</v>
      </c>
      <c r="G485" s="68" t="s">
        <v>1469</v>
      </c>
      <c r="H485" s="55" t="str">
        <f t="shared" si="99"/>
        <v>43340 - Sklenářské, malířské a natěračské práce</v>
      </c>
      <c r="I485" s="55" t="s">
        <v>1470</v>
      </c>
      <c r="J485" t="str">
        <f t="shared" si="100"/>
        <v>Shoda</v>
      </c>
      <c r="K485">
        <v>483</v>
      </c>
      <c r="L485" s="1">
        <f>IF(LEFT(Převodník!$A$12,5)=LEFT('Přehled převodů'!D485,5),1,0)</f>
        <v>0</v>
      </c>
      <c r="M485" s="31"/>
      <c r="N485">
        <f t="shared" si="110"/>
        <v>0</v>
      </c>
      <c r="O485" s="45" t="e">
        <f t="shared" si="101"/>
        <v>#N/A</v>
      </c>
      <c r="P485">
        <f t="shared" si="105"/>
        <v>0</v>
      </c>
      <c r="Q485" s="41">
        <f t="shared" si="106"/>
        <v>0</v>
      </c>
      <c r="R485" s="41">
        <f t="shared" si="102"/>
        <v>0</v>
      </c>
      <c r="S485" s="41">
        <f t="shared" si="107"/>
        <v>0</v>
      </c>
      <c r="T485">
        <f t="shared" si="103"/>
        <v>0</v>
      </c>
      <c r="U485" s="40">
        <f t="shared" si="108"/>
        <v>0</v>
      </c>
      <c r="V485" s="38">
        <f t="shared" si="109"/>
        <v>0</v>
      </c>
      <c r="W485" t="str">
        <f>VLOOKUP(A485,'Komplet č.2008 (ÚR 4 A 5)'!$V$4:$W$778,1,0)</f>
        <v>43390</v>
      </c>
      <c r="X485" t="str">
        <f>VLOOKUP(A485,'Komplet č.2008 (ÚR 4 A 5)'!$Y$4:$Y$778,1,0)</f>
        <v>43390</v>
      </c>
      <c r="FJ485" t="str">
        <f>VLOOKUP(F485,'Komplet č 2025 (ÚR 4 A 5)'!$F$3:$N$753,9,0)</f>
        <v>43.34</v>
      </c>
      <c r="FK485">
        <f>VLOOKUP(F485,'Komplet č 2025 (ÚR 4 A 5)'!$F$3:$N$753,8,0)</f>
        <v>4</v>
      </c>
    </row>
    <row r="486" spans="1:167" x14ac:dyDescent="0.25">
      <c r="A486" s="67" t="s">
        <v>1477</v>
      </c>
      <c r="B486" s="68" t="s">
        <v>1478</v>
      </c>
      <c r="C486" s="55" t="str">
        <f t="shared" si="104"/>
        <v>43390 - Ostatní kompletační a dokončovací práce</v>
      </c>
      <c r="D486" s="55" t="s">
        <v>1479</v>
      </c>
      <c r="E486" s="1" t="s">
        <v>1480</v>
      </c>
      <c r="F486" s="67" t="s">
        <v>1481</v>
      </c>
      <c r="G486" s="68" t="s">
        <v>1482</v>
      </c>
      <c r="H486" s="55" t="str">
        <f t="shared" si="99"/>
        <v>43350 - Ostatní kompletační a dokončovací stavební práce</v>
      </c>
      <c r="I486" s="55" t="s">
        <v>1483</v>
      </c>
      <c r="J486" t="str">
        <f t="shared" si="100"/>
        <v>Shoda</v>
      </c>
      <c r="K486">
        <v>484</v>
      </c>
      <c r="L486" s="1">
        <f>IF(LEFT(Převodník!$A$12,5)=LEFT('Přehled převodů'!D486,5),1,0)</f>
        <v>0</v>
      </c>
      <c r="M486" s="31"/>
      <c r="N486">
        <f t="shared" si="110"/>
        <v>0</v>
      </c>
      <c r="O486" s="45" t="e">
        <f t="shared" si="101"/>
        <v>#N/A</v>
      </c>
      <c r="P486">
        <f t="shared" si="105"/>
        <v>0</v>
      </c>
      <c r="Q486" s="41">
        <f t="shared" si="106"/>
        <v>0</v>
      </c>
      <c r="R486" s="41">
        <f t="shared" si="102"/>
        <v>0</v>
      </c>
      <c r="S486" s="41">
        <f t="shared" si="107"/>
        <v>0</v>
      </c>
      <c r="T486">
        <f t="shared" si="103"/>
        <v>0</v>
      </c>
      <c r="U486" s="40">
        <f t="shared" si="108"/>
        <v>0</v>
      </c>
      <c r="V486" s="38">
        <f t="shared" si="109"/>
        <v>0</v>
      </c>
      <c r="W486" t="str">
        <f>VLOOKUP(A486,'Komplet č.2008 (ÚR 4 A 5)'!$V$4:$W$778,1,0)</f>
        <v>43390</v>
      </c>
      <c r="X486" t="str">
        <f>VLOOKUP(A486,'Komplet č.2008 (ÚR 4 A 5)'!$Y$4:$Y$778,1,0)</f>
        <v>43390</v>
      </c>
      <c r="FJ486" t="str">
        <f>VLOOKUP(F486,'Komplet č 2025 (ÚR 4 A 5)'!$F$3:$N$753,9,0)</f>
        <v>43.35</v>
      </c>
      <c r="FK486">
        <f>VLOOKUP(F486,'Komplet č 2025 (ÚR 4 A 5)'!$F$3:$N$753,8,0)</f>
        <v>4</v>
      </c>
    </row>
    <row r="487" spans="1:167" x14ac:dyDescent="0.25">
      <c r="A487" s="67" t="s">
        <v>1477</v>
      </c>
      <c r="B487" s="68" t="s">
        <v>1478</v>
      </c>
      <c r="C487" s="55" t="str">
        <f t="shared" si="104"/>
        <v>43390 - Ostatní kompletační a dokončovací práce</v>
      </c>
      <c r="D487" s="55" t="s">
        <v>1479</v>
      </c>
      <c r="E487" s="1" t="s">
        <v>1480</v>
      </c>
      <c r="F487" s="67" t="s">
        <v>1484</v>
      </c>
      <c r="G487" s="68" t="s">
        <v>1485</v>
      </c>
      <c r="H487" s="55" t="str">
        <f t="shared" si="99"/>
        <v>81220 - Specializované čištění a úklid budov a průmyslových zařízení</v>
      </c>
      <c r="I487" s="55" t="s">
        <v>1486</v>
      </c>
      <c r="J487" t="str">
        <f t="shared" si="100"/>
        <v>Shoda</v>
      </c>
      <c r="K487">
        <v>485</v>
      </c>
      <c r="L487" s="1">
        <f>IF(LEFT(Převodník!$A$12,5)=LEFT('Přehled převodů'!D487,5),1,0)</f>
        <v>0</v>
      </c>
      <c r="M487" s="31"/>
      <c r="N487">
        <f t="shared" si="110"/>
        <v>0</v>
      </c>
      <c r="O487" s="45" t="e">
        <f t="shared" si="101"/>
        <v>#N/A</v>
      </c>
      <c r="P487">
        <f t="shared" si="105"/>
        <v>0</v>
      </c>
      <c r="Q487" s="41">
        <f t="shared" si="106"/>
        <v>0</v>
      </c>
      <c r="R487" s="41">
        <f t="shared" si="102"/>
        <v>0</v>
      </c>
      <c r="S487" s="41">
        <f t="shared" si="107"/>
        <v>0</v>
      </c>
      <c r="T487">
        <f t="shared" si="103"/>
        <v>0</v>
      </c>
      <c r="U487" s="40">
        <f t="shared" si="108"/>
        <v>0</v>
      </c>
      <c r="V487" s="38">
        <f t="shared" si="109"/>
        <v>0</v>
      </c>
      <c r="W487" t="str">
        <f>VLOOKUP(A487,'Komplet č.2008 (ÚR 4 A 5)'!$V$4:$W$778,1,0)</f>
        <v>43390</v>
      </c>
      <c r="X487" t="str">
        <f>VLOOKUP(A487,'Komplet č.2008 (ÚR 4 A 5)'!$Y$4:$Y$778,1,0)</f>
        <v>43390</v>
      </c>
      <c r="FJ487" t="str">
        <f>VLOOKUP(F487,'Komplet č 2025 (ÚR 4 A 5)'!$F$3:$N$753,9,0)</f>
        <v>81.22</v>
      </c>
      <c r="FK487">
        <f>VLOOKUP(F487,'Komplet č 2025 (ÚR 4 A 5)'!$F$3:$N$753,8,0)</f>
        <v>4</v>
      </c>
    </row>
    <row r="488" spans="1:167" x14ac:dyDescent="0.25">
      <c r="A488" s="67" t="s">
        <v>1487</v>
      </c>
      <c r="B488" s="68" t="s">
        <v>1488</v>
      </c>
      <c r="C488" s="55" t="str">
        <f t="shared" si="104"/>
        <v>43910 - Pokrývačské práce</v>
      </c>
      <c r="D488" s="55" t="s">
        <v>1489</v>
      </c>
      <c r="E488" s="1" t="s">
        <v>29</v>
      </c>
      <c r="F488" s="67" t="s">
        <v>1490</v>
      </c>
      <c r="G488" s="68" t="s">
        <v>1488</v>
      </c>
      <c r="H488" s="55" t="str">
        <f t="shared" si="99"/>
        <v>43410 - Pokrývačské práce</v>
      </c>
      <c r="I488" s="55" t="s">
        <v>1491</v>
      </c>
      <c r="J488" t="str">
        <f t="shared" si="100"/>
        <v>Shoda</v>
      </c>
      <c r="K488">
        <v>486</v>
      </c>
      <c r="L488" s="1">
        <f>IF(LEFT(Převodník!$A$12,5)=LEFT('Přehled převodů'!D488,5),1,0)</f>
        <v>0</v>
      </c>
      <c r="M488" s="31"/>
      <c r="N488">
        <f t="shared" si="110"/>
        <v>0</v>
      </c>
      <c r="O488" s="45" t="e">
        <f t="shared" si="101"/>
        <v>#N/A</v>
      </c>
      <c r="P488">
        <f t="shared" si="105"/>
        <v>0</v>
      </c>
      <c r="Q488" s="41">
        <f t="shared" si="106"/>
        <v>0</v>
      </c>
      <c r="R488" s="41">
        <f t="shared" si="102"/>
        <v>0</v>
      </c>
      <c r="S488" s="41">
        <f t="shared" si="107"/>
        <v>0</v>
      </c>
      <c r="T488">
        <f t="shared" si="103"/>
        <v>0</v>
      </c>
      <c r="U488" s="40">
        <f t="shared" si="108"/>
        <v>0</v>
      </c>
      <c r="V488" s="38">
        <f t="shared" si="109"/>
        <v>0</v>
      </c>
      <c r="W488" t="str">
        <f>VLOOKUP(A488,'Komplet č.2008 (ÚR 4 A 5)'!$V$4:$W$778,1,0)</f>
        <v>43910</v>
      </c>
      <c r="X488" t="str">
        <f>VLOOKUP(A488,'Komplet č.2008 (ÚR 4 A 5)'!$Y$4:$Y$778,1,0)</f>
        <v>43910</v>
      </c>
      <c r="FJ488" t="str">
        <f>VLOOKUP(F488,'Komplet č 2025 (ÚR 4 A 5)'!$F$3:$N$753,9,0)</f>
        <v>43.41</v>
      </c>
      <c r="FK488">
        <f>VLOOKUP(F488,'Komplet č 2025 (ÚR 4 A 5)'!$F$3:$N$753,8,0)</f>
        <v>4</v>
      </c>
    </row>
    <row r="489" spans="1:167" x14ac:dyDescent="0.25">
      <c r="A489" s="67" t="s">
        <v>1393</v>
      </c>
      <c r="B489" s="68" t="s">
        <v>1394</v>
      </c>
      <c r="C489" s="55" t="str">
        <f t="shared" si="104"/>
        <v>43990 - Ostatní specializované stavební činnosti j. n.</v>
      </c>
      <c r="D489" s="55" t="s">
        <v>1395</v>
      </c>
      <c r="E489" s="1" t="s">
        <v>1492</v>
      </c>
      <c r="F489" s="67" t="s">
        <v>1429</v>
      </c>
      <c r="G489" s="68" t="s">
        <v>1432</v>
      </c>
      <c r="H489" s="55" t="str">
        <f t="shared" si="99"/>
        <v>42990 - Výstavba ostatních inženýrských děl j. n.</v>
      </c>
      <c r="I489" s="55" t="s">
        <v>1433</v>
      </c>
      <c r="J489" t="str">
        <f t="shared" si="100"/>
        <v>Shoda</v>
      </c>
      <c r="K489">
        <v>487</v>
      </c>
      <c r="L489" s="1">
        <f>IF(LEFT(Převodník!$A$12,5)=LEFT('Přehled převodů'!D489,5),1,0)</f>
        <v>0</v>
      </c>
      <c r="M489" s="31"/>
      <c r="N489">
        <f t="shared" si="110"/>
        <v>0</v>
      </c>
      <c r="O489" s="45" t="e">
        <f t="shared" si="101"/>
        <v>#N/A</v>
      </c>
      <c r="P489">
        <f t="shared" si="105"/>
        <v>0</v>
      </c>
      <c r="Q489" s="41">
        <f t="shared" si="106"/>
        <v>0</v>
      </c>
      <c r="R489" s="41">
        <f t="shared" si="102"/>
        <v>0</v>
      </c>
      <c r="S489" s="41">
        <f t="shared" si="107"/>
        <v>0</v>
      </c>
      <c r="T489">
        <f t="shared" si="103"/>
        <v>0</v>
      </c>
      <c r="U489" s="40">
        <f t="shared" si="108"/>
        <v>0</v>
      </c>
      <c r="V489" s="38">
        <f t="shared" si="109"/>
        <v>0</v>
      </c>
      <c r="W489" t="str">
        <f>VLOOKUP(A489,'Komplet č.2008 (ÚR 4 A 5)'!$V$4:$W$778,1,0)</f>
        <v>43990</v>
      </c>
      <c r="X489" t="str">
        <f>VLOOKUP(A489,'Komplet č.2008 (ÚR 4 A 5)'!$Y$4:$Y$778,1,0)</f>
        <v>43990</v>
      </c>
      <c r="FJ489" t="str">
        <f>VLOOKUP(F489,'Komplet č 2025 (ÚR 4 A 5)'!$F$3:$N$753,9,0)</f>
        <v>42.99</v>
      </c>
      <c r="FK489">
        <f>VLOOKUP(F489,'Komplet č 2025 (ÚR 4 A 5)'!$F$3:$N$753,8,0)</f>
        <v>4</v>
      </c>
    </row>
    <row r="490" spans="1:167" x14ac:dyDescent="0.25">
      <c r="A490" s="67" t="s">
        <v>1393</v>
      </c>
      <c r="B490" s="68" t="s">
        <v>1394</v>
      </c>
      <c r="C490" s="55" t="str">
        <f t="shared" si="104"/>
        <v>43990 - Ostatní specializované stavební činnosti j. n.</v>
      </c>
      <c r="D490" s="55" t="s">
        <v>1395</v>
      </c>
      <c r="E490" s="1" t="s">
        <v>1492</v>
      </c>
      <c r="F490" s="67" t="s">
        <v>1446</v>
      </c>
      <c r="G490" s="68" t="s">
        <v>1449</v>
      </c>
      <c r="H490" s="55" t="str">
        <f t="shared" si="99"/>
        <v>43220 - Instalace rozvodů vody, odpadu, topení a klimatizace</v>
      </c>
      <c r="I490" s="55" t="s">
        <v>1450</v>
      </c>
      <c r="J490" t="str">
        <f t="shared" si="100"/>
        <v>Shoda</v>
      </c>
      <c r="K490">
        <v>488</v>
      </c>
      <c r="L490" s="1">
        <f>IF(LEFT(Převodník!$A$12,5)=LEFT('Přehled převodů'!D490,5),1,0)</f>
        <v>0</v>
      </c>
      <c r="M490" s="31"/>
      <c r="N490">
        <f t="shared" si="110"/>
        <v>0</v>
      </c>
      <c r="O490" s="45" t="e">
        <f t="shared" si="101"/>
        <v>#N/A</v>
      </c>
      <c r="P490">
        <f t="shared" si="105"/>
        <v>0</v>
      </c>
      <c r="Q490" s="41">
        <f t="shared" si="106"/>
        <v>0</v>
      </c>
      <c r="R490" s="41">
        <f t="shared" si="102"/>
        <v>0</v>
      </c>
      <c r="S490" s="41">
        <f t="shared" si="107"/>
        <v>0</v>
      </c>
      <c r="T490">
        <f t="shared" si="103"/>
        <v>0</v>
      </c>
      <c r="U490" s="40">
        <f t="shared" si="108"/>
        <v>0</v>
      </c>
      <c r="V490" s="38">
        <f t="shared" si="109"/>
        <v>0</v>
      </c>
      <c r="W490" t="str">
        <f>VLOOKUP(A490,'Komplet č.2008 (ÚR 4 A 5)'!$V$4:$W$778,1,0)</f>
        <v>43990</v>
      </c>
      <c r="X490" t="str">
        <f>VLOOKUP(A490,'Komplet č.2008 (ÚR 4 A 5)'!$Y$4:$Y$778,1,0)</f>
        <v>43990</v>
      </c>
      <c r="FJ490" t="str">
        <f>VLOOKUP(F490,'Komplet č 2025 (ÚR 4 A 5)'!$F$3:$N$753,9,0)</f>
        <v>43.22</v>
      </c>
      <c r="FK490">
        <f>VLOOKUP(F490,'Komplet č 2025 (ÚR 4 A 5)'!$F$3:$N$753,8,0)</f>
        <v>4</v>
      </c>
    </row>
    <row r="491" spans="1:167" x14ac:dyDescent="0.25">
      <c r="A491" s="67" t="s">
        <v>1393</v>
      </c>
      <c r="B491" s="68" t="s">
        <v>1394</v>
      </c>
      <c r="C491" s="55" t="str">
        <f t="shared" si="104"/>
        <v>43990 - Ostatní specializované stavební činnosti j. n.</v>
      </c>
      <c r="D491" s="55" t="s">
        <v>1395</v>
      </c>
      <c r="E491" s="1" t="s">
        <v>1492</v>
      </c>
      <c r="F491" s="67" t="s">
        <v>1454</v>
      </c>
      <c r="G491" s="68" t="s">
        <v>1455</v>
      </c>
      <c r="H491" s="55" t="str">
        <f t="shared" si="99"/>
        <v>43230 - Instalace izolací</v>
      </c>
      <c r="I491" s="55" t="s">
        <v>1456</v>
      </c>
      <c r="J491" t="str">
        <f t="shared" si="100"/>
        <v>Shoda</v>
      </c>
      <c r="K491">
        <v>489</v>
      </c>
      <c r="L491" s="1">
        <f>IF(LEFT(Převodník!$A$12,5)=LEFT('Přehled převodů'!D491,5),1,0)</f>
        <v>0</v>
      </c>
      <c r="M491" s="31"/>
      <c r="N491">
        <f t="shared" si="110"/>
        <v>0</v>
      </c>
      <c r="O491" s="45" t="e">
        <f t="shared" si="101"/>
        <v>#N/A</v>
      </c>
      <c r="P491">
        <f t="shared" si="105"/>
        <v>0</v>
      </c>
      <c r="Q491" s="41">
        <f t="shared" si="106"/>
        <v>0</v>
      </c>
      <c r="R491" s="41">
        <f t="shared" si="102"/>
        <v>0</v>
      </c>
      <c r="S491" s="41">
        <f t="shared" si="107"/>
        <v>0</v>
      </c>
      <c r="T491">
        <f t="shared" si="103"/>
        <v>0</v>
      </c>
      <c r="U491" s="40">
        <f t="shared" si="108"/>
        <v>0</v>
      </c>
      <c r="V491" s="38">
        <f t="shared" si="109"/>
        <v>0</v>
      </c>
      <c r="W491" t="str">
        <f>VLOOKUP(A491,'Komplet č.2008 (ÚR 4 A 5)'!$V$4:$W$778,1,0)</f>
        <v>43990</v>
      </c>
      <c r="X491" t="str">
        <f>VLOOKUP(A491,'Komplet č.2008 (ÚR 4 A 5)'!$Y$4:$Y$778,1,0)</f>
        <v>43990</v>
      </c>
      <c r="FJ491" t="str">
        <f>VLOOKUP(F491,'Komplet č 2025 (ÚR 4 A 5)'!$F$3:$N$753,9,0)</f>
        <v>43.23</v>
      </c>
      <c r="FK491">
        <f>VLOOKUP(F491,'Komplet č 2025 (ÚR 4 A 5)'!$F$3:$N$753,8,0)</f>
        <v>4</v>
      </c>
    </row>
    <row r="492" spans="1:167" x14ac:dyDescent="0.25">
      <c r="A492" s="67" t="s">
        <v>1393</v>
      </c>
      <c r="B492" s="68" t="s">
        <v>1394</v>
      </c>
      <c r="C492" s="55" t="str">
        <f t="shared" si="104"/>
        <v>43990 - Ostatní specializované stavební činnosti j. n.</v>
      </c>
      <c r="D492" s="55" t="s">
        <v>1395</v>
      </c>
      <c r="E492" s="1" t="s">
        <v>1492</v>
      </c>
      <c r="F492" s="67" t="s">
        <v>1481</v>
      </c>
      <c r="G492" s="68" t="s">
        <v>1482</v>
      </c>
      <c r="H492" s="55" t="str">
        <f t="shared" ref="H492:H555" si="111">F492&amp;" - "&amp;G492</f>
        <v>43350 - Ostatní kompletační a dokončovací stavební práce</v>
      </c>
      <c r="I492" s="55" t="s">
        <v>1483</v>
      </c>
      <c r="J492" t="str">
        <f t="shared" si="100"/>
        <v>Shoda</v>
      </c>
      <c r="K492">
        <v>490</v>
      </c>
      <c r="L492" s="1">
        <f>IF(LEFT(Převodník!$A$12,5)=LEFT('Přehled převodů'!D492,5),1,0)</f>
        <v>0</v>
      </c>
      <c r="M492" s="31"/>
      <c r="N492">
        <f t="shared" si="110"/>
        <v>0</v>
      </c>
      <c r="O492" s="45" t="e">
        <f t="shared" si="101"/>
        <v>#N/A</v>
      </c>
      <c r="P492">
        <f t="shared" si="105"/>
        <v>0</v>
      </c>
      <c r="Q492" s="41">
        <f t="shared" si="106"/>
        <v>0</v>
      </c>
      <c r="R492" s="41">
        <f t="shared" si="102"/>
        <v>0</v>
      </c>
      <c r="S492" s="41">
        <f t="shared" si="107"/>
        <v>0</v>
      </c>
      <c r="T492">
        <f t="shared" si="103"/>
        <v>0</v>
      </c>
      <c r="U492" s="40">
        <f t="shared" si="108"/>
        <v>0</v>
      </c>
      <c r="V492" s="38">
        <f t="shared" si="109"/>
        <v>0</v>
      </c>
      <c r="W492" t="str">
        <f>VLOOKUP(A492,'Komplet č.2008 (ÚR 4 A 5)'!$V$4:$W$778,1,0)</f>
        <v>43990</v>
      </c>
      <c r="X492" t="str">
        <f>VLOOKUP(A492,'Komplet č.2008 (ÚR 4 A 5)'!$Y$4:$Y$778,1,0)</f>
        <v>43990</v>
      </c>
      <c r="FJ492" t="str">
        <f>VLOOKUP(F492,'Komplet č 2025 (ÚR 4 A 5)'!$F$3:$N$753,9,0)</f>
        <v>43.35</v>
      </c>
      <c r="FK492">
        <f>VLOOKUP(F492,'Komplet č 2025 (ÚR 4 A 5)'!$F$3:$N$753,8,0)</f>
        <v>4</v>
      </c>
    </row>
    <row r="493" spans="1:167" x14ac:dyDescent="0.25">
      <c r="A493" s="67" t="s">
        <v>1393</v>
      </c>
      <c r="B493" s="68" t="s">
        <v>1394</v>
      </c>
      <c r="C493" s="55" t="str">
        <f t="shared" si="104"/>
        <v>43990 - Ostatní specializované stavební činnosti j. n.</v>
      </c>
      <c r="D493" s="55" t="s">
        <v>1395</v>
      </c>
      <c r="E493" s="1" t="s">
        <v>1492</v>
      </c>
      <c r="F493" s="67" t="s">
        <v>1490</v>
      </c>
      <c r="G493" s="68" t="s">
        <v>1488</v>
      </c>
      <c r="H493" s="55" t="str">
        <f t="shared" si="111"/>
        <v>43410 - Pokrývačské práce</v>
      </c>
      <c r="I493" s="55" t="s">
        <v>1491</v>
      </c>
      <c r="J493" t="str">
        <f t="shared" ref="J493:J556" si="112">IF(H493=I493,"Shoda","Neshoda")</f>
        <v>Shoda</v>
      </c>
      <c r="K493">
        <v>491</v>
      </c>
      <c r="L493" s="1">
        <f>IF(LEFT(Převodník!$A$12,5)=LEFT('Přehled převodů'!D493,5),1,0)</f>
        <v>0</v>
      </c>
      <c r="M493" s="31"/>
      <c r="N493">
        <f t="shared" si="110"/>
        <v>0</v>
      </c>
      <c r="O493" s="45" t="e">
        <f t="shared" si="101"/>
        <v>#N/A</v>
      </c>
      <c r="P493">
        <f t="shared" si="105"/>
        <v>0</v>
      </c>
      <c r="Q493" s="41">
        <f t="shared" si="106"/>
        <v>0</v>
      </c>
      <c r="R493" s="41">
        <f t="shared" si="102"/>
        <v>0</v>
      </c>
      <c r="S493" s="41">
        <f t="shared" si="107"/>
        <v>0</v>
      </c>
      <c r="T493">
        <f t="shared" si="103"/>
        <v>0</v>
      </c>
      <c r="U493" s="40">
        <f t="shared" si="108"/>
        <v>0</v>
      </c>
      <c r="V493" s="38">
        <f t="shared" si="109"/>
        <v>0</v>
      </c>
      <c r="W493" t="str">
        <f>VLOOKUP(A493,'Komplet č.2008 (ÚR 4 A 5)'!$V$4:$W$778,1,0)</f>
        <v>43990</v>
      </c>
      <c r="X493" t="str">
        <f>VLOOKUP(A493,'Komplet č.2008 (ÚR 4 A 5)'!$Y$4:$Y$778,1,0)</f>
        <v>43990</v>
      </c>
      <c r="FJ493" t="str">
        <f>VLOOKUP(F493,'Komplet č 2025 (ÚR 4 A 5)'!$F$3:$N$753,9,0)</f>
        <v>43.41</v>
      </c>
      <c r="FK493">
        <f>VLOOKUP(F493,'Komplet č 2025 (ÚR 4 A 5)'!$F$3:$N$753,8,0)</f>
        <v>4</v>
      </c>
    </row>
    <row r="494" spans="1:167" x14ac:dyDescent="0.25">
      <c r="A494" s="67" t="s">
        <v>1393</v>
      </c>
      <c r="B494" s="68" t="s">
        <v>1394</v>
      </c>
      <c r="C494" s="55" t="str">
        <f t="shared" si="104"/>
        <v>43990 - Ostatní specializované stavební činnosti j. n.</v>
      </c>
      <c r="D494" s="55" t="s">
        <v>1395</v>
      </c>
      <c r="E494" s="1" t="s">
        <v>1492</v>
      </c>
      <c r="F494" s="67" t="s">
        <v>1493</v>
      </c>
      <c r="G494" s="68" t="s">
        <v>1494</v>
      </c>
      <c r="H494" s="55" t="str">
        <f t="shared" si="111"/>
        <v>43420 - Ostatní specializované stavební činnosti při výstavbě budov</v>
      </c>
      <c r="I494" s="55" t="s">
        <v>1495</v>
      </c>
      <c r="J494" t="str">
        <f t="shared" si="112"/>
        <v>Shoda</v>
      </c>
      <c r="K494">
        <v>492</v>
      </c>
      <c r="L494" s="1">
        <f>IF(LEFT(Převodník!$A$12,5)=LEFT('Přehled převodů'!D494,5),1,0)</f>
        <v>0</v>
      </c>
      <c r="M494" s="31"/>
      <c r="N494">
        <f t="shared" si="110"/>
        <v>0</v>
      </c>
      <c r="O494" s="45" t="e">
        <f t="shared" si="101"/>
        <v>#N/A</v>
      </c>
      <c r="P494">
        <f t="shared" si="105"/>
        <v>0</v>
      </c>
      <c r="Q494" s="41">
        <f t="shared" si="106"/>
        <v>0</v>
      </c>
      <c r="R494" s="41">
        <f t="shared" si="102"/>
        <v>0</v>
      </c>
      <c r="S494" s="41">
        <f t="shared" si="107"/>
        <v>0</v>
      </c>
      <c r="T494">
        <f t="shared" si="103"/>
        <v>0</v>
      </c>
      <c r="U494" s="40">
        <f t="shared" si="108"/>
        <v>0</v>
      </c>
      <c r="V494" s="38">
        <f t="shared" si="109"/>
        <v>0</v>
      </c>
      <c r="W494" t="str">
        <f>VLOOKUP(A494,'Komplet č.2008 (ÚR 4 A 5)'!$V$4:$W$778,1,0)</f>
        <v>43990</v>
      </c>
      <c r="X494" t="str">
        <f>VLOOKUP(A494,'Komplet č.2008 (ÚR 4 A 5)'!$Y$4:$Y$778,1,0)</f>
        <v>43990</v>
      </c>
      <c r="FJ494" t="str">
        <f>VLOOKUP(F494,'Komplet č 2025 (ÚR 4 A 5)'!$F$3:$N$753,9,0)</f>
        <v>43.42</v>
      </c>
      <c r="FK494">
        <f>VLOOKUP(F494,'Komplet č 2025 (ÚR 4 A 5)'!$F$3:$N$753,8,0)</f>
        <v>4</v>
      </c>
    </row>
    <row r="495" spans="1:167" x14ac:dyDescent="0.25">
      <c r="A495" s="67" t="s">
        <v>1393</v>
      </c>
      <c r="B495" s="68" t="s">
        <v>1394</v>
      </c>
      <c r="C495" s="55" t="str">
        <f t="shared" si="104"/>
        <v>43990 - Ostatní specializované stavební činnosti j. n.</v>
      </c>
      <c r="D495" s="55" t="s">
        <v>1395</v>
      </c>
      <c r="E495" s="1" t="s">
        <v>1492</v>
      </c>
      <c r="F495" s="67" t="s">
        <v>1405</v>
      </c>
      <c r="G495" s="68" t="s">
        <v>1406</v>
      </c>
      <c r="H495" s="55" t="str">
        <f t="shared" si="111"/>
        <v>43500 - Specializované stavební činnosti při výstavbě inženýrských děl</v>
      </c>
      <c r="I495" s="55" t="s">
        <v>1407</v>
      </c>
      <c r="J495" t="str">
        <f t="shared" si="112"/>
        <v>Shoda</v>
      </c>
      <c r="K495">
        <v>493</v>
      </c>
      <c r="L495" s="1">
        <f>IF(LEFT(Převodník!$A$12,5)=LEFT('Přehled převodů'!D495,5),1,0)</f>
        <v>0</v>
      </c>
      <c r="M495" s="31"/>
      <c r="N495">
        <f t="shared" si="110"/>
        <v>0</v>
      </c>
      <c r="O495" s="45" t="e">
        <f t="shared" si="101"/>
        <v>#N/A</v>
      </c>
      <c r="P495">
        <f t="shared" si="105"/>
        <v>0</v>
      </c>
      <c r="Q495" s="41">
        <f t="shared" si="106"/>
        <v>0</v>
      </c>
      <c r="R495" s="41">
        <f t="shared" si="102"/>
        <v>0</v>
      </c>
      <c r="S495" s="41">
        <f t="shared" si="107"/>
        <v>0</v>
      </c>
      <c r="T495">
        <f t="shared" si="103"/>
        <v>0</v>
      </c>
      <c r="U495" s="40">
        <f t="shared" si="108"/>
        <v>0</v>
      </c>
      <c r="V495" s="38">
        <f t="shared" si="109"/>
        <v>0</v>
      </c>
      <c r="W495" t="str">
        <f>VLOOKUP(A495,'Komplet č.2008 (ÚR 4 A 5)'!$V$4:$W$778,1,0)</f>
        <v>43990</v>
      </c>
      <c r="X495" t="str">
        <f>VLOOKUP(A495,'Komplet č.2008 (ÚR 4 A 5)'!$Y$4:$Y$778,1,0)</f>
        <v>43990</v>
      </c>
      <c r="FJ495" t="str">
        <f>VLOOKUP(F495,'Komplet č 2025 (ÚR 4 A 5)'!$F$3:$N$753,9,0)</f>
        <v>43.50</v>
      </c>
      <c r="FK495">
        <f>VLOOKUP(F495,'Komplet č 2025 (ÚR 4 A 5)'!$F$3:$N$753,8,0)</f>
        <v>4</v>
      </c>
    </row>
    <row r="496" spans="1:167" x14ac:dyDescent="0.25">
      <c r="A496" s="67" t="s">
        <v>1393</v>
      </c>
      <c r="B496" s="68" t="s">
        <v>1394</v>
      </c>
      <c r="C496" s="55" t="str">
        <f t="shared" si="104"/>
        <v>43990 - Ostatní specializované stavební činnosti j. n.</v>
      </c>
      <c r="D496" s="55" t="s">
        <v>1395</v>
      </c>
      <c r="E496" s="1" t="s">
        <v>1492</v>
      </c>
      <c r="F496" s="67" t="s">
        <v>1487</v>
      </c>
      <c r="G496" s="68" t="s">
        <v>1496</v>
      </c>
      <c r="H496" s="55" t="str">
        <f t="shared" si="111"/>
        <v>43910 - Zednické práce</v>
      </c>
      <c r="I496" s="55" t="s">
        <v>1497</v>
      </c>
      <c r="J496" t="str">
        <f t="shared" si="112"/>
        <v>Shoda</v>
      </c>
      <c r="K496">
        <v>494</v>
      </c>
      <c r="L496" s="1">
        <f>IF(LEFT(Převodník!$A$12,5)=LEFT('Přehled převodů'!D496,5),1,0)</f>
        <v>0</v>
      </c>
      <c r="M496" s="31"/>
      <c r="N496">
        <f t="shared" si="110"/>
        <v>0</v>
      </c>
      <c r="O496" s="45" t="e">
        <f t="shared" si="101"/>
        <v>#N/A</v>
      </c>
      <c r="P496">
        <f t="shared" si="105"/>
        <v>0</v>
      </c>
      <c r="Q496" s="41">
        <f t="shared" si="106"/>
        <v>0</v>
      </c>
      <c r="R496" s="41">
        <f t="shared" si="102"/>
        <v>0</v>
      </c>
      <c r="S496" s="41">
        <f t="shared" si="107"/>
        <v>0</v>
      </c>
      <c r="T496">
        <f t="shared" si="103"/>
        <v>0</v>
      </c>
      <c r="U496" s="40">
        <f t="shared" si="108"/>
        <v>0</v>
      </c>
      <c r="V496" s="38">
        <f t="shared" si="109"/>
        <v>0</v>
      </c>
      <c r="W496" t="str">
        <f>VLOOKUP(A496,'Komplet č.2008 (ÚR 4 A 5)'!$V$4:$W$778,1,0)</f>
        <v>43990</v>
      </c>
      <c r="X496" t="str">
        <f>VLOOKUP(A496,'Komplet č.2008 (ÚR 4 A 5)'!$Y$4:$Y$778,1,0)</f>
        <v>43990</v>
      </c>
      <c r="FJ496" t="str">
        <f>VLOOKUP(F496,'Komplet č 2025 (ÚR 4 A 5)'!$F$3:$N$753,9,0)</f>
        <v>43.91</v>
      </c>
      <c r="FK496">
        <f>VLOOKUP(F496,'Komplet č 2025 (ÚR 4 A 5)'!$F$3:$N$753,8,0)</f>
        <v>4</v>
      </c>
    </row>
    <row r="497" spans="1:167" x14ac:dyDescent="0.25">
      <c r="A497" s="67" t="s">
        <v>1393</v>
      </c>
      <c r="B497" s="68" t="s">
        <v>1394</v>
      </c>
      <c r="C497" s="55" t="str">
        <f t="shared" si="104"/>
        <v>43990 - Ostatní specializované stavební činnosti j. n.</v>
      </c>
      <c r="D497" s="55" t="s">
        <v>1395</v>
      </c>
      <c r="E497" s="1" t="s">
        <v>1492</v>
      </c>
      <c r="F497" s="67" t="s">
        <v>1393</v>
      </c>
      <c r="G497" s="68" t="s">
        <v>1394</v>
      </c>
      <c r="H497" s="55" t="str">
        <f t="shared" si="111"/>
        <v>43990 - Ostatní specializované stavební činnosti j. n.</v>
      </c>
      <c r="I497" s="55" t="s">
        <v>1395</v>
      </c>
      <c r="J497" t="str">
        <f t="shared" si="112"/>
        <v>Shoda</v>
      </c>
      <c r="K497">
        <v>495</v>
      </c>
      <c r="L497" s="1">
        <f>IF(LEFT(Převodník!$A$12,5)=LEFT('Přehled převodů'!D497,5),1,0)</f>
        <v>0</v>
      </c>
      <c r="M497" s="31"/>
      <c r="N497">
        <f t="shared" si="110"/>
        <v>0</v>
      </c>
      <c r="O497" s="45" t="e">
        <f t="shared" si="101"/>
        <v>#N/A</v>
      </c>
      <c r="P497">
        <f t="shared" si="105"/>
        <v>0</v>
      </c>
      <c r="Q497" s="41">
        <f t="shared" si="106"/>
        <v>0</v>
      </c>
      <c r="R497" s="41">
        <f t="shared" si="102"/>
        <v>0</v>
      </c>
      <c r="S497" s="41">
        <f t="shared" si="107"/>
        <v>0</v>
      </c>
      <c r="T497">
        <f t="shared" si="103"/>
        <v>0</v>
      </c>
      <c r="U497" s="40">
        <f t="shared" si="108"/>
        <v>0</v>
      </c>
      <c r="V497" s="38">
        <f t="shared" si="109"/>
        <v>0</v>
      </c>
      <c r="W497" t="str">
        <f>VLOOKUP(A497,'Komplet č.2008 (ÚR 4 A 5)'!$V$4:$W$778,1,0)</f>
        <v>43990</v>
      </c>
      <c r="X497" t="str">
        <f>VLOOKUP(A497,'Komplet č.2008 (ÚR 4 A 5)'!$Y$4:$Y$778,1,0)</f>
        <v>43990</v>
      </c>
      <c r="FJ497" t="str">
        <f>VLOOKUP(F497,'Komplet č 2025 (ÚR 4 A 5)'!$F$3:$N$753,9,0)</f>
        <v>43.99</v>
      </c>
      <c r="FK497">
        <f>VLOOKUP(F497,'Komplet č 2025 (ÚR 4 A 5)'!$F$3:$N$753,8,0)</f>
        <v>4</v>
      </c>
    </row>
    <row r="498" spans="1:167" x14ac:dyDescent="0.25">
      <c r="A498" s="67" t="s">
        <v>1393</v>
      </c>
      <c r="B498" s="68" t="s">
        <v>1394</v>
      </c>
      <c r="C498" s="55" t="str">
        <f t="shared" si="104"/>
        <v>43990 - Ostatní specializované stavební činnosti j. n.</v>
      </c>
      <c r="D498" s="55" t="s">
        <v>1395</v>
      </c>
      <c r="E498" s="1" t="s">
        <v>1492</v>
      </c>
      <c r="F498" s="67" t="s">
        <v>1484</v>
      </c>
      <c r="G498" s="68" t="s">
        <v>1485</v>
      </c>
      <c r="H498" s="55" t="str">
        <f t="shared" si="111"/>
        <v>81220 - Specializované čištění a úklid budov a průmyslových zařízení</v>
      </c>
      <c r="I498" s="55" t="s">
        <v>1486</v>
      </c>
      <c r="J498" t="str">
        <f t="shared" si="112"/>
        <v>Shoda</v>
      </c>
      <c r="K498">
        <v>496</v>
      </c>
      <c r="L498" s="1">
        <f>IF(LEFT(Převodník!$A$12,5)=LEFT('Přehled převodů'!D498,5),1,0)</f>
        <v>0</v>
      </c>
      <c r="M498" s="31"/>
      <c r="N498">
        <f t="shared" si="110"/>
        <v>0</v>
      </c>
      <c r="O498" s="45" t="e">
        <f t="shared" si="101"/>
        <v>#N/A</v>
      </c>
      <c r="P498">
        <f t="shared" si="105"/>
        <v>0</v>
      </c>
      <c r="Q498" s="41">
        <f t="shared" si="106"/>
        <v>0</v>
      </c>
      <c r="R498" s="41">
        <f t="shared" si="102"/>
        <v>0</v>
      </c>
      <c r="S498" s="41">
        <f t="shared" si="107"/>
        <v>0</v>
      </c>
      <c r="T498">
        <f t="shared" si="103"/>
        <v>0</v>
      </c>
      <c r="U498" s="40">
        <f t="shared" si="108"/>
        <v>0</v>
      </c>
      <c r="V498" s="38">
        <f t="shared" si="109"/>
        <v>0</v>
      </c>
      <c r="W498" t="str">
        <f>VLOOKUP(A498,'Komplet č.2008 (ÚR 4 A 5)'!$V$4:$W$778,1,0)</f>
        <v>43990</v>
      </c>
      <c r="X498" t="str">
        <f>VLOOKUP(A498,'Komplet č.2008 (ÚR 4 A 5)'!$Y$4:$Y$778,1,0)</f>
        <v>43990</v>
      </c>
      <c r="FJ498" t="str">
        <f>VLOOKUP(F498,'Komplet č 2025 (ÚR 4 A 5)'!$F$3:$N$753,9,0)</f>
        <v>81.22</v>
      </c>
      <c r="FK498">
        <f>VLOOKUP(F498,'Komplet č 2025 (ÚR 4 A 5)'!$F$3:$N$753,8,0)</f>
        <v>4</v>
      </c>
    </row>
    <row r="499" spans="1:167" x14ac:dyDescent="0.25">
      <c r="A499" s="67" t="s">
        <v>1498</v>
      </c>
      <c r="B499" s="68" t="s">
        <v>1499</v>
      </c>
      <c r="C499" s="55" t="str">
        <f t="shared" si="104"/>
        <v>43991 - Montáž a demontáž lešení a bednění</v>
      </c>
      <c r="D499" s="55" t="s">
        <v>1500</v>
      </c>
      <c r="E499" s="1" t="s">
        <v>29</v>
      </c>
      <c r="F499" s="67" t="s">
        <v>1393</v>
      </c>
      <c r="G499" s="68" t="s">
        <v>1394</v>
      </c>
      <c r="H499" s="55" t="str">
        <f t="shared" si="111"/>
        <v>43990 - Ostatní specializované stavební činnosti j. n.</v>
      </c>
      <c r="I499" s="55" t="s">
        <v>1395</v>
      </c>
      <c r="J499" t="str">
        <f t="shared" si="112"/>
        <v>Shoda</v>
      </c>
      <c r="K499">
        <v>497</v>
      </c>
      <c r="L499" s="1">
        <f>IF(LEFT(Převodník!$A$12,5)=LEFT('Přehled převodů'!D499,5),1,0)</f>
        <v>0</v>
      </c>
      <c r="M499" s="31"/>
      <c r="N499">
        <f t="shared" si="110"/>
        <v>0</v>
      </c>
      <c r="O499" s="45" t="e">
        <f t="shared" si="101"/>
        <v>#N/A</v>
      </c>
      <c r="P499">
        <f t="shared" si="105"/>
        <v>0</v>
      </c>
      <c r="Q499" s="41">
        <f t="shared" si="106"/>
        <v>0</v>
      </c>
      <c r="R499" s="41">
        <f t="shared" si="102"/>
        <v>0</v>
      </c>
      <c r="S499" s="41">
        <f t="shared" si="107"/>
        <v>0</v>
      </c>
      <c r="T499">
        <f t="shared" si="103"/>
        <v>0</v>
      </c>
      <c r="U499" s="40">
        <f t="shared" si="108"/>
        <v>0</v>
      </c>
      <c r="V499" s="38">
        <f t="shared" si="109"/>
        <v>0</v>
      </c>
      <c r="W499" t="str">
        <f>VLOOKUP(A499,'Komplet č.2008 (ÚR 4 A 5)'!$V$4:$W$778,1,0)</f>
        <v>43991</v>
      </c>
      <c r="X499" t="str">
        <f>VLOOKUP(A499,'Komplet č.2008 (ÚR 4 A 5)'!$Y$4:$Y$778,1,0)</f>
        <v>43991</v>
      </c>
      <c r="FJ499" t="str">
        <f>VLOOKUP(F499,'Komplet č 2025 (ÚR 4 A 5)'!$F$3:$N$753,9,0)</f>
        <v>43.99</v>
      </c>
      <c r="FK499">
        <f>VLOOKUP(F499,'Komplet č 2025 (ÚR 4 A 5)'!$F$3:$N$753,8,0)</f>
        <v>4</v>
      </c>
    </row>
    <row r="500" spans="1:167" x14ac:dyDescent="0.25">
      <c r="A500" s="67" t="s">
        <v>1501</v>
      </c>
      <c r="B500" s="68" t="s">
        <v>1502</v>
      </c>
      <c r="C500" s="55" t="str">
        <f t="shared" si="104"/>
        <v>43999 - Jiné specializované stavební činnosti j. n.</v>
      </c>
      <c r="D500" s="55" t="s">
        <v>1503</v>
      </c>
      <c r="E500" s="1" t="s">
        <v>1492</v>
      </c>
      <c r="F500" s="67" t="s">
        <v>1429</v>
      </c>
      <c r="G500" s="68" t="s">
        <v>1432</v>
      </c>
      <c r="H500" s="55" t="str">
        <f t="shared" si="111"/>
        <v>42990 - Výstavba ostatních inženýrských děl j. n.</v>
      </c>
      <c r="I500" s="55" t="s">
        <v>1433</v>
      </c>
      <c r="J500" t="str">
        <f t="shared" si="112"/>
        <v>Shoda</v>
      </c>
      <c r="K500">
        <v>498</v>
      </c>
      <c r="L500" s="1">
        <f>IF(LEFT(Převodník!$A$12,5)=LEFT('Přehled převodů'!D500,5),1,0)</f>
        <v>0</v>
      </c>
      <c r="M500" s="31"/>
      <c r="N500">
        <f t="shared" si="110"/>
        <v>0</v>
      </c>
      <c r="O500" s="45" t="e">
        <f t="shared" si="101"/>
        <v>#N/A</v>
      </c>
      <c r="P500">
        <f t="shared" si="105"/>
        <v>0</v>
      </c>
      <c r="Q500" s="41">
        <f t="shared" si="106"/>
        <v>0</v>
      </c>
      <c r="R500" s="41">
        <f t="shared" si="102"/>
        <v>0</v>
      </c>
      <c r="S500" s="41">
        <f t="shared" si="107"/>
        <v>0</v>
      </c>
      <c r="T500">
        <f t="shared" si="103"/>
        <v>0</v>
      </c>
      <c r="U500" s="40">
        <f t="shared" si="108"/>
        <v>0</v>
      </c>
      <c r="V500" s="38">
        <f t="shared" si="109"/>
        <v>0</v>
      </c>
      <c r="W500" t="str">
        <f>VLOOKUP(A500,'Komplet č.2008 (ÚR 4 A 5)'!$V$4:$W$778,1,0)</f>
        <v>43999</v>
      </c>
      <c r="X500" t="str">
        <f>VLOOKUP(A500,'Komplet č.2008 (ÚR 4 A 5)'!$Y$4:$Y$778,1,0)</f>
        <v>43999</v>
      </c>
      <c r="FJ500" t="str">
        <f>VLOOKUP(F500,'Komplet č 2025 (ÚR 4 A 5)'!$F$3:$N$753,9,0)</f>
        <v>42.99</v>
      </c>
      <c r="FK500">
        <f>VLOOKUP(F500,'Komplet č 2025 (ÚR 4 A 5)'!$F$3:$N$753,8,0)</f>
        <v>4</v>
      </c>
    </row>
    <row r="501" spans="1:167" x14ac:dyDescent="0.25">
      <c r="A501" s="67" t="s">
        <v>1501</v>
      </c>
      <c r="B501" s="68" t="s">
        <v>1502</v>
      </c>
      <c r="C501" s="55" t="str">
        <f t="shared" si="104"/>
        <v>43999 - Jiné specializované stavební činnosti j. n.</v>
      </c>
      <c r="D501" s="55" t="s">
        <v>1503</v>
      </c>
      <c r="E501" s="1" t="s">
        <v>1492</v>
      </c>
      <c r="F501" s="67" t="s">
        <v>1504</v>
      </c>
      <c r="G501" s="68" t="s">
        <v>1505</v>
      </c>
      <c r="H501" s="55" t="str">
        <f t="shared" si="111"/>
        <v>43222 - Instalace tepelných, chladicích a klimatizačních zařízení a rozvodů</v>
      </c>
      <c r="I501" s="55" t="s">
        <v>6043</v>
      </c>
      <c r="J501" t="str">
        <f t="shared" si="112"/>
        <v>Shoda</v>
      </c>
      <c r="K501">
        <v>499</v>
      </c>
      <c r="L501" s="1">
        <f>IF(LEFT(Převodník!$A$12,5)=LEFT('Přehled převodů'!D501,5),1,0)</f>
        <v>0</v>
      </c>
      <c r="M501" s="31"/>
      <c r="N501">
        <f t="shared" si="110"/>
        <v>0</v>
      </c>
      <c r="O501" s="45" t="e">
        <f t="shared" si="101"/>
        <v>#N/A</v>
      </c>
      <c r="P501">
        <f t="shared" si="105"/>
        <v>0</v>
      </c>
      <c r="Q501" s="41">
        <f t="shared" si="106"/>
        <v>0</v>
      </c>
      <c r="R501" s="41">
        <f t="shared" si="102"/>
        <v>0</v>
      </c>
      <c r="S501" s="41">
        <f t="shared" si="107"/>
        <v>0</v>
      </c>
      <c r="T501">
        <f t="shared" si="103"/>
        <v>0</v>
      </c>
      <c r="U501" s="40">
        <f t="shared" si="108"/>
        <v>0</v>
      </c>
      <c r="V501" s="38">
        <f t="shared" si="109"/>
        <v>0</v>
      </c>
      <c r="W501" t="str">
        <f>VLOOKUP(A501,'Komplet č.2008 (ÚR 4 A 5)'!$V$4:$W$778,1,0)</f>
        <v>43999</v>
      </c>
      <c r="X501" t="str">
        <f>VLOOKUP(A501,'Komplet č.2008 (ÚR 4 A 5)'!$Y$4:$Y$778,1,0)</f>
        <v>43999</v>
      </c>
      <c r="FJ501" t="e">
        <f>VLOOKUP(F501,'Komplet č 2025 (ÚR 4 A 5)'!$F$3:$N$753,9,0)</f>
        <v>#N/A</v>
      </c>
      <c r="FK501" t="e">
        <f>VLOOKUP(F501,'Komplet č 2025 (ÚR 4 A 5)'!$F$3:$N$753,8,0)</f>
        <v>#N/A</v>
      </c>
    </row>
    <row r="502" spans="1:167" x14ac:dyDescent="0.25">
      <c r="A502" s="67" t="s">
        <v>1501</v>
      </c>
      <c r="B502" s="68" t="s">
        <v>1502</v>
      </c>
      <c r="C502" s="55" t="str">
        <f t="shared" si="104"/>
        <v>43999 - Jiné specializované stavební činnosti j. n.</v>
      </c>
      <c r="D502" s="55" t="s">
        <v>1503</v>
      </c>
      <c r="E502" s="1" t="s">
        <v>1492</v>
      </c>
      <c r="F502" s="67" t="s">
        <v>1454</v>
      </c>
      <c r="G502" s="68" t="s">
        <v>1455</v>
      </c>
      <c r="H502" s="55" t="str">
        <f t="shared" si="111"/>
        <v>43230 - Instalace izolací</v>
      </c>
      <c r="I502" s="55" t="s">
        <v>1456</v>
      </c>
      <c r="J502" t="str">
        <f t="shared" si="112"/>
        <v>Shoda</v>
      </c>
      <c r="K502">
        <v>500</v>
      </c>
      <c r="L502" s="1">
        <f>IF(LEFT(Převodník!$A$12,5)=LEFT('Přehled převodů'!D502,5),1,0)</f>
        <v>0</v>
      </c>
      <c r="M502" s="31"/>
      <c r="N502">
        <f t="shared" si="110"/>
        <v>0</v>
      </c>
      <c r="O502" s="45" t="e">
        <f t="shared" si="101"/>
        <v>#N/A</v>
      </c>
      <c r="P502">
        <f t="shared" si="105"/>
        <v>0</v>
      </c>
      <c r="Q502" s="41">
        <f t="shared" si="106"/>
        <v>0</v>
      </c>
      <c r="R502" s="41">
        <f t="shared" si="102"/>
        <v>0</v>
      </c>
      <c r="S502" s="41">
        <f t="shared" si="107"/>
        <v>0</v>
      </c>
      <c r="T502">
        <f t="shared" si="103"/>
        <v>0</v>
      </c>
      <c r="U502" s="40">
        <f t="shared" si="108"/>
        <v>0</v>
      </c>
      <c r="V502" s="38">
        <f t="shared" si="109"/>
        <v>0</v>
      </c>
      <c r="W502" t="str">
        <f>VLOOKUP(A502,'Komplet č.2008 (ÚR 4 A 5)'!$V$4:$W$778,1,0)</f>
        <v>43999</v>
      </c>
      <c r="X502" t="str">
        <f>VLOOKUP(A502,'Komplet č.2008 (ÚR 4 A 5)'!$Y$4:$Y$778,1,0)</f>
        <v>43999</v>
      </c>
      <c r="FJ502" t="str">
        <f>VLOOKUP(F502,'Komplet č 2025 (ÚR 4 A 5)'!$F$3:$N$753,9,0)</f>
        <v>43.23</v>
      </c>
      <c r="FK502">
        <f>VLOOKUP(F502,'Komplet č 2025 (ÚR 4 A 5)'!$F$3:$N$753,8,0)</f>
        <v>4</v>
      </c>
    </row>
    <row r="503" spans="1:167" x14ac:dyDescent="0.25">
      <c r="A503" s="67" t="s">
        <v>1501</v>
      </c>
      <c r="B503" s="68" t="s">
        <v>1502</v>
      </c>
      <c r="C503" s="55" t="str">
        <f t="shared" si="104"/>
        <v>43999 - Jiné specializované stavební činnosti j. n.</v>
      </c>
      <c r="D503" s="55" t="s">
        <v>1503</v>
      </c>
      <c r="E503" s="1" t="s">
        <v>1492</v>
      </c>
      <c r="F503" s="67" t="s">
        <v>1481</v>
      </c>
      <c r="G503" s="68" t="s">
        <v>1482</v>
      </c>
      <c r="H503" s="55" t="str">
        <f t="shared" si="111"/>
        <v>43350 - Ostatní kompletační a dokončovací stavební práce</v>
      </c>
      <c r="I503" s="55" t="s">
        <v>1483</v>
      </c>
      <c r="J503" t="str">
        <f t="shared" si="112"/>
        <v>Shoda</v>
      </c>
      <c r="K503">
        <v>501</v>
      </c>
      <c r="L503" s="1">
        <f>IF(LEFT(Převodník!$A$12,5)=LEFT('Přehled převodů'!D503,5),1,0)</f>
        <v>0</v>
      </c>
      <c r="M503" s="31"/>
      <c r="N503">
        <f t="shared" si="110"/>
        <v>0</v>
      </c>
      <c r="O503" s="45" t="e">
        <f t="shared" si="101"/>
        <v>#N/A</v>
      </c>
      <c r="P503">
        <f t="shared" si="105"/>
        <v>0</v>
      </c>
      <c r="Q503" s="41">
        <f t="shared" si="106"/>
        <v>0</v>
      </c>
      <c r="R503" s="41">
        <f t="shared" si="102"/>
        <v>0</v>
      </c>
      <c r="S503" s="41">
        <f t="shared" si="107"/>
        <v>0</v>
      </c>
      <c r="T503">
        <f t="shared" si="103"/>
        <v>0</v>
      </c>
      <c r="U503" s="40">
        <f t="shared" si="108"/>
        <v>0</v>
      </c>
      <c r="V503" s="38">
        <f t="shared" si="109"/>
        <v>0</v>
      </c>
      <c r="W503" t="str">
        <f>VLOOKUP(A503,'Komplet č.2008 (ÚR 4 A 5)'!$V$4:$W$778,1,0)</f>
        <v>43999</v>
      </c>
      <c r="X503" t="str">
        <f>VLOOKUP(A503,'Komplet č.2008 (ÚR 4 A 5)'!$Y$4:$Y$778,1,0)</f>
        <v>43999</v>
      </c>
      <c r="FJ503" t="str">
        <f>VLOOKUP(F503,'Komplet č 2025 (ÚR 4 A 5)'!$F$3:$N$753,9,0)</f>
        <v>43.35</v>
      </c>
      <c r="FK503">
        <f>VLOOKUP(F503,'Komplet č 2025 (ÚR 4 A 5)'!$F$3:$N$753,8,0)</f>
        <v>4</v>
      </c>
    </row>
    <row r="504" spans="1:167" x14ac:dyDescent="0.25">
      <c r="A504" s="67" t="s">
        <v>1501</v>
      </c>
      <c r="B504" s="68" t="s">
        <v>1502</v>
      </c>
      <c r="C504" s="55" t="str">
        <f t="shared" si="104"/>
        <v>43999 - Jiné specializované stavební činnosti j. n.</v>
      </c>
      <c r="D504" s="55" t="s">
        <v>1503</v>
      </c>
      <c r="E504" s="1" t="s">
        <v>1492</v>
      </c>
      <c r="F504" s="67" t="s">
        <v>1490</v>
      </c>
      <c r="G504" s="68" t="s">
        <v>1488</v>
      </c>
      <c r="H504" s="55" t="str">
        <f t="shared" si="111"/>
        <v>43410 - Pokrývačské práce</v>
      </c>
      <c r="I504" s="55" t="s">
        <v>1491</v>
      </c>
      <c r="J504" t="str">
        <f t="shared" si="112"/>
        <v>Shoda</v>
      </c>
      <c r="K504">
        <v>502</v>
      </c>
      <c r="L504" s="1">
        <f>IF(LEFT(Převodník!$A$12,5)=LEFT('Přehled převodů'!D504,5),1,0)</f>
        <v>0</v>
      </c>
      <c r="M504" s="31"/>
      <c r="N504">
        <f t="shared" si="110"/>
        <v>0</v>
      </c>
      <c r="O504" s="45" t="e">
        <f t="shared" si="101"/>
        <v>#N/A</v>
      </c>
      <c r="P504">
        <f t="shared" si="105"/>
        <v>0</v>
      </c>
      <c r="Q504" s="41">
        <f t="shared" si="106"/>
        <v>0</v>
      </c>
      <c r="R504" s="41">
        <f t="shared" si="102"/>
        <v>0</v>
      </c>
      <c r="S504" s="41">
        <f t="shared" si="107"/>
        <v>0</v>
      </c>
      <c r="T504">
        <f t="shared" si="103"/>
        <v>0</v>
      </c>
      <c r="U504" s="40">
        <f t="shared" si="108"/>
        <v>0</v>
      </c>
      <c r="V504" s="38">
        <f t="shared" si="109"/>
        <v>0</v>
      </c>
      <c r="W504" t="str">
        <f>VLOOKUP(A504,'Komplet č.2008 (ÚR 4 A 5)'!$V$4:$W$778,1,0)</f>
        <v>43999</v>
      </c>
      <c r="X504" t="str">
        <f>VLOOKUP(A504,'Komplet č.2008 (ÚR 4 A 5)'!$Y$4:$Y$778,1,0)</f>
        <v>43999</v>
      </c>
      <c r="FJ504" t="str">
        <f>VLOOKUP(F504,'Komplet č 2025 (ÚR 4 A 5)'!$F$3:$N$753,9,0)</f>
        <v>43.41</v>
      </c>
      <c r="FK504">
        <f>VLOOKUP(F504,'Komplet č 2025 (ÚR 4 A 5)'!$F$3:$N$753,8,0)</f>
        <v>4</v>
      </c>
    </row>
    <row r="505" spans="1:167" x14ac:dyDescent="0.25">
      <c r="A505" s="67" t="s">
        <v>1501</v>
      </c>
      <c r="B505" s="68" t="s">
        <v>1502</v>
      </c>
      <c r="C505" s="55" t="str">
        <f t="shared" si="104"/>
        <v>43999 - Jiné specializované stavební činnosti j. n.</v>
      </c>
      <c r="D505" s="55" t="s">
        <v>1503</v>
      </c>
      <c r="E505" s="1" t="s">
        <v>1492</v>
      </c>
      <c r="F505" s="67" t="s">
        <v>1493</v>
      </c>
      <c r="G505" s="68" t="s">
        <v>1494</v>
      </c>
      <c r="H505" s="55" t="str">
        <f t="shared" si="111"/>
        <v>43420 - Ostatní specializované stavební činnosti při výstavbě budov</v>
      </c>
      <c r="I505" s="55" t="s">
        <v>1495</v>
      </c>
      <c r="J505" t="str">
        <f t="shared" si="112"/>
        <v>Shoda</v>
      </c>
      <c r="K505">
        <v>503</v>
      </c>
      <c r="L505" s="1">
        <f>IF(LEFT(Převodník!$A$12,5)=LEFT('Přehled převodů'!D505,5),1,0)</f>
        <v>0</v>
      </c>
      <c r="M505" s="31"/>
      <c r="N505">
        <f t="shared" si="110"/>
        <v>0</v>
      </c>
      <c r="O505" s="45" t="e">
        <f t="shared" si="101"/>
        <v>#N/A</v>
      </c>
      <c r="P505">
        <f t="shared" si="105"/>
        <v>0</v>
      </c>
      <c r="Q505" s="41">
        <f t="shared" si="106"/>
        <v>0</v>
      </c>
      <c r="R505" s="41">
        <f t="shared" si="102"/>
        <v>0</v>
      </c>
      <c r="S505" s="41">
        <f t="shared" si="107"/>
        <v>0</v>
      </c>
      <c r="T505">
        <f t="shared" si="103"/>
        <v>0</v>
      </c>
      <c r="U505" s="40">
        <f t="shared" si="108"/>
        <v>0</v>
      </c>
      <c r="V505" s="38">
        <f t="shared" si="109"/>
        <v>0</v>
      </c>
      <c r="W505" t="str">
        <f>VLOOKUP(A505,'Komplet č.2008 (ÚR 4 A 5)'!$V$4:$W$778,1,0)</f>
        <v>43999</v>
      </c>
      <c r="X505" t="str">
        <f>VLOOKUP(A505,'Komplet č.2008 (ÚR 4 A 5)'!$Y$4:$Y$778,1,0)</f>
        <v>43999</v>
      </c>
      <c r="FJ505" t="str">
        <f>VLOOKUP(F505,'Komplet č 2025 (ÚR 4 A 5)'!$F$3:$N$753,9,0)</f>
        <v>43.42</v>
      </c>
      <c r="FK505">
        <f>VLOOKUP(F505,'Komplet č 2025 (ÚR 4 A 5)'!$F$3:$N$753,8,0)</f>
        <v>4</v>
      </c>
    </row>
    <row r="506" spans="1:167" x14ac:dyDescent="0.25">
      <c r="A506" s="67" t="s">
        <v>1501</v>
      </c>
      <c r="B506" s="68" t="s">
        <v>1502</v>
      </c>
      <c r="C506" s="55" t="str">
        <f t="shared" si="104"/>
        <v>43999 - Jiné specializované stavební činnosti j. n.</v>
      </c>
      <c r="D506" s="55" t="s">
        <v>1503</v>
      </c>
      <c r="E506" s="1" t="s">
        <v>1492</v>
      </c>
      <c r="F506" s="67" t="s">
        <v>1405</v>
      </c>
      <c r="G506" s="68" t="s">
        <v>1406</v>
      </c>
      <c r="H506" s="55" t="str">
        <f t="shared" si="111"/>
        <v>43500 - Specializované stavební činnosti při výstavbě inženýrských děl</v>
      </c>
      <c r="I506" s="55" t="s">
        <v>1407</v>
      </c>
      <c r="J506" t="str">
        <f t="shared" si="112"/>
        <v>Shoda</v>
      </c>
      <c r="K506">
        <v>504</v>
      </c>
      <c r="L506" s="1">
        <f>IF(LEFT(Převodník!$A$12,5)=LEFT('Přehled převodů'!D506,5),1,0)</f>
        <v>0</v>
      </c>
      <c r="M506" s="31"/>
      <c r="N506">
        <f t="shared" si="110"/>
        <v>0</v>
      </c>
      <c r="O506" s="45" t="e">
        <f t="shared" si="101"/>
        <v>#N/A</v>
      </c>
      <c r="P506">
        <f t="shared" si="105"/>
        <v>0</v>
      </c>
      <c r="Q506" s="41">
        <f t="shared" si="106"/>
        <v>0</v>
      </c>
      <c r="R506" s="41">
        <f t="shared" si="102"/>
        <v>0</v>
      </c>
      <c r="S506" s="41">
        <f t="shared" si="107"/>
        <v>0</v>
      </c>
      <c r="T506">
        <f t="shared" si="103"/>
        <v>0</v>
      </c>
      <c r="U506" s="40">
        <f t="shared" si="108"/>
        <v>0</v>
      </c>
      <c r="V506" s="38">
        <f t="shared" si="109"/>
        <v>0</v>
      </c>
      <c r="W506" t="str">
        <f>VLOOKUP(A506,'Komplet č.2008 (ÚR 4 A 5)'!$V$4:$W$778,1,0)</f>
        <v>43999</v>
      </c>
      <c r="X506" t="str">
        <f>VLOOKUP(A506,'Komplet č.2008 (ÚR 4 A 5)'!$Y$4:$Y$778,1,0)</f>
        <v>43999</v>
      </c>
      <c r="FJ506" t="str">
        <f>VLOOKUP(F506,'Komplet č 2025 (ÚR 4 A 5)'!$F$3:$N$753,9,0)</f>
        <v>43.50</v>
      </c>
      <c r="FK506">
        <f>VLOOKUP(F506,'Komplet č 2025 (ÚR 4 A 5)'!$F$3:$N$753,8,0)</f>
        <v>4</v>
      </c>
    </row>
    <row r="507" spans="1:167" x14ac:dyDescent="0.25">
      <c r="A507" s="67" t="s">
        <v>1501</v>
      </c>
      <c r="B507" s="68" t="s">
        <v>1502</v>
      </c>
      <c r="C507" s="55" t="str">
        <f t="shared" si="104"/>
        <v>43999 - Jiné specializované stavební činnosti j. n.</v>
      </c>
      <c r="D507" s="55" t="s">
        <v>1503</v>
      </c>
      <c r="E507" s="1" t="s">
        <v>1492</v>
      </c>
      <c r="F507" s="67" t="s">
        <v>1487</v>
      </c>
      <c r="G507" s="68" t="s">
        <v>1496</v>
      </c>
      <c r="H507" s="55" t="str">
        <f t="shared" si="111"/>
        <v>43910 - Zednické práce</v>
      </c>
      <c r="I507" s="55" t="s">
        <v>1497</v>
      </c>
      <c r="J507" t="str">
        <f t="shared" si="112"/>
        <v>Shoda</v>
      </c>
      <c r="K507">
        <v>505</v>
      </c>
      <c r="L507" s="1">
        <f>IF(LEFT(Převodník!$A$12,5)=LEFT('Přehled převodů'!D507,5),1,0)</f>
        <v>0</v>
      </c>
      <c r="M507" s="31"/>
      <c r="N507">
        <f t="shared" si="110"/>
        <v>0</v>
      </c>
      <c r="O507" s="45" t="e">
        <f t="shared" si="101"/>
        <v>#N/A</v>
      </c>
      <c r="P507">
        <f t="shared" si="105"/>
        <v>0</v>
      </c>
      <c r="Q507" s="41">
        <f t="shared" si="106"/>
        <v>0</v>
      </c>
      <c r="R507" s="41">
        <f t="shared" si="102"/>
        <v>0</v>
      </c>
      <c r="S507" s="41">
        <f t="shared" si="107"/>
        <v>0</v>
      </c>
      <c r="T507">
        <f t="shared" si="103"/>
        <v>0</v>
      </c>
      <c r="U507" s="40">
        <f t="shared" si="108"/>
        <v>0</v>
      </c>
      <c r="V507" s="38">
        <f t="shared" si="109"/>
        <v>0</v>
      </c>
      <c r="W507" t="str">
        <f>VLOOKUP(A507,'Komplet č.2008 (ÚR 4 A 5)'!$V$4:$W$778,1,0)</f>
        <v>43999</v>
      </c>
      <c r="X507" t="str">
        <f>VLOOKUP(A507,'Komplet č.2008 (ÚR 4 A 5)'!$Y$4:$Y$778,1,0)</f>
        <v>43999</v>
      </c>
      <c r="FJ507" t="str">
        <f>VLOOKUP(F507,'Komplet č 2025 (ÚR 4 A 5)'!$F$3:$N$753,9,0)</f>
        <v>43.91</v>
      </c>
      <c r="FK507">
        <f>VLOOKUP(F507,'Komplet č 2025 (ÚR 4 A 5)'!$F$3:$N$753,8,0)</f>
        <v>4</v>
      </c>
    </row>
    <row r="508" spans="1:167" x14ac:dyDescent="0.25">
      <c r="A508" s="67" t="s">
        <v>1501</v>
      </c>
      <c r="B508" s="68" t="s">
        <v>1502</v>
      </c>
      <c r="C508" s="55" t="str">
        <f t="shared" si="104"/>
        <v>43999 - Jiné specializované stavební činnosti j. n.</v>
      </c>
      <c r="D508" s="55" t="s">
        <v>1503</v>
      </c>
      <c r="E508" s="1" t="s">
        <v>1492</v>
      </c>
      <c r="F508" s="67" t="s">
        <v>1393</v>
      </c>
      <c r="G508" s="68" t="s">
        <v>1394</v>
      </c>
      <c r="H508" s="55" t="str">
        <f t="shared" si="111"/>
        <v>43990 - Ostatní specializované stavební činnosti j. n.</v>
      </c>
      <c r="I508" s="55" t="s">
        <v>1395</v>
      </c>
      <c r="J508" t="str">
        <f t="shared" si="112"/>
        <v>Shoda</v>
      </c>
      <c r="K508">
        <v>506</v>
      </c>
      <c r="L508" s="1">
        <f>IF(LEFT(Převodník!$A$12,5)=LEFT('Přehled převodů'!D508,5),1,0)</f>
        <v>0</v>
      </c>
      <c r="M508" s="31"/>
      <c r="N508">
        <f t="shared" si="110"/>
        <v>0</v>
      </c>
      <c r="O508" s="45" t="e">
        <f t="shared" si="101"/>
        <v>#N/A</v>
      </c>
      <c r="P508">
        <f t="shared" si="105"/>
        <v>0</v>
      </c>
      <c r="Q508" s="41">
        <f t="shared" si="106"/>
        <v>0</v>
      </c>
      <c r="R508" s="41">
        <f t="shared" si="102"/>
        <v>0</v>
      </c>
      <c r="S508" s="41">
        <f t="shared" si="107"/>
        <v>0</v>
      </c>
      <c r="T508">
        <f t="shared" si="103"/>
        <v>0</v>
      </c>
      <c r="U508" s="40">
        <f t="shared" si="108"/>
        <v>0</v>
      </c>
      <c r="V508" s="38">
        <f t="shared" si="109"/>
        <v>0</v>
      </c>
      <c r="W508" t="str">
        <f>VLOOKUP(A508,'Komplet č.2008 (ÚR 4 A 5)'!$V$4:$W$778,1,0)</f>
        <v>43999</v>
      </c>
      <c r="X508" t="str">
        <f>VLOOKUP(A508,'Komplet č.2008 (ÚR 4 A 5)'!$Y$4:$Y$778,1,0)</f>
        <v>43999</v>
      </c>
      <c r="FJ508" t="str">
        <f>VLOOKUP(F508,'Komplet č 2025 (ÚR 4 A 5)'!$F$3:$N$753,9,0)</f>
        <v>43.99</v>
      </c>
      <c r="FK508">
        <f>VLOOKUP(F508,'Komplet č 2025 (ÚR 4 A 5)'!$F$3:$N$753,8,0)</f>
        <v>4</v>
      </c>
    </row>
    <row r="509" spans="1:167" x14ac:dyDescent="0.25">
      <c r="A509" s="67" t="s">
        <v>1501</v>
      </c>
      <c r="B509" s="68" t="s">
        <v>1502</v>
      </c>
      <c r="C509" s="55" t="str">
        <f t="shared" si="104"/>
        <v>43999 - Jiné specializované stavební činnosti j. n.</v>
      </c>
      <c r="D509" s="55" t="s">
        <v>1503</v>
      </c>
      <c r="E509" s="1" t="s">
        <v>1492</v>
      </c>
      <c r="F509" s="67" t="s">
        <v>1484</v>
      </c>
      <c r="G509" s="68" t="s">
        <v>1485</v>
      </c>
      <c r="H509" s="55" t="str">
        <f t="shared" si="111"/>
        <v>81220 - Specializované čištění a úklid budov a průmyslových zařízení</v>
      </c>
      <c r="I509" s="55" t="s">
        <v>1486</v>
      </c>
      <c r="J509" t="str">
        <f t="shared" si="112"/>
        <v>Shoda</v>
      </c>
      <c r="K509">
        <v>507</v>
      </c>
      <c r="L509" s="1">
        <f>IF(LEFT(Převodník!$A$12,5)=LEFT('Přehled převodů'!D509,5),1,0)</f>
        <v>0</v>
      </c>
      <c r="M509" s="31"/>
      <c r="N509">
        <f t="shared" si="110"/>
        <v>0</v>
      </c>
      <c r="O509" s="45" t="e">
        <f t="shared" si="101"/>
        <v>#N/A</v>
      </c>
      <c r="P509">
        <f t="shared" si="105"/>
        <v>0</v>
      </c>
      <c r="Q509" s="41">
        <f t="shared" si="106"/>
        <v>0</v>
      </c>
      <c r="R509" s="41">
        <f t="shared" si="102"/>
        <v>0</v>
      </c>
      <c r="S509" s="41">
        <f t="shared" si="107"/>
        <v>0</v>
      </c>
      <c r="T509">
        <f t="shared" si="103"/>
        <v>0</v>
      </c>
      <c r="U509" s="40">
        <f t="shared" si="108"/>
        <v>0</v>
      </c>
      <c r="V509" s="38">
        <f t="shared" si="109"/>
        <v>0</v>
      </c>
      <c r="W509" t="str">
        <f>VLOOKUP(A509,'Komplet č.2008 (ÚR 4 A 5)'!$V$4:$W$778,1,0)</f>
        <v>43999</v>
      </c>
      <c r="X509" t="str">
        <f>VLOOKUP(A509,'Komplet č.2008 (ÚR 4 A 5)'!$Y$4:$Y$778,1,0)</f>
        <v>43999</v>
      </c>
      <c r="FJ509" t="str">
        <f>VLOOKUP(F509,'Komplet č 2025 (ÚR 4 A 5)'!$F$3:$N$753,9,0)</f>
        <v>81.22</v>
      </c>
      <c r="FK509">
        <f>VLOOKUP(F509,'Komplet č 2025 (ÚR 4 A 5)'!$F$3:$N$753,8,0)</f>
        <v>4</v>
      </c>
    </row>
    <row r="510" spans="1:167" x14ac:dyDescent="0.25">
      <c r="A510" s="67" t="s">
        <v>1507</v>
      </c>
      <c r="B510" s="68" t="s">
        <v>1508</v>
      </c>
      <c r="C510" s="55" t="str">
        <f t="shared" si="104"/>
        <v>45110 - Obchod s automobily a jinými lehkými motorovými vozidly</v>
      </c>
      <c r="D510" s="55" t="s">
        <v>1509</v>
      </c>
      <c r="E510" s="1" t="s">
        <v>474</v>
      </c>
      <c r="F510" s="67" t="s">
        <v>1510</v>
      </c>
      <c r="G510" s="68" t="s">
        <v>1511</v>
      </c>
      <c r="H510" s="55" t="str">
        <f t="shared" si="111"/>
        <v>46180 - Zprostředkování v oblasti specializovaného velkoobchodu za provizi s ostatním zbožím</v>
      </c>
      <c r="I510" s="55" t="s">
        <v>1506</v>
      </c>
      <c r="J510" t="str">
        <f t="shared" si="112"/>
        <v>Shoda</v>
      </c>
      <c r="K510">
        <v>508</v>
      </c>
      <c r="L510" s="1">
        <f>IF(LEFT(Převodník!$A$12,5)=LEFT('Přehled převodů'!D510,5),1,0)</f>
        <v>0</v>
      </c>
      <c r="M510" s="31"/>
      <c r="N510">
        <f t="shared" si="110"/>
        <v>0</v>
      </c>
      <c r="O510" s="45" t="e">
        <f t="shared" si="101"/>
        <v>#N/A</v>
      </c>
      <c r="P510">
        <f t="shared" si="105"/>
        <v>0</v>
      </c>
      <c r="Q510" s="41">
        <f t="shared" si="106"/>
        <v>0</v>
      </c>
      <c r="R510" s="41">
        <f t="shared" si="102"/>
        <v>0</v>
      </c>
      <c r="S510" s="41">
        <f t="shared" si="107"/>
        <v>0</v>
      </c>
      <c r="T510">
        <f t="shared" si="103"/>
        <v>0</v>
      </c>
      <c r="U510" s="40">
        <f t="shared" si="108"/>
        <v>0</v>
      </c>
      <c r="V510" s="38">
        <f t="shared" si="109"/>
        <v>0</v>
      </c>
      <c r="W510" t="str">
        <f>VLOOKUP(A510,'Komplet č.2008 (ÚR 4 A 5)'!$V$4:$W$778,1,0)</f>
        <v>45110</v>
      </c>
      <c r="X510" t="str">
        <f>VLOOKUP(A510,'Komplet č.2008 (ÚR 4 A 5)'!$Y$4:$Y$778,1,0)</f>
        <v>45110</v>
      </c>
      <c r="FJ510" t="str">
        <f>VLOOKUP(F510,'Komplet č 2025 (ÚR 4 A 5)'!$F$3:$N$753,9,0)</f>
        <v>46.18</v>
      </c>
      <c r="FK510">
        <f>VLOOKUP(F510,'Komplet č 2025 (ÚR 4 A 5)'!$F$3:$N$753,8,0)</f>
        <v>4</v>
      </c>
    </row>
    <row r="511" spans="1:167" x14ac:dyDescent="0.25">
      <c r="A511" s="67" t="s">
        <v>1507</v>
      </c>
      <c r="B511" s="68" t="s">
        <v>1508</v>
      </c>
      <c r="C511" s="55" t="str">
        <f t="shared" si="104"/>
        <v>45110 - Obchod s automobily a jinými lehkými motorovými vozidly</v>
      </c>
      <c r="D511" s="55" t="s">
        <v>1509</v>
      </c>
      <c r="E511" s="1" t="s">
        <v>474</v>
      </c>
      <c r="F511" s="67" t="s">
        <v>1513</v>
      </c>
      <c r="G511" s="68" t="s">
        <v>1514</v>
      </c>
      <c r="H511" s="55" t="str">
        <f t="shared" si="111"/>
        <v>46710 - Velkoobchod s motorovými vozidly</v>
      </c>
      <c r="I511" s="55" t="s">
        <v>1512</v>
      </c>
      <c r="J511" t="str">
        <f t="shared" si="112"/>
        <v>Shoda</v>
      </c>
      <c r="K511">
        <v>509</v>
      </c>
      <c r="L511" s="1">
        <f>IF(LEFT(Převodník!$A$12,5)=LEFT('Přehled převodů'!D511,5),1,0)</f>
        <v>0</v>
      </c>
      <c r="M511" s="31"/>
      <c r="N511">
        <f t="shared" si="110"/>
        <v>0</v>
      </c>
      <c r="O511" s="45" t="e">
        <f t="shared" si="101"/>
        <v>#N/A</v>
      </c>
      <c r="P511">
        <f t="shared" si="105"/>
        <v>0</v>
      </c>
      <c r="Q511" s="41">
        <f t="shared" si="106"/>
        <v>0</v>
      </c>
      <c r="R511" s="41">
        <f t="shared" si="102"/>
        <v>0</v>
      </c>
      <c r="S511" s="41">
        <f t="shared" si="107"/>
        <v>0</v>
      </c>
      <c r="T511">
        <f t="shared" si="103"/>
        <v>0</v>
      </c>
      <c r="U511" s="40">
        <f t="shared" si="108"/>
        <v>0</v>
      </c>
      <c r="V511" s="38">
        <f t="shared" si="109"/>
        <v>0</v>
      </c>
      <c r="W511" t="str">
        <f>VLOOKUP(A511,'Komplet č.2008 (ÚR 4 A 5)'!$V$4:$W$778,1,0)</f>
        <v>45110</v>
      </c>
      <c r="X511" t="str">
        <f>VLOOKUP(A511,'Komplet č.2008 (ÚR 4 A 5)'!$Y$4:$Y$778,1,0)</f>
        <v>45110</v>
      </c>
      <c r="FJ511" t="str">
        <f>VLOOKUP(F511,'Komplet č 2025 (ÚR 4 A 5)'!$F$3:$N$753,9,0)</f>
        <v>46.71</v>
      </c>
      <c r="FK511">
        <f>VLOOKUP(F511,'Komplet č 2025 (ÚR 4 A 5)'!$F$3:$N$753,8,0)</f>
        <v>4</v>
      </c>
    </row>
    <row r="512" spans="1:167" x14ac:dyDescent="0.25">
      <c r="A512" s="67" t="s">
        <v>1507</v>
      </c>
      <c r="B512" s="68" t="s">
        <v>1508</v>
      </c>
      <c r="C512" s="55" t="str">
        <f t="shared" si="104"/>
        <v>45110 - Obchod s automobily a jinými lehkými motorovými vozidly</v>
      </c>
      <c r="D512" s="55" t="s">
        <v>1509</v>
      </c>
      <c r="E512" s="1" t="s">
        <v>474</v>
      </c>
      <c r="F512" s="67" t="s">
        <v>1516</v>
      </c>
      <c r="G512" s="68" t="s">
        <v>1517</v>
      </c>
      <c r="H512" s="55" t="str">
        <f t="shared" si="111"/>
        <v>47810 - Maloobchod s motorovými vozidly</v>
      </c>
      <c r="I512" s="55" t="s">
        <v>1515</v>
      </c>
      <c r="J512" t="str">
        <f t="shared" si="112"/>
        <v>Shoda</v>
      </c>
      <c r="K512">
        <v>510</v>
      </c>
      <c r="L512" s="1">
        <f>IF(LEFT(Převodník!$A$12,5)=LEFT('Přehled převodů'!D512,5),1,0)</f>
        <v>0</v>
      </c>
      <c r="M512" s="31"/>
      <c r="N512">
        <f t="shared" si="110"/>
        <v>0</v>
      </c>
      <c r="O512" s="45" t="e">
        <f t="shared" si="101"/>
        <v>#N/A</v>
      </c>
      <c r="P512">
        <f t="shared" si="105"/>
        <v>0</v>
      </c>
      <c r="Q512" s="41">
        <f t="shared" si="106"/>
        <v>0</v>
      </c>
      <c r="R512" s="41">
        <f t="shared" si="102"/>
        <v>0</v>
      </c>
      <c r="S512" s="41">
        <f t="shared" si="107"/>
        <v>0</v>
      </c>
      <c r="T512">
        <f t="shared" si="103"/>
        <v>0</v>
      </c>
      <c r="U512" s="40">
        <f t="shared" si="108"/>
        <v>0</v>
      </c>
      <c r="V512" s="38">
        <f t="shared" si="109"/>
        <v>0</v>
      </c>
      <c r="W512" t="str">
        <f>VLOOKUP(A512,'Komplet č.2008 (ÚR 4 A 5)'!$V$4:$W$778,1,0)</f>
        <v>45110</v>
      </c>
      <c r="X512" t="str">
        <f>VLOOKUP(A512,'Komplet č.2008 (ÚR 4 A 5)'!$Y$4:$Y$778,1,0)</f>
        <v>45110</v>
      </c>
      <c r="FJ512" t="str">
        <f>VLOOKUP(F512,'Komplet č 2025 (ÚR 4 A 5)'!$F$3:$N$753,9,0)</f>
        <v>47.81</v>
      </c>
      <c r="FK512">
        <f>VLOOKUP(F512,'Komplet č 2025 (ÚR 4 A 5)'!$F$3:$N$753,8,0)</f>
        <v>4</v>
      </c>
    </row>
    <row r="513" spans="1:167" x14ac:dyDescent="0.25">
      <c r="A513" s="67" t="s">
        <v>1507</v>
      </c>
      <c r="B513" s="68" t="s">
        <v>1508</v>
      </c>
      <c r="C513" s="55" t="str">
        <f t="shared" si="104"/>
        <v>45110 - Obchod s automobily a jinými lehkými motorovými vozidly</v>
      </c>
      <c r="D513" s="55" t="s">
        <v>1509</v>
      </c>
      <c r="E513" s="1" t="s">
        <v>474</v>
      </c>
      <c r="F513" s="67" t="s">
        <v>1519</v>
      </c>
      <c r="G513" s="68" t="s">
        <v>1520</v>
      </c>
      <c r="H513" s="55" t="str">
        <f t="shared" si="111"/>
        <v>47920 - Zprostředkování v oblasti specializovaného maloobchodu</v>
      </c>
      <c r="I513" s="55" t="s">
        <v>1518</v>
      </c>
      <c r="J513" t="str">
        <f t="shared" si="112"/>
        <v>Shoda</v>
      </c>
      <c r="K513">
        <v>511</v>
      </c>
      <c r="L513" s="1">
        <f>IF(LEFT(Převodník!$A$12,5)=LEFT('Přehled převodů'!D513,5),1,0)</f>
        <v>0</v>
      </c>
      <c r="M513" s="31"/>
      <c r="N513">
        <f t="shared" si="110"/>
        <v>0</v>
      </c>
      <c r="O513" s="45" t="e">
        <f t="shared" si="101"/>
        <v>#N/A</v>
      </c>
      <c r="P513">
        <f t="shared" si="105"/>
        <v>0</v>
      </c>
      <c r="Q513" s="41">
        <f t="shared" si="106"/>
        <v>0</v>
      </c>
      <c r="R513" s="41">
        <f t="shared" si="102"/>
        <v>0</v>
      </c>
      <c r="S513" s="41">
        <f t="shared" si="107"/>
        <v>0</v>
      </c>
      <c r="T513">
        <f t="shared" si="103"/>
        <v>0</v>
      </c>
      <c r="U513" s="40">
        <f t="shared" si="108"/>
        <v>0</v>
      </c>
      <c r="V513" s="38">
        <f t="shared" si="109"/>
        <v>0</v>
      </c>
      <c r="W513" t="str">
        <f>VLOOKUP(A513,'Komplet č.2008 (ÚR 4 A 5)'!$V$4:$W$778,1,0)</f>
        <v>45110</v>
      </c>
      <c r="X513" t="str">
        <f>VLOOKUP(A513,'Komplet č.2008 (ÚR 4 A 5)'!$Y$4:$Y$778,1,0)</f>
        <v>45110</v>
      </c>
      <c r="FJ513" t="str">
        <f>VLOOKUP(F513,'Komplet č 2025 (ÚR 4 A 5)'!$F$3:$N$753,9,0)</f>
        <v>47.92</v>
      </c>
      <c r="FK513">
        <f>VLOOKUP(F513,'Komplet č 2025 (ÚR 4 A 5)'!$F$3:$N$753,8,0)</f>
        <v>4</v>
      </c>
    </row>
    <row r="514" spans="1:167" x14ac:dyDescent="0.25">
      <c r="A514" s="67" t="s">
        <v>1521</v>
      </c>
      <c r="B514" s="68" t="s">
        <v>1522</v>
      </c>
      <c r="C514" s="55" t="str">
        <f t="shared" si="104"/>
        <v>45190 - Obchod s ostatními motorovými vozidly, kromě motocyklů</v>
      </c>
      <c r="D514" s="55" t="s">
        <v>1523</v>
      </c>
      <c r="E514" s="1" t="s">
        <v>474</v>
      </c>
      <c r="F514" s="67" t="s">
        <v>1510</v>
      </c>
      <c r="G514" s="68" t="s">
        <v>1511</v>
      </c>
      <c r="H514" s="55" t="str">
        <f t="shared" si="111"/>
        <v>46180 - Zprostředkování v oblasti specializovaného velkoobchodu za provizi s ostatním zbožím</v>
      </c>
      <c r="I514" s="55" t="s">
        <v>1506</v>
      </c>
      <c r="J514" t="str">
        <f t="shared" si="112"/>
        <v>Shoda</v>
      </c>
      <c r="K514">
        <v>512</v>
      </c>
      <c r="L514" s="1">
        <f>IF(LEFT(Převodník!$A$12,5)=LEFT('Přehled převodů'!D514,5),1,0)</f>
        <v>0</v>
      </c>
      <c r="M514" s="31"/>
      <c r="N514">
        <f t="shared" si="110"/>
        <v>0</v>
      </c>
      <c r="O514" s="45" t="e">
        <f t="shared" si="101"/>
        <v>#N/A</v>
      </c>
      <c r="P514">
        <f t="shared" si="105"/>
        <v>0</v>
      </c>
      <c r="Q514" s="41">
        <f t="shared" si="106"/>
        <v>0</v>
      </c>
      <c r="R514" s="41">
        <f t="shared" si="102"/>
        <v>0</v>
      </c>
      <c r="S514" s="41">
        <f t="shared" si="107"/>
        <v>0</v>
      </c>
      <c r="T514">
        <f t="shared" si="103"/>
        <v>0</v>
      </c>
      <c r="U514" s="40">
        <f t="shared" si="108"/>
        <v>0</v>
      </c>
      <c r="V514" s="38">
        <f t="shared" si="109"/>
        <v>0</v>
      </c>
      <c r="W514" t="str">
        <f>VLOOKUP(A514,'Komplet č.2008 (ÚR 4 A 5)'!$V$4:$W$778,1,0)</f>
        <v>45190</v>
      </c>
      <c r="X514" t="str">
        <f>VLOOKUP(A514,'Komplet č.2008 (ÚR 4 A 5)'!$Y$4:$Y$778,1,0)</f>
        <v>45190</v>
      </c>
      <c r="FJ514" t="str">
        <f>VLOOKUP(F514,'Komplet č 2025 (ÚR 4 A 5)'!$F$3:$N$753,9,0)</f>
        <v>46.18</v>
      </c>
      <c r="FK514">
        <f>VLOOKUP(F514,'Komplet č 2025 (ÚR 4 A 5)'!$F$3:$N$753,8,0)</f>
        <v>4</v>
      </c>
    </row>
    <row r="515" spans="1:167" x14ac:dyDescent="0.25">
      <c r="A515" s="67" t="s">
        <v>1521</v>
      </c>
      <c r="B515" s="68" t="s">
        <v>1522</v>
      </c>
      <c r="C515" s="55" t="str">
        <f t="shared" si="104"/>
        <v>45190 - Obchod s ostatními motorovými vozidly, kromě motocyklů</v>
      </c>
      <c r="D515" s="55" t="s">
        <v>1523</v>
      </c>
      <c r="E515" s="1" t="s">
        <v>474</v>
      </c>
      <c r="F515" s="67" t="s">
        <v>1513</v>
      </c>
      <c r="G515" s="68" t="s">
        <v>1514</v>
      </c>
      <c r="H515" s="55" t="str">
        <f t="shared" si="111"/>
        <v>46710 - Velkoobchod s motorovými vozidly</v>
      </c>
      <c r="I515" s="55" t="s">
        <v>1512</v>
      </c>
      <c r="J515" t="str">
        <f t="shared" si="112"/>
        <v>Shoda</v>
      </c>
      <c r="K515">
        <v>513</v>
      </c>
      <c r="L515" s="1">
        <f>IF(LEFT(Převodník!$A$12,5)=LEFT('Přehled převodů'!D515,5),1,0)</f>
        <v>0</v>
      </c>
      <c r="M515" s="31"/>
      <c r="N515">
        <f t="shared" si="110"/>
        <v>0</v>
      </c>
      <c r="O515" s="45" t="e">
        <f t="shared" ref="O515:O578" si="113">INDEX(K:K,MATCH(1,L:L,0))</f>
        <v>#N/A</v>
      </c>
      <c r="P515">
        <f t="shared" si="105"/>
        <v>0</v>
      </c>
      <c r="Q515" s="41">
        <f t="shared" si="106"/>
        <v>0</v>
      </c>
      <c r="R515" s="41">
        <f t="shared" ref="R515:R578" si="114">IF(BO1842=0,N515,Q515)</f>
        <v>0</v>
      </c>
      <c r="S515" s="41">
        <f t="shared" si="107"/>
        <v>0</v>
      </c>
      <c r="T515">
        <f t="shared" ref="T515:T578" si="115">IF(L515=0,0,E515)</f>
        <v>0</v>
      </c>
      <c r="U515" s="40">
        <f t="shared" si="108"/>
        <v>0</v>
      </c>
      <c r="V515" s="38">
        <f t="shared" si="109"/>
        <v>0</v>
      </c>
      <c r="W515" t="str">
        <f>VLOOKUP(A515,'Komplet č.2008 (ÚR 4 A 5)'!$V$4:$W$778,1,0)</f>
        <v>45190</v>
      </c>
      <c r="X515" t="str">
        <f>VLOOKUP(A515,'Komplet č.2008 (ÚR 4 A 5)'!$Y$4:$Y$778,1,0)</f>
        <v>45190</v>
      </c>
      <c r="FJ515" t="str">
        <f>VLOOKUP(F515,'Komplet č 2025 (ÚR 4 A 5)'!$F$3:$N$753,9,0)</f>
        <v>46.71</v>
      </c>
      <c r="FK515">
        <f>VLOOKUP(F515,'Komplet č 2025 (ÚR 4 A 5)'!$F$3:$N$753,8,0)</f>
        <v>4</v>
      </c>
    </row>
    <row r="516" spans="1:167" x14ac:dyDescent="0.25">
      <c r="A516" s="67" t="s">
        <v>1521</v>
      </c>
      <c r="B516" s="68" t="s">
        <v>1522</v>
      </c>
      <c r="C516" s="55" t="str">
        <f t="shared" si="104"/>
        <v>45190 - Obchod s ostatními motorovými vozidly, kromě motocyklů</v>
      </c>
      <c r="D516" s="55" t="s">
        <v>1523</v>
      </c>
      <c r="E516" s="1" t="s">
        <v>474</v>
      </c>
      <c r="F516" s="67" t="s">
        <v>1516</v>
      </c>
      <c r="G516" s="68" t="s">
        <v>1517</v>
      </c>
      <c r="H516" s="55" t="str">
        <f t="shared" si="111"/>
        <v>47810 - Maloobchod s motorovými vozidly</v>
      </c>
      <c r="I516" s="55" t="s">
        <v>1515</v>
      </c>
      <c r="J516" t="str">
        <f t="shared" si="112"/>
        <v>Shoda</v>
      </c>
      <c r="K516">
        <v>514</v>
      </c>
      <c r="L516" s="1">
        <f>IF(LEFT(Převodník!$A$12,5)=LEFT('Přehled převodů'!D516,5),1,0)</f>
        <v>0</v>
      </c>
      <c r="M516" s="31"/>
      <c r="N516">
        <f t="shared" si="110"/>
        <v>0</v>
      </c>
      <c r="O516" s="45" t="e">
        <f t="shared" si="113"/>
        <v>#N/A</v>
      </c>
      <c r="P516">
        <f t="shared" si="105"/>
        <v>0</v>
      </c>
      <c r="Q516" s="41">
        <f t="shared" si="106"/>
        <v>0</v>
      </c>
      <c r="R516" s="41">
        <f t="shared" si="114"/>
        <v>0</v>
      </c>
      <c r="S516" s="41">
        <f t="shared" si="107"/>
        <v>0</v>
      </c>
      <c r="T516">
        <f t="shared" si="115"/>
        <v>0</v>
      </c>
      <c r="U516" s="40">
        <f t="shared" si="108"/>
        <v>0</v>
      </c>
      <c r="V516" s="38">
        <f t="shared" si="109"/>
        <v>0</v>
      </c>
      <c r="W516" t="str">
        <f>VLOOKUP(A516,'Komplet č.2008 (ÚR 4 A 5)'!$V$4:$W$778,1,0)</f>
        <v>45190</v>
      </c>
      <c r="X516" t="str">
        <f>VLOOKUP(A516,'Komplet č.2008 (ÚR 4 A 5)'!$Y$4:$Y$778,1,0)</f>
        <v>45190</v>
      </c>
      <c r="FJ516" t="str">
        <f>VLOOKUP(F516,'Komplet č 2025 (ÚR 4 A 5)'!$F$3:$N$753,9,0)</f>
        <v>47.81</v>
      </c>
      <c r="FK516">
        <f>VLOOKUP(F516,'Komplet č 2025 (ÚR 4 A 5)'!$F$3:$N$753,8,0)</f>
        <v>4</v>
      </c>
    </row>
    <row r="517" spans="1:167" x14ac:dyDescent="0.25">
      <c r="A517" s="67" t="s">
        <v>1521</v>
      </c>
      <c r="B517" s="68" t="s">
        <v>1522</v>
      </c>
      <c r="C517" s="55" t="str">
        <f t="shared" ref="C517:C580" si="116">A517&amp;" - "&amp;B517</f>
        <v>45190 - Obchod s ostatními motorovými vozidly, kromě motocyklů</v>
      </c>
      <c r="D517" s="55" t="s">
        <v>1523</v>
      </c>
      <c r="E517" s="1" t="s">
        <v>474</v>
      </c>
      <c r="F517" s="67" t="s">
        <v>1519</v>
      </c>
      <c r="G517" s="68" t="s">
        <v>1520</v>
      </c>
      <c r="H517" s="55" t="str">
        <f t="shared" si="111"/>
        <v>47920 - Zprostředkování v oblasti specializovaného maloobchodu</v>
      </c>
      <c r="I517" s="55" t="s">
        <v>1518</v>
      </c>
      <c r="J517" t="str">
        <f t="shared" si="112"/>
        <v>Shoda</v>
      </c>
      <c r="K517">
        <v>515</v>
      </c>
      <c r="L517" s="1">
        <f>IF(LEFT(Převodník!$A$12,5)=LEFT('Přehled převodů'!D517,5),1,0)</f>
        <v>0</v>
      </c>
      <c r="M517" s="31"/>
      <c r="N517">
        <f t="shared" si="110"/>
        <v>0</v>
      </c>
      <c r="O517" s="45" t="e">
        <f t="shared" si="113"/>
        <v>#N/A</v>
      </c>
      <c r="P517">
        <f t="shared" si="105"/>
        <v>0</v>
      </c>
      <c r="Q517" s="41">
        <f t="shared" si="106"/>
        <v>0</v>
      </c>
      <c r="R517" s="41">
        <f t="shared" si="114"/>
        <v>0</v>
      </c>
      <c r="S517" s="41">
        <f t="shared" si="107"/>
        <v>0</v>
      </c>
      <c r="T517">
        <f t="shared" si="115"/>
        <v>0</v>
      </c>
      <c r="U517" s="40">
        <f t="shared" si="108"/>
        <v>0</v>
      </c>
      <c r="V517" s="38">
        <f t="shared" si="109"/>
        <v>0</v>
      </c>
      <c r="W517" t="str">
        <f>VLOOKUP(A517,'Komplet č.2008 (ÚR 4 A 5)'!$V$4:$W$778,1,0)</f>
        <v>45190</v>
      </c>
      <c r="X517" t="str">
        <f>VLOOKUP(A517,'Komplet č.2008 (ÚR 4 A 5)'!$Y$4:$Y$778,1,0)</f>
        <v>45190</v>
      </c>
      <c r="FJ517" t="str">
        <f>VLOOKUP(F517,'Komplet č 2025 (ÚR 4 A 5)'!$F$3:$N$753,9,0)</f>
        <v>47.92</v>
      </c>
      <c r="FK517">
        <f>VLOOKUP(F517,'Komplet č 2025 (ÚR 4 A 5)'!$F$3:$N$753,8,0)</f>
        <v>4</v>
      </c>
    </row>
    <row r="518" spans="1:167" x14ac:dyDescent="0.25">
      <c r="A518" s="67" t="s">
        <v>1525</v>
      </c>
      <c r="B518" s="68" t="s">
        <v>1526</v>
      </c>
      <c r="C518" s="55" t="str">
        <f t="shared" si="116"/>
        <v>45200 - Opravy a údržba motorových vozidel, kromě motocyklů</v>
      </c>
      <c r="D518" s="55" t="s">
        <v>1527</v>
      </c>
      <c r="E518" s="1" t="s">
        <v>29</v>
      </c>
      <c r="F518" s="67" t="s">
        <v>1528</v>
      </c>
      <c r="G518" s="68" t="s">
        <v>1529</v>
      </c>
      <c r="H518" s="55" t="str">
        <f t="shared" si="111"/>
        <v>95310 - Opravy a údržba motorových vozidel</v>
      </c>
      <c r="I518" s="55" t="s">
        <v>1524</v>
      </c>
      <c r="J518" t="str">
        <f t="shared" si="112"/>
        <v>Shoda</v>
      </c>
      <c r="K518">
        <v>516</v>
      </c>
      <c r="L518" s="1">
        <f>IF(LEFT(Převodník!$A$12,5)=LEFT('Přehled převodů'!D518,5),1,0)</f>
        <v>0</v>
      </c>
      <c r="M518" s="31"/>
      <c r="N518">
        <f t="shared" si="110"/>
        <v>0</v>
      </c>
      <c r="O518" s="45" t="e">
        <f t="shared" si="113"/>
        <v>#N/A</v>
      </c>
      <c r="P518">
        <f t="shared" si="105"/>
        <v>0</v>
      </c>
      <c r="Q518" s="41">
        <f t="shared" si="106"/>
        <v>0</v>
      </c>
      <c r="R518" s="41">
        <f t="shared" si="114"/>
        <v>0</v>
      </c>
      <c r="S518" s="41">
        <f t="shared" si="107"/>
        <v>0</v>
      </c>
      <c r="T518">
        <f t="shared" si="115"/>
        <v>0</v>
      </c>
      <c r="U518" s="40">
        <f t="shared" si="108"/>
        <v>0</v>
      </c>
      <c r="V518" s="38">
        <f t="shared" si="109"/>
        <v>0</v>
      </c>
      <c r="W518" t="str">
        <f>VLOOKUP(A518,'Komplet č.2008 (ÚR 4 A 5)'!$V$4:$W$778,1,0)</f>
        <v>45200</v>
      </c>
      <c r="X518" t="str">
        <f>VLOOKUP(A518,'Komplet č.2008 (ÚR 4 A 5)'!$Y$4:$Y$778,1,0)</f>
        <v>45200</v>
      </c>
      <c r="FJ518" t="str">
        <f>VLOOKUP(F518,'Komplet č 2025 (ÚR 4 A 5)'!$F$3:$N$753,9,0)</f>
        <v>95.31</v>
      </c>
      <c r="FK518">
        <f>VLOOKUP(F518,'Komplet č 2025 (ÚR 4 A 5)'!$F$3:$N$753,8,0)</f>
        <v>4</v>
      </c>
    </row>
    <row r="519" spans="1:167" x14ac:dyDescent="0.25">
      <c r="A519" s="67" t="s">
        <v>1531</v>
      </c>
      <c r="B519" s="68" t="s">
        <v>1532</v>
      </c>
      <c r="C519" s="55" t="str">
        <f t="shared" si="116"/>
        <v>45310 - Velkoobchod s díly a příslušenstvím pro motorová vozidla, kromě motocyklů</v>
      </c>
      <c r="D519" s="55" t="s">
        <v>1533</v>
      </c>
      <c r="E519" s="1" t="s">
        <v>45</v>
      </c>
      <c r="F519" s="67" t="s">
        <v>1510</v>
      </c>
      <c r="G519" s="68" t="s">
        <v>1511</v>
      </c>
      <c r="H519" s="55" t="str">
        <f t="shared" si="111"/>
        <v>46180 - Zprostředkování v oblasti specializovaného velkoobchodu za provizi s ostatním zbožím</v>
      </c>
      <c r="I519" s="55" t="s">
        <v>1506</v>
      </c>
      <c r="J519" t="str">
        <f t="shared" si="112"/>
        <v>Shoda</v>
      </c>
      <c r="K519">
        <v>517</v>
      </c>
      <c r="L519" s="1">
        <f>IF(LEFT(Převodník!$A$12,5)=LEFT('Přehled převodů'!D519,5),1,0)</f>
        <v>0</v>
      </c>
      <c r="M519" s="31"/>
      <c r="N519">
        <f t="shared" si="110"/>
        <v>0</v>
      </c>
      <c r="O519" s="45" t="e">
        <f t="shared" si="113"/>
        <v>#N/A</v>
      </c>
      <c r="P519">
        <f t="shared" si="105"/>
        <v>0</v>
      </c>
      <c r="Q519" s="41">
        <f t="shared" si="106"/>
        <v>0</v>
      </c>
      <c r="R519" s="41">
        <f t="shared" si="114"/>
        <v>0</v>
      </c>
      <c r="S519" s="41">
        <f t="shared" si="107"/>
        <v>0</v>
      </c>
      <c r="T519">
        <f t="shared" si="115"/>
        <v>0</v>
      </c>
      <c r="U519" s="40">
        <f t="shared" si="108"/>
        <v>0</v>
      </c>
      <c r="V519" s="38">
        <f t="shared" si="109"/>
        <v>0</v>
      </c>
      <c r="W519" t="str">
        <f>VLOOKUP(A519,'Komplet č.2008 (ÚR 4 A 5)'!$V$4:$W$778,1,0)</f>
        <v>45310</v>
      </c>
      <c r="X519" t="str">
        <f>VLOOKUP(A519,'Komplet č.2008 (ÚR 4 A 5)'!$Y$4:$Y$778,1,0)</f>
        <v>45310</v>
      </c>
      <c r="FJ519" t="str">
        <f>VLOOKUP(F519,'Komplet č 2025 (ÚR 4 A 5)'!$F$3:$N$753,9,0)</f>
        <v>46.18</v>
      </c>
      <c r="FK519">
        <f>VLOOKUP(F519,'Komplet č 2025 (ÚR 4 A 5)'!$F$3:$N$753,8,0)</f>
        <v>4</v>
      </c>
    </row>
    <row r="520" spans="1:167" x14ac:dyDescent="0.25">
      <c r="A520" s="67" t="s">
        <v>1531</v>
      </c>
      <c r="B520" s="68" t="s">
        <v>1532</v>
      </c>
      <c r="C520" s="55" t="str">
        <f t="shared" si="116"/>
        <v>45310 - Velkoobchod s díly a příslušenstvím pro motorová vozidla, kromě motocyklů</v>
      </c>
      <c r="D520" s="55" t="s">
        <v>1533</v>
      </c>
      <c r="E520" s="1" t="s">
        <v>45</v>
      </c>
      <c r="F520" s="67" t="s">
        <v>1534</v>
      </c>
      <c r="G520" s="68" t="s">
        <v>1535</v>
      </c>
      <c r="H520" s="55" t="str">
        <f t="shared" si="111"/>
        <v>46720 - Velkoobchod s díly a příslušenstvím pro motorová vozidla</v>
      </c>
      <c r="I520" s="55" t="s">
        <v>1536</v>
      </c>
      <c r="J520" t="str">
        <f t="shared" si="112"/>
        <v>Shoda</v>
      </c>
      <c r="K520">
        <v>518</v>
      </c>
      <c r="L520" s="1">
        <f>IF(LEFT(Převodník!$A$12,5)=LEFT('Přehled převodů'!D520,5),1,0)</f>
        <v>0</v>
      </c>
      <c r="M520" s="31"/>
      <c r="N520">
        <f t="shared" si="110"/>
        <v>0</v>
      </c>
      <c r="O520" s="45" t="e">
        <f t="shared" si="113"/>
        <v>#N/A</v>
      </c>
      <c r="P520">
        <f t="shared" si="105"/>
        <v>0</v>
      </c>
      <c r="Q520" s="41">
        <f t="shared" si="106"/>
        <v>0</v>
      </c>
      <c r="R520" s="41">
        <f t="shared" si="114"/>
        <v>0</v>
      </c>
      <c r="S520" s="41">
        <f t="shared" si="107"/>
        <v>0</v>
      </c>
      <c r="T520">
        <f t="shared" si="115"/>
        <v>0</v>
      </c>
      <c r="U520" s="40">
        <f t="shared" si="108"/>
        <v>0</v>
      </c>
      <c r="V520" s="38">
        <f t="shared" si="109"/>
        <v>0</v>
      </c>
      <c r="W520" t="str">
        <f>VLOOKUP(A520,'Komplet č.2008 (ÚR 4 A 5)'!$V$4:$W$778,1,0)</f>
        <v>45310</v>
      </c>
      <c r="X520" t="str">
        <f>VLOOKUP(A520,'Komplet č.2008 (ÚR 4 A 5)'!$Y$4:$Y$778,1,0)</f>
        <v>45310</v>
      </c>
      <c r="FJ520" t="str">
        <f>VLOOKUP(F520,'Komplet č 2025 (ÚR 4 A 5)'!$F$3:$N$753,9,0)</f>
        <v>46.72</v>
      </c>
      <c r="FK520">
        <f>VLOOKUP(F520,'Komplet č 2025 (ÚR 4 A 5)'!$F$3:$N$753,8,0)</f>
        <v>4</v>
      </c>
    </row>
    <row r="521" spans="1:167" x14ac:dyDescent="0.25">
      <c r="A521" s="67" t="s">
        <v>1537</v>
      </c>
      <c r="B521" s="68" t="s">
        <v>1538</v>
      </c>
      <c r="C521" s="55" t="str">
        <f t="shared" si="116"/>
        <v>45320 - Maloobchod s díly a příslušenstvím pro motorová vozidla, kromě motocyklů</v>
      </c>
      <c r="D521" s="55" t="s">
        <v>1539</v>
      </c>
      <c r="E521" s="1" t="s">
        <v>45</v>
      </c>
      <c r="F521" s="67" t="s">
        <v>1540</v>
      </c>
      <c r="G521" s="68" t="s">
        <v>1541</v>
      </c>
      <c r="H521" s="55" t="str">
        <f t="shared" si="111"/>
        <v>47820 - Maloobchod s díly a příslušenstvím pro motorová vozidla</v>
      </c>
      <c r="I521" s="55" t="s">
        <v>1542</v>
      </c>
      <c r="J521" t="str">
        <f t="shared" si="112"/>
        <v>Shoda</v>
      </c>
      <c r="K521">
        <v>519</v>
      </c>
      <c r="L521" s="1">
        <f>IF(LEFT(Převodník!$A$12,5)=LEFT('Přehled převodů'!D521,5),1,0)</f>
        <v>0</v>
      </c>
      <c r="M521" s="31"/>
      <c r="N521">
        <f t="shared" si="110"/>
        <v>0</v>
      </c>
      <c r="O521" s="45" t="e">
        <f t="shared" si="113"/>
        <v>#N/A</v>
      </c>
      <c r="P521">
        <f t="shared" si="105"/>
        <v>0</v>
      </c>
      <c r="Q521" s="41">
        <f t="shared" si="106"/>
        <v>0</v>
      </c>
      <c r="R521" s="41">
        <f t="shared" si="114"/>
        <v>0</v>
      </c>
      <c r="S521" s="41">
        <f t="shared" si="107"/>
        <v>0</v>
      </c>
      <c r="T521">
        <f t="shared" si="115"/>
        <v>0</v>
      </c>
      <c r="U521" s="40">
        <f t="shared" si="108"/>
        <v>0</v>
      </c>
      <c r="V521" s="38">
        <f t="shared" si="109"/>
        <v>0</v>
      </c>
      <c r="W521" t="str">
        <f>VLOOKUP(A521,'Komplet č.2008 (ÚR 4 A 5)'!$V$4:$W$778,1,0)</f>
        <v>45320</v>
      </c>
      <c r="X521" t="str">
        <f>VLOOKUP(A521,'Komplet č.2008 (ÚR 4 A 5)'!$Y$4:$Y$778,1,0)</f>
        <v>45320</v>
      </c>
      <c r="FJ521" t="str">
        <f>VLOOKUP(F521,'Komplet č 2025 (ÚR 4 A 5)'!$F$3:$N$753,9,0)</f>
        <v>47.82</v>
      </c>
      <c r="FK521">
        <f>VLOOKUP(F521,'Komplet č 2025 (ÚR 4 A 5)'!$F$3:$N$753,8,0)</f>
        <v>4</v>
      </c>
    </row>
    <row r="522" spans="1:167" x14ac:dyDescent="0.25">
      <c r="A522" s="67" t="s">
        <v>1537</v>
      </c>
      <c r="B522" s="68" t="s">
        <v>1538</v>
      </c>
      <c r="C522" s="55" t="str">
        <f t="shared" si="116"/>
        <v>45320 - Maloobchod s díly a příslušenstvím pro motorová vozidla, kromě motocyklů</v>
      </c>
      <c r="D522" s="55" t="s">
        <v>1539</v>
      </c>
      <c r="E522" s="1" t="s">
        <v>45</v>
      </c>
      <c r="F522" s="67" t="s">
        <v>1519</v>
      </c>
      <c r="G522" s="68" t="s">
        <v>1520</v>
      </c>
      <c r="H522" s="55" t="str">
        <f t="shared" si="111"/>
        <v>47920 - Zprostředkování v oblasti specializovaného maloobchodu</v>
      </c>
      <c r="I522" s="55" t="s">
        <v>1518</v>
      </c>
      <c r="J522" t="str">
        <f t="shared" si="112"/>
        <v>Shoda</v>
      </c>
      <c r="K522">
        <v>520</v>
      </c>
      <c r="L522" s="1">
        <f>IF(LEFT(Převodník!$A$12,5)=LEFT('Přehled převodů'!D522,5),1,0)</f>
        <v>0</v>
      </c>
      <c r="M522" s="31"/>
      <c r="N522">
        <f t="shared" si="110"/>
        <v>0</v>
      </c>
      <c r="O522" s="45" t="e">
        <f t="shared" si="113"/>
        <v>#N/A</v>
      </c>
      <c r="P522">
        <f t="shared" ref="P522:P585" si="117">IF(AND(N522&lt;N523,N521=0),N522,0)</f>
        <v>0</v>
      </c>
      <c r="Q522" s="41">
        <f t="shared" ref="Q522:Q585" si="118">IF(AND(P522&gt;1,P521=0,L522=1),P522,0)</f>
        <v>0</v>
      </c>
      <c r="R522" s="41">
        <f t="shared" si="114"/>
        <v>0</v>
      </c>
      <c r="S522" s="41">
        <f t="shared" ref="S522:S585" si="119">(IF(AND(N522=P522,Q522=P522,Q522,R522=N522),N522,0))</f>
        <v>0</v>
      </c>
      <c r="T522">
        <f t="shared" si="115"/>
        <v>0</v>
      </c>
      <c r="U522" s="40">
        <f t="shared" ref="U522:U585" si="120">IF(AND(T521=0,T523&gt;=0),T522,0)</f>
        <v>0</v>
      </c>
      <c r="V522" s="38">
        <f t="shared" ref="V522:V585" si="121">IF(U522+T522=T522,T522,0)</f>
        <v>0</v>
      </c>
      <c r="W522" t="str">
        <f>VLOOKUP(A522,'Komplet č.2008 (ÚR 4 A 5)'!$V$4:$W$778,1,0)</f>
        <v>45320</v>
      </c>
      <c r="X522" t="str">
        <f>VLOOKUP(A522,'Komplet č.2008 (ÚR 4 A 5)'!$Y$4:$Y$778,1,0)</f>
        <v>45320</v>
      </c>
      <c r="FJ522" t="str">
        <f>VLOOKUP(F522,'Komplet č 2025 (ÚR 4 A 5)'!$F$3:$N$753,9,0)</f>
        <v>47.92</v>
      </c>
      <c r="FK522">
        <f>VLOOKUP(F522,'Komplet č 2025 (ÚR 4 A 5)'!$F$3:$N$753,8,0)</f>
        <v>4</v>
      </c>
    </row>
    <row r="523" spans="1:167" x14ac:dyDescent="0.25">
      <c r="A523" s="67" t="s">
        <v>1543</v>
      </c>
      <c r="B523" s="68" t="s">
        <v>1544</v>
      </c>
      <c r="C523" s="55" t="str">
        <f t="shared" si="116"/>
        <v>45400 - Obchod, opravy a údržba motocyklů, jejich dílů a příslušenství</v>
      </c>
      <c r="D523" s="55" t="s">
        <v>1545</v>
      </c>
      <c r="E523" s="1" t="s">
        <v>1374</v>
      </c>
      <c r="F523" s="67" t="s">
        <v>1510</v>
      </c>
      <c r="G523" s="68" t="s">
        <v>1511</v>
      </c>
      <c r="H523" s="55" t="str">
        <f t="shared" si="111"/>
        <v>46180 - Zprostředkování v oblasti specializovaného velkoobchodu za provizi s ostatním zbožím</v>
      </c>
      <c r="I523" s="55" t="s">
        <v>1506</v>
      </c>
      <c r="J523" t="str">
        <f t="shared" si="112"/>
        <v>Shoda</v>
      </c>
      <c r="K523">
        <v>521</v>
      </c>
      <c r="L523" s="1">
        <f>IF(LEFT(Převodník!$A$12,5)=LEFT('Přehled převodů'!D523,5),1,0)</f>
        <v>0</v>
      </c>
      <c r="M523" s="31"/>
      <c r="N523">
        <f t="shared" si="110"/>
        <v>0</v>
      </c>
      <c r="O523" s="45" t="e">
        <f t="shared" si="113"/>
        <v>#N/A</v>
      </c>
      <c r="P523">
        <f t="shared" si="117"/>
        <v>0</v>
      </c>
      <c r="Q523" s="41">
        <f t="shared" si="118"/>
        <v>0</v>
      </c>
      <c r="R523" s="41">
        <f t="shared" si="114"/>
        <v>0</v>
      </c>
      <c r="S523" s="41">
        <f t="shared" si="119"/>
        <v>0</v>
      </c>
      <c r="T523">
        <f t="shared" si="115"/>
        <v>0</v>
      </c>
      <c r="U523" s="40">
        <f t="shared" si="120"/>
        <v>0</v>
      </c>
      <c r="V523" s="38">
        <f t="shared" si="121"/>
        <v>0</v>
      </c>
      <c r="W523" t="str">
        <f>VLOOKUP(A523,'Komplet č.2008 (ÚR 4 A 5)'!$V$4:$W$778,1,0)</f>
        <v>45400</v>
      </c>
      <c r="X523" t="str">
        <f>VLOOKUP(A523,'Komplet č.2008 (ÚR 4 A 5)'!$Y$4:$Y$778,1,0)</f>
        <v>45400</v>
      </c>
      <c r="FJ523" t="str">
        <f>VLOOKUP(F523,'Komplet č 2025 (ÚR 4 A 5)'!$F$3:$N$753,9,0)</f>
        <v>46.18</v>
      </c>
      <c r="FK523">
        <f>VLOOKUP(F523,'Komplet č 2025 (ÚR 4 A 5)'!$F$3:$N$753,8,0)</f>
        <v>4</v>
      </c>
    </row>
    <row r="524" spans="1:167" x14ac:dyDescent="0.25">
      <c r="A524" s="67" t="s">
        <v>1543</v>
      </c>
      <c r="B524" s="68" t="s">
        <v>1544</v>
      </c>
      <c r="C524" s="55" t="str">
        <f t="shared" si="116"/>
        <v>45400 - Obchod, opravy a údržba motocyklů, jejich dílů a příslušenství</v>
      </c>
      <c r="D524" s="55" t="s">
        <v>1545</v>
      </c>
      <c r="E524" s="1" t="s">
        <v>1374</v>
      </c>
      <c r="F524" s="67" t="s">
        <v>1546</v>
      </c>
      <c r="G524" s="68" t="s">
        <v>1547</v>
      </c>
      <c r="H524" s="55" t="str">
        <f t="shared" si="111"/>
        <v>46730 - Velkoobchod s motocykly a jejich díly a příslušenstvím</v>
      </c>
      <c r="I524" s="55" t="s">
        <v>1548</v>
      </c>
      <c r="J524" t="str">
        <f t="shared" si="112"/>
        <v>Shoda</v>
      </c>
      <c r="K524">
        <v>522</v>
      </c>
      <c r="L524" s="1">
        <f>IF(LEFT(Převodník!$A$12,5)=LEFT('Přehled převodů'!D524,5),1,0)</f>
        <v>0</v>
      </c>
      <c r="M524" s="31"/>
      <c r="N524">
        <f t="shared" si="110"/>
        <v>0</v>
      </c>
      <c r="O524" s="45" t="e">
        <f t="shared" si="113"/>
        <v>#N/A</v>
      </c>
      <c r="P524">
        <f t="shared" si="117"/>
        <v>0</v>
      </c>
      <c r="Q524" s="41">
        <f t="shared" si="118"/>
        <v>0</v>
      </c>
      <c r="R524" s="41">
        <f t="shared" si="114"/>
        <v>0</v>
      </c>
      <c r="S524" s="41">
        <f t="shared" si="119"/>
        <v>0</v>
      </c>
      <c r="T524">
        <f t="shared" si="115"/>
        <v>0</v>
      </c>
      <c r="U524" s="40">
        <f t="shared" si="120"/>
        <v>0</v>
      </c>
      <c r="V524" s="38">
        <f t="shared" si="121"/>
        <v>0</v>
      </c>
      <c r="W524" t="str">
        <f>VLOOKUP(A524,'Komplet č.2008 (ÚR 4 A 5)'!$V$4:$W$778,1,0)</f>
        <v>45400</v>
      </c>
      <c r="X524" t="str">
        <f>VLOOKUP(A524,'Komplet č.2008 (ÚR 4 A 5)'!$Y$4:$Y$778,1,0)</f>
        <v>45400</v>
      </c>
      <c r="FJ524" t="str">
        <f>VLOOKUP(F524,'Komplet č 2025 (ÚR 4 A 5)'!$F$3:$N$753,9,0)</f>
        <v>46.73</v>
      </c>
      <c r="FK524">
        <f>VLOOKUP(F524,'Komplet č 2025 (ÚR 4 A 5)'!$F$3:$N$753,8,0)</f>
        <v>4</v>
      </c>
    </row>
    <row r="525" spans="1:167" x14ac:dyDescent="0.25">
      <c r="A525" s="67" t="s">
        <v>1543</v>
      </c>
      <c r="B525" s="68" t="s">
        <v>1544</v>
      </c>
      <c r="C525" s="55" t="str">
        <f t="shared" si="116"/>
        <v>45400 - Obchod, opravy a údržba motocyklů, jejich dílů a příslušenství</v>
      </c>
      <c r="D525" s="55" t="s">
        <v>1545</v>
      </c>
      <c r="E525" s="1" t="s">
        <v>1374</v>
      </c>
      <c r="F525" s="67" t="s">
        <v>1549</v>
      </c>
      <c r="G525" s="68" t="s">
        <v>1550</v>
      </c>
      <c r="H525" s="55" t="str">
        <f t="shared" si="111"/>
        <v>47830 - Maloobchod s motocykly a díly a příslušenstvím pro motocykly</v>
      </c>
      <c r="I525" s="55" t="s">
        <v>1551</v>
      </c>
      <c r="J525" t="str">
        <f t="shared" si="112"/>
        <v>Shoda</v>
      </c>
      <c r="K525">
        <v>523</v>
      </c>
      <c r="L525" s="1">
        <f>IF(LEFT(Převodník!$A$12,5)=LEFT('Přehled převodů'!D525,5),1,0)</f>
        <v>0</v>
      </c>
      <c r="M525" s="31"/>
      <c r="N525">
        <f t="shared" si="110"/>
        <v>0</v>
      </c>
      <c r="O525" s="45" t="e">
        <f t="shared" si="113"/>
        <v>#N/A</v>
      </c>
      <c r="P525">
        <f t="shared" si="117"/>
        <v>0</v>
      </c>
      <c r="Q525" s="41">
        <f t="shared" si="118"/>
        <v>0</v>
      </c>
      <c r="R525" s="41">
        <f t="shared" si="114"/>
        <v>0</v>
      </c>
      <c r="S525" s="41">
        <f t="shared" si="119"/>
        <v>0</v>
      </c>
      <c r="T525">
        <f t="shared" si="115"/>
        <v>0</v>
      </c>
      <c r="U525" s="40">
        <f t="shared" si="120"/>
        <v>0</v>
      </c>
      <c r="V525" s="38">
        <f t="shared" si="121"/>
        <v>0</v>
      </c>
      <c r="W525" t="str">
        <f>VLOOKUP(A525,'Komplet č.2008 (ÚR 4 A 5)'!$V$4:$W$778,1,0)</f>
        <v>45400</v>
      </c>
      <c r="X525" t="str">
        <f>VLOOKUP(A525,'Komplet č.2008 (ÚR 4 A 5)'!$Y$4:$Y$778,1,0)</f>
        <v>45400</v>
      </c>
      <c r="FJ525" t="str">
        <f>VLOOKUP(F525,'Komplet č 2025 (ÚR 4 A 5)'!$F$3:$N$753,9,0)</f>
        <v>47.83</v>
      </c>
      <c r="FK525">
        <f>VLOOKUP(F525,'Komplet č 2025 (ÚR 4 A 5)'!$F$3:$N$753,8,0)</f>
        <v>4</v>
      </c>
    </row>
    <row r="526" spans="1:167" x14ac:dyDescent="0.25">
      <c r="A526" s="67" t="s">
        <v>1543</v>
      </c>
      <c r="B526" s="68" t="s">
        <v>1544</v>
      </c>
      <c r="C526" s="55" t="str">
        <f t="shared" si="116"/>
        <v>45400 - Obchod, opravy a údržba motocyklů, jejich dílů a příslušenství</v>
      </c>
      <c r="D526" s="55" t="s">
        <v>1545</v>
      </c>
      <c r="E526" s="1" t="s">
        <v>1374</v>
      </c>
      <c r="F526" s="67" t="s">
        <v>1519</v>
      </c>
      <c r="G526" s="68" t="s">
        <v>1520</v>
      </c>
      <c r="H526" s="55" t="str">
        <f t="shared" si="111"/>
        <v>47920 - Zprostředkování v oblasti specializovaného maloobchodu</v>
      </c>
      <c r="I526" s="55" t="s">
        <v>1518</v>
      </c>
      <c r="J526" t="str">
        <f t="shared" si="112"/>
        <v>Shoda</v>
      </c>
      <c r="K526">
        <v>524</v>
      </c>
      <c r="L526" s="1">
        <f>IF(LEFT(Převodník!$A$12,5)=LEFT('Přehled převodů'!D526,5),1,0)</f>
        <v>0</v>
      </c>
      <c r="M526" s="31"/>
      <c r="N526">
        <f t="shared" si="110"/>
        <v>0</v>
      </c>
      <c r="O526" s="45" t="e">
        <f t="shared" si="113"/>
        <v>#N/A</v>
      </c>
      <c r="P526">
        <f t="shared" si="117"/>
        <v>0</v>
      </c>
      <c r="Q526" s="41">
        <f t="shared" si="118"/>
        <v>0</v>
      </c>
      <c r="R526" s="41">
        <f t="shared" si="114"/>
        <v>0</v>
      </c>
      <c r="S526" s="41">
        <f t="shared" si="119"/>
        <v>0</v>
      </c>
      <c r="T526">
        <f t="shared" si="115"/>
        <v>0</v>
      </c>
      <c r="U526" s="40">
        <f t="shared" si="120"/>
        <v>0</v>
      </c>
      <c r="V526" s="38">
        <f t="shared" si="121"/>
        <v>0</v>
      </c>
      <c r="W526" t="str">
        <f>VLOOKUP(A526,'Komplet č.2008 (ÚR 4 A 5)'!$V$4:$W$778,1,0)</f>
        <v>45400</v>
      </c>
      <c r="X526" t="str">
        <f>VLOOKUP(A526,'Komplet č.2008 (ÚR 4 A 5)'!$Y$4:$Y$778,1,0)</f>
        <v>45400</v>
      </c>
      <c r="FJ526" t="str">
        <f>VLOOKUP(F526,'Komplet č 2025 (ÚR 4 A 5)'!$F$3:$N$753,9,0)</f>
        <v>47.92</v>
      </c>
      <c r="FK526">
        <f>VLOOKUP(F526,'Komplet č 2025 (ÚR 4 A 5)'!$F$3:$N$753,8,0)</f>
        <v>4</v>
      </c>
    </row>
    <row r="527" spans="1:167" x14ac:dyDescent="0.25">
      <c r="A527" s="67" t="s">
        <v>1543</v>
      </c>
      <c r="B527" s="68" t="s">
        <v>1544</v>
      </c>
      <c r="C527" s="55" t="str">
        <f t="shared" si="116"/>
        <v>45400 - Obchod, opravy a údržba motocyklů, jejich dílů a příslušenství</v>
      </c>
      <c r="D527" s="55" t="s">
        <v>1545</v>
      </c>
      <c r="E527" s="1" t="s">
        <v>1374</v>
      </c>
      <c r="F527" s="67" t="s">
        <v>1552</v>
      </c>
      <c r="G527" s="68" t="s">
        <v>1553</v>
      </c>
      <c r="H527" s="55" t="str">
        <f t="shared" si="111"/>
        <v>95320 - Opravy a údržba motocyklů</v>
      </c>
      <c r="I527" s="55" t="s">
        <v>1554</v>
      </c>
      <c r="J527" t="str">
        <f t="shared" si="112"/>
        <v>Shoda</v>
      </c>
      <c r="K527">
        <v>525</v>
      </c>
      <c r="L527" s="1">
        <f>IF(LEFT(Převodník!$A$12,5)=LEFT('Přehled převodů'!D527,5),1,0)</f>
        <v>0</v>
      </c>
      <c r="M527" s="31"/>
      <c r="N527">
        <f t="shared" si="110"/>
        <v>0</v>
      </c>
      <c r="O527" s="45" t="e">
        <f t="shared" si="113"/>
        <v>#N/A</v>
      </c>
      <c r="P527">
        <f t="shared" si="117"/>
        <v>0</v>
      </c>
      <c r="Q527" s="41">
        <f t="shared" si="118"/>
        <v>0</v>
      </c>
      <c r="R527" s="41">
        <f t="shared" si="114"/>
        <v>0</v>
      </c>
      <c r="S527" s="41">
        <f t="shared" si="119"/>
        <v>0</v>
      </c>
      <c r="T527">
        <f t="shared" si="115"/>
        <v>0</v>
      </c>
      <c r="U527" s="40">
        <f t="shared" si="120"/>
        <v>0</v>
      </c>
      <c r="V527" s="38">
        <f t="shared" si="121"/>
        <v>0</v>
      </c>
      <c r="W527" t="str">
        <f>VLOOKUP(A527,'Komplet č.2008 (ÚR 4 A 5)'!$V$4:$W$778,1,0)</f>
        <v>45400</v>
      </c>
      <c r="X527" t="str">
        <f>VLOOKUP(A527,'Komplet č.2008 (ÚR 4 A 5)'!$Y$4:$Y$778,1,0)</f>
        <v>45400</v>
      </c>
      <c r="FJ527" t="str">
        <f>VLOOKUP(F527,'Komplet č 2025 (ÚR 4 A 5)'!$F$3:$N$753,9,0)</f>
        <v>95.32</v>
      </c>
      <c r="FK527">
        <f>VLOOKUP(F527,'Komplet č 2025 (ÚR 4 A 5)'!$F$3:$N$753,8,0)</f>
        <v>4</v>
      </c>
    </row>
    <row r="528" spans="1:167" x14ac:dyDescent="0.25">
      <c r="A528" s="67" t="s">
        <v>1555</v>
      </c>
      <c r="B528" s="68" t="s">
        <v>1556</v>
      </c>
      <c r="C528" s="55" t="str">
        <f t="shared" si="116"/>
        <v>46110 - Zprostředkování velkoobchodu a VO v zastoupení se zákl. zeměděl. produkty, živými zvířaty, textil. surovinami a polotovary</v>
      </c>
      <c r="D528" s="55" t="s">
        <v>1557</v>
      </c>
      <c r="E528" s="1" t="s">
        <v>29</v>
      </c>
      <c r="F528" s="67" t="s">
        <v>1555</v>
      </c>
      <c r="G528" s="68" t="s">
        <v>1558</v>
      </c>
      <c r="H528" s="55" t="str">
        <f t="shared" si="111"/>
        <v>46110 - Zprostředkování v oblasti velkoobchodu za provizi se základními zemědělskými produkty, živými zvířaty, textilními surovinami a polotovary</v>
      </c>
      <c r="I528" s="55" t="s">
        <v>1563</v>
      </c>
      <c r="J528" t="str">
        <f t="shared" si="112"/>
        <v>Shoda</v>
      </c>
      <c r="K528">
        <v>526</v>
      </c>
      <c r="L528" s="1">
        <f>IF(LEFT(Převodník!$A$12,5)=LEFT('Přehled převodů'!D528,5),1,0)</f>
        <v>0</v>
      </c>
      <c r="M528" s="31"/>
      <c r="N528">
        <f t="shared" si="110"/>
        <v>0</v>
      </c>
      <c r="O528" s="45" t="e">
        <f t="shared" si="113"/>
        <v>#N/A</v>
      </c>
      <c r="P528">
        <f t="shared" si="117"/>
        <v>0</v>
      </c>
      <c r="Q528" s="41">
        <f t="shared" si="118"/>
        <v>0</v>
      </c>
      <c r="R528" s="41">
        <f t="shared" si="114"/>
        <v>0</v>
      </c>
      <c r="S528" s="41">
        <f t="shared" si="119"/>
        <v>0</v>
      </c>
      <c r="T528">
        <f t="shared" si="115"/>
        <v>0</v>
      </c>
      <c r="U528" s="40">
        <f t="shared" si="120"/>
        <v>0</v>
      </c>
      <c r="V528" s="38">
        <f t="shared" si="121"/>
        <v>0</v>
      </c>
      <c r="W528" t="str">
        <f>VLOOKUP(A528,'Komplet č.2008 (ÚR 4 A 5)'!$V$4:$W$778,1,0)</f>
        <v>46110</v>
      </c>
      <c r="X528" t="str">
        <f>VLOOKUP(A528,'Komplet č.2008 (ÚR 4 A 5)'!$Y$4:$Y$778,1,0)</f>
        <v>46110</v>
      </c>
      <c r="FJ528" t="str">
        <f>VLOOKUP(F528,'Komplet č 2025 (ÚR 4 A 5)'!$F$3:$N$753,9,0)</f>
        <v>46.11</v>
      </c>
      <c r="FK528">
        <f>VLOOKUP(F528,'Komplet č 2025 (ÚR 4 A 5)'!$F$3:$N$753,8,0)</f>
        <v>4</v>
      </c>
    </row>
    <row r="529" spans="1:167" x14ac:dyDescent="0.25">
      <c r="A529" s="67" t="s">
        <v>1559</v>
      </c>
      <c r="B529" s="68" t="s">
        <v>1560</v>
      </c>
      <c r="C529" s="55" t="str">
        <f t="shared" si="116"/>
        <v>46120 - Zprostředkování velkoobchodu a velkoobchod v zastoupení s palivy, rudami, kovy a průmyslovými chemikáliemi</v>
      </c>
      <c r="D529" s="55" t="s">
        <v>1561</v>
      </c>
      <c r="E529" s="1" t="s">
        <v>29</v>
      </c>
      <c r="F529" s="67" t="s">
        <v>1559</v>
      </c>
      <c r="G529" s="68" t="s">
        <v>1562</v>
      </c>
      <c r="H529" s="55" t="str">
        <f t="shared" si="111"/>
        <v>46120 - Zprostředkování v oblasti velkoobchodu za provizi s palivy, rudami, kovy a technickými chemikáliemi</v>
      </c>
      <c r="I529" s="55" t="s">
        <v>1568</v>
      </c>
      <c r="J529" t="str">
        <f t="shared" si="112"/>
        <v>Shoda</v>
      </c>
      <c r="K529">
        <v>527</v>
      </c>
      <c r="L529" s="1">
        <f>IF(LEFT(Převodník!$A$12,5)=LEFT('Přehled převodů'!D529,5),1,0)</f>
        <v>0</v>
      </c>
      <c r="M529" s="31"/>
      <c r="N529">
        <f t="shared" si="110"/>
        <v>0</v>
      </c>
      <c r="O529" s="45" t="e">
        <f t="shared" si="113"/>
        <v>#N/A</v>
      </c>
      <c r="P529">
        <f t="shared" si="117"/>
        <v>0</v>
      </c>
      <c r="Q529" s="41">
        <f t="shared" si="118"/>
        <v>0</v>
      </c>
      <c r="R529" s="41">
        <f t="shared" si="114"/>
        <v>0</v>
      </c>
      <c r="S529" s="41">
        <f t="shared" si="119"/>
        <v>0</v>
      </c>
      <c r="T529">
        <f t="shared" si="115"/>
        <v>0</v>
      </c>
      <c r="U529" s="40">
        <f t="shared" si="120"/>
        <v>0</v>
      </c>
      <c r="V529" s="38">
        <f t="shared" si="121"/>
        <v>0</v>
      </c>
      <c r="W529" t="str">
        <f>VLOOKUP(A529,'Komplet č.2008 (ÚR 4 A 5)'!$V$4:$W$778,1,0)</f>
        <v>46120</v>
      </c>
      <c r="X529" t="str">
        <f>VLOOKUP(A529,'Komplet č.2008 (ÚR 4 A 5)'!$Y$4:$Y$778,1,0)</f>
        <v>46120</v>
      </c>
      <c r="FJ529" t="str">
        <f>VLOOKUP(F529,'Komplet č 2025 (ÚR 4 A 5)'!$F$3:$N$753,9,0)</f>
        <v>46.12</v>
      </c>
      <c r="FK529">
        <f>VLOOKUP(F529,'Komplet č 2025 (ÚR 4 A 5)'!$F$3:$N$753,8,0)</f>
        <v>4</v>
      </c>
    </row>
    <row r="530" spans="1:167" x14ac:dyDescent="0.25">
      <c r="A530" s="67" t="s">
        <v>1564</v>
      </c>
      <c r="B530" s="68" t="s">
        <v>1565</v>
      </c>
      <c r="C530" s="55" t="str">
        <f t="shared" si="116"/>
        <v>46130 - Zprostředkování velkoobchodu a velkoobchod v zastoupení se dřevem a stavebními materiály</v>
      </c>
      <c r="D530" s="55" t="s">
        <v>1566</v>
      </c>
      <c r="E530" s="1" t="s">
        <v>29</v>
      </c>
      <c r="F530" s="67" t="s">
        <v>1564</v>
      </c>
      <c r="G530" s="68" t="s">
        <v>1567</v>
      </c>
      <c r="H530" s="55" t="str">
        <f t="shared" si="111"/>
        <v>46130 - Zprostředkování v oblasti velkoobchodu za provizi se dřevem a stavebními materiály</v>
      </c>
      <c r="I530" s="55" t="s">
        <v>1573</v>
      </c>
      <c r="J530" t="str">
        <f t="shared" si="112"/>
        <v>Shoda</v>
      </c>
      <c r="K530">
        <v>528</v>
      </c>
      <c r="L530" s="1">
        <f>IF(LEFT(Převodník!$A$12,5)=LEFT('Přehled převodů'!D530,5),1,0)</f>
        <v>0</v>
      </c>
      <c r="M530" s="31"/>
      <c r="N530">
        <f t="shared" si="110"/>
        <v>0</v>
      </c>
      <c r="O530" s="45" t="e">
        <f t="shared" si="113"/>
        <v>#N/A</v>
      </c>
      <c r="P530">
        <f t="shared" si="117"/>
        <v>0</v>
      </c>
      <c r="Q530" s="41">
        <f t="shared" si="118"/>
        <v>0</v>
      </c>
      <c r="R530" s="41">
        <f t="shared" si="114"/>
        <v>0</v>
      </c>
      <c r="S530" s="41">
        <f t="shared" si="119"/>
        <v>0</v>
      </c>
      <c r="T530">
        <f t="shared" si="115"/>
        <v>0</v>
      </c>
      <c r="U530" s="40">
        <f t="shared" si="120"/>
        <v>0</v>
      </c>
      <c r="V530" s="38">
        <f t="shared" si="121"/>
        <v>0</v>
      </c>
      <c r="W530" t="str">
        <f>VLOOKUP(A530,'Komplet č.2008 (ÚR 4 A 5)'!$V$4:$W$778,1,0)</f>
        <v>46130</v>
      </c>
      <c r="X530" t="str">
        <f>VLOOKUP(A530,'Komplet č.2008 (ÚR 4 A 5)'!$Y$4:$Y$778,1,0)</f>
        <v>46130</v>
      </c>
      <c r="FJ530" t="str">
        <f>VLOOKUP(F530,'Komplet č 2025 (ÚR 4 A 5)'!$F$3:$N$753,9,0)</f>
        <v>46.13</v>
      </c>
      <c r="FK530">
        <f>VLOOKUP(F530,'Komplet č 2025 (ÚR 4 A 5)'!$F$3:$N$753,8,0)</f>
        <v>4</v>
      </c>
    </row>
    <row r="531" spans="1:167" x14ac:dyDescent="0.25">
      <c r="A531" s="67" t="s">
        <v>1569</v>
      </c>
      <c r="B531" s="68" t="s">
        <v>1570</v>
      </c>
      <c r="C531" s="55" t="str">
        <f t="shared" si="116"/>
        <v>46140 - Zprostředkování velkoobchodu a velkoobchod v zastoupení se stroji, průmyslovým zařízením, loděmi a letadly</v>
      </c>
      <c r="D531" s="55" t="s">
        <v>1571</v>
      </c>
      <c r="E531" s="1" t="s">
        <v>29</v>
      </c>
      <c r="F531" s="67" t="s">
        <v>1569</v>
      </c>
      <c r="G531" s="68" t="s">
        <v>1572</v>
      </c>
      <c r="H531" s="55" t="str">
        <f t="shared" si="111"/>
        <v>46140 - Zprostředkování v oblasti velkoobchodu za provizi se stroji, průmyslovým zařízením, loděmi a letadly</v>
      </c>
      <c r="I531" s="55" t="s">
        <v>1578</v>
      </c>
      <c r="J531" t="str">
        <f t="shared" si="112"/>
        <v>Shoda</v>
      </c>
      <c r="K531">
        <v>529</v>
      </c>
      <c r="L531" s="1">
        <f>IF(LEFT(Převodník!$A$12,5)=LEFT('Přehled převodů'!D531,5),1,0)</f>
        <v>0</v>
      </c>
      <c r="M531" s="31"/>
      <c r="N531">
        <f t="shared" si="110"/>
        <v>0</v>
      </c>
      <c r="O531" s="45" t="e">
        <f t="shared" si="113"/>
        <v>#N/A</v>
      </c>
      <c r="P531">
        <f t="shared" si="117"/>
        <v>0</v>
      </c>
      <c r="Q531" s="41">
        <f t="shared" si="118"/>
        <v>0</v>
      </c>
      <c r="R531" s="41">
        <f t="shared" si="114"/>
        <v>0</v>
      </c>
      <c r="S531" s="41">
        <f t="shared" si="119"/>
        <v>0</v>
      </c>
      <c r="T531">
        <f t="shared" si="115"/>
        <v>0</v>
      </c>
      <c r="U531" s="40">
        <f t="shared" si="120"/>
        <v>0</v>
      </c>
      <c r="V531" s="38">
        <f t="shared" si="121"/>
        <v>0</v>
      </c>
      <c r="W531" t="str">
        <f>VLOOKUP(A531,'Komplet č.2008 (ÚR 4 A 5)'!$V$4:$W$778,1,0)</f>
        <v>46140</v>
      </c>
      <c r="X531" t="str">
        <f>VLOOKUP(A531,'Komplet č.2008 (ÚR 4 A 5)'!$Y$4:$Y$778,1,0)</f>
        <v>46140</v>
      </c>
      <c r="FJ531" t="str">
        <f>VLOOKUP(F531,'Komplet č 2025 (ÚR 4 A 5)'!$F$3:$N$753,9,0)</f>
        <v>46.14</v>
      </c>
      <c r="FK531">
        <f>VLOOKUP(F531,'Komplet č 2025 (ÚR 4 A 5)'!$F$3:$N$753,8,0)</f>
        <v>4</v>
      </c>
    </row>
    <row r="532" spans="1:167" x14ac:dyDescent="0.25">
      <c r="A532" s="67" t="s">
        <v>1574</v>
      </c>
      <c r="B532" s="68" t="s">
        <v>1575</v>
      </c>
      <c r="C532" s="55" t="str">
        <f t="shared" si="116"/>
        <v>46150 - Zprostředkování velkoobchodu a velkoobchod v zastoupení s nábytkem, železářským zbožím a potřebami převážně pro domácnost</v>
      </c>
      <c r="D532" s="55" t="s">
        <v>1576</v>
      </c>
      <c r="E532" s="1" t="s">
        <v>29</v>
      </c>
      <c r="F532" s="67" t="s">
        <v>1574</v>
      </c>
      <c r="G532" s="68" t="s">
        <v>1577</v>
      </c>
      <c r="H532" s="55" t="str">
        <f t="shared" si="111"/>
        <v>46150 - Zprostředkování v oblasti velkoobchodu za provizi s nábytkem, železářským zbožím a potřebami převážně pro domácnost</v>
      </c>
      <c r="I532" s="55" t="s">
        <v>1583</v>
      </c>
      <c r="J532" t="str">
        <f t="shared" si="112"/>
        <v>Shoda</v>
      </c>
      <c r="K532">
        <v>530</v>
      </c>
      <c r="L532" s="1">
        <f>IF(LEFT(Převodník!$A$12,5)=LEFT('Přehled převodů'!D532,5),1,0)</f>
        <v>0</v>
      </c>
      <c r="M532" s="31"/>
      <c r="N532">
        <f t="shared" si="110"/>
        <v>0</v>
      </c>
      <c r="O532" s="45" t="e">
        <f t="shared" si="113"/>
        <v>#N/A</v>
      </c>
      <c r="P532">
        <f t="shared" si="117"/>
        <v>0</v>
      </c>
      <c r="Q532" s="41">
        <f t="shared" si="118"/>
        <v>0</v>
      </c>
      <c r="R532" s="41">
        <f t="shared" si="114"/>
        <v>0</v>
      </c>
      <c r="S532" s="41">
        <f t="shared" si="119"/>
        <v>0</v>
      </c>
      <c r="T532">
        <f t="shared" si="115"/>
        <v>0</v>
      </c>
      <c r="U532" s="40">
        <f t="shared" si="120"/>
        <v>0</v>
      </c>
      <c r="V532" s="38">
        <f t="shared" si="121"/>
        <v>0</v>
      </c>
      <c r="W532" t="str">
        <f>VLOOKUP(A532,'Komplet č.2008 (ÚR 4 A 5)'!$V$4:$W$778,1,0)</f>
        <v>46150</v>
      </c>
      <c r="X532" t="str">
        <f>VLOOKUP(A532,'Komplet č.2008 (ÚR 4 A 5)'!$Y$4:$Y$778,1,0)</f>
        <v>46150</v>
      </c>
      <c r="FJ532" t="str">
        <f>VLOOKUP(F532,'Komplet č 2025 (ÚR 4 A 5)'!$F$3:$N$753,9,0)</f>
        <v>46.15</v>
      </c>
      <c r="FK532">
        <f>VLOOKUP(F532,'Komplet č 2025 (ÚR 4 A 5)'!$F$3:$N$753,8,0)</f>
        <v>4</v>
      </c>
    </row>
    <row r="533" spans="1:167" x14ac:dyDescent="0.25">
      <c r="A533" s="67" t="s">
        <v>1579</v>
      </c>
      <c r="B533" s="68" t="s">
        <v>1580</v>
      </c>
      <c r="C533" s="55" t="str">
        <f t="shared" si="116"/>
        <v>46160 - Zprostředkování velkoobchodu a velkoobchod v zastoupení s textilem, oděvy, kožešinami, obuví a koženými výrobky</v>
      </c>
      <c r="D533" s="55" t="s">
        <v>1581</v>
      </c>
      <c r="E533" s="1" t="s">
        <v>29</v>
      </c>
      <c r="F533" s="67" t="s">
        <v>1579</v>
      </c>
      <c r="G533" s="68" t="s">
        <v>1582</v>
      </c>
      <c r="H533" s="55" t="str">
        <f t="shared" si="111"/>
        <v>46160 - Zprostředkování v oblasti velkoobchodu za provizi s textilem, oděvy, kožešinami, obuví a koženými výrobky</v>
      </c>
      <c r="I533" s="55" t="s">
        <v>1588</v>
      </c>
      <c r="J533" t="str">
        <f t="shared" si="112"/>
        <v>Shoda</v>
      </c>
      <c r="K533">
        <v>531</v>
      </c>
      <c r="L533" s="1">
        <f>IF(LEFT(Převodník!$A$12,5)=LEFT('Přehled převodů'!D533,5),1,0)</f>
        <v>0</v>
      </c>
      <c r="M533" s="31"/>
      <c r="N533">
        <f t="shared" si="110"/>
        <v>0</v>
      </c>
      <c r="O533" s="45" t="e">
        <f t="shared" si="113"/>
        <v>#N/A</v>
      </c>
      <c r="P533">
        <f t="shared" si="117"/>
        <v>0</v>
      </c>
      <c r="Q533" s="41">
        <f t="shared" si="118"/>
        <v>0</v>
      </c>
      <c r="R533" s="41">
        <f t="shared" si="114"/>
        <v>0</v>
      </c>
      <c r="S533" s="41">
        <f t="shared" si="119"/>
        <v>0</v>
      </c>
      <c r="T533">
        <f t="shared" si="115"/>
        <v>0</v>
      </c>
      <c r="U533" s="40">
        <f t="shared" si="120"/>
        <v>0</v>
      </c>
      <c r="V533" s="38">
        <f t="shared" si="121"/>
        <v>0</v>
      </c>
      <c r="W533" t="str">
        <f>VLOOKUP(A533,'Komplet č.2008 (ÚR 4 A 5)'!$V$4:$W$778,1,0)</f>
        <v>46160</v>
      </c>
      <c r="X533" t="str">
        <f>VLOOKUP(A533,'Komplet č.2008 (ÚR 4 A 5)'!$Y$4:$Y$778,1,0)</f>
        <v>46160</v>
      </c>
      <c r="FJ533" t="str">
        <f>VLOOKUP(F533,'Komplet č 2025 (ÚR 4 A 5)'!$F$3:$N$753,9,0)</f>
        <v>46.16</v>
      </c>
      <c r="FK533">
        <f>VLOOKUP(F533,'Komplet č 2025 (ÚR 4 A 5)'!$F$3:$N$753,8,0)</f>
        <v>4</v>
      </c>
    </row>
    <row r="534" spans="1:167" x14ac:dyDescent="0.25">
      <c r="A534" s="67" t="s">
        <v>1584</v>
      </c>
      <c r="B534" s="68" t="s">
        <v>1585</v>
      </c>
      <c r="C534" s="55" t="str">
        <f t="shared" si="116"/>
        <v>46170 - Zprostředkování velkoobchodu a velkoobchod v zastoupení s potravinami, nápoji, tabákem a tabákovými výrobky</v>
      </c>
      <c r="D534" s="55" t="s">
        <v>1586</v>
      </c>
      <c r="E534" s="1" t="s">
        <v>29</v>
      </c>
      <c r="F534" s="67" t="s">
        <v>1584</v>
      </c>
      <c r="G534" s="68" t="s">
        <v>1587</v>
      </c>
      <c r="H534" s="55" t="str">
        <f t="shared" si="111"/>
        <v>46170 - Zprostředkování v oblasti velkoobchodu za provizi s potravinami, nápoji a tabákovými výrobky</v>
      </c>
      <c r="I534" s="55" t="s">
        <v>1591</v>
      </c>
      <c r="J534" t="str">
        <f t="shared" si="112"/>
        <v>Shoda</v>
      </c>
      <c r="K534">
        <v>532</v>
      </c>
      <c r="L534" s="1">
        <f>IF(LEFT(Převodník!$A$12,5)=LEFT('Přehled převodů'!D534,5),1,0)</f>
        <v>0</v>
      </c>
      <c r="M534" s="31"/>
      <c r="N534">
        <f t="shared" ref="N534:N597" si="122">IF(L534=0,0,K534)</f>
        <v>0</v>
      </c>
      <c r="O534" s="45" t="e">
        <f t="shared" si="113"/>
        <v>#N/A</v>
      </c>
      <c r="P534">
        <f t="shared" si="117"/>
        <v>0</v>
      </c>
      <c r="Q534" s="41">
        <f t="shared" si="118"/>
        <v>0</v>
      </c>
      <c r="R534" s="41">
        <f t="shared" si="114"/>
        <v>0</v>
      </c>
      <c r="S534" s="41">
        <f t="shared" si="119"/>
        <v>0</v>
      </c>
      <c r="T534">
        <f t="shared" si="115"/>
        <v>0</v>
      </c>
      <c r="U534" s="40">
        <f t="shared" si="120"/>
        <v>0</v>
      </c>
      <c r="V534" s="38">
        <f t="shared" si="121"/>
        <v>0</v>
      </c>
      <c r="W534" t="str">
        <f>VLOOKUP(A534,'Komplet č.2008 (ÚR 4 A 5)'!$V$4:$W$778,1,0)</f>
        <v>46170</v>
      </c>
      <c r="X534" t="str">
        <f>VLOOKUP(A534,'Komplet č.2008 (ÚR 4 A 5)'!$Y$4:$Y$778,1,0)</f>
        <v>46170</v>
      </c>
      <c r="FJ534" t="str">
        <f>VLOOKUP(F534,'Komplet č 2025 (ÚR 4 A 5)'!$F$3:$N$753,9,0)</f>
        <v>46.17</v>
      </c>
      <c r="FK534">
        <f>VLOOKUP(F534,'Komplet č 2025 (ÚR 4 A 5)'!$F$3:$N$753,8,0)</f>
        <v>4</v>
      </c>
    </row>
    <row r="535" spans="1:167" x14ac:dyDescent="0.25">
      <c r="A535" s="67" t="s">
        <v>1510</v>
      </c>
      <c r="B535" s="68" t="s">
        <v>1589</v>
      </c>
      <c r="C535" s="55" t="str">
        <f t="shared" si="116"/>
        <v>46180 - Zprostředkování specializovaného velkoobchodu a specializovaný velkoobchod v zastoupení s ostatními výrobky</v>
      </c>
      <c r="D535" s="55" t="s">
        <v>1590</v>
      </c>
      <c r="E535" s="1" t="s">
        <v>29</v>
      </c>
      <c r="F535" s="67" t="s">
        <v>1510</v>
      </c>
      <c r="G535" s="68" t="s">
        <v>1511</v>
      </c>
      <c r="H535" s="55" t="str">
        <f t="shared" si="111"/>
        <v>46180 - Zprostředkování v oblasti specializovaného velkoobchodu za provizi s ostatním zbožím</v>
      </c>
      <c r="I535" s="55" t="s">
        <v>1506</v>
      </c>
      <c r="J535" t="str">
        <f t="shared" si="112"/>
        <v>Shoda</v>
      </c>
      <c r="K535">
        <v>533</v>
      </c>
      <c r="L535" s="1">
        <f>IF(LEFT(Převodník!$A$12,5)=LEFT('Přehled převodů'!D535,5),1,0)</f>
        <v>0</v>
      </c>
      <c r="M535" s="31"/>
      <c r="N535">
        <f t="shared" si="122"/>
        <v>0</v>
      </c>
      <c r="O535" s="45" t="e">
        <f t="shared" si="113"/>
        <v>#N/A</v>
      </c>
      <c r="P535">
        <f t="shared" si="117"/>
        <v>0</v>
      </c>
      <c r="Q535" s="41">
        <f t="shared" si="118"/>
        <v>0</v>
      </c>
      <c r="R535" s="41">
        <f t="shared" si="114"/>
        <v>0</v>
      </c>
      <c r="S535" s="41">
        <f t="shared" si="119"/>
        <v>0</v>
      </c>
      <c r="T535">
        <f t="shared" si="115"/>
        <v>0</v>
      </c>
      <c r="U535" s="40">
        <f t="shared" si="120"/>
        <v>0</v>
      </c>
      <c r="V535" s="38">
        <f t="shared" si="121"/>
        <v>0</v>
      </c>
      <c r="W535" t="str">
        <f>VLOOKUP(A535,'Komplet č.2008 (ÚR 4 A 5)'!$V$4:$W$778,1,0)</f>
        <v>46180</v>
      </c>
      <c r="X535" t="str">
        <f>VLOOKUP(A535,'Komplet č.2008 (ÚR 4 A 5)'!$Y$4:$Y$778,1,0)</f>
        <v>46180</v>
      </c>
      <c r="FJ535" t="str">
        <f>VLOOKUP(F535,'Komplet č 2025 (ÚR 4 A 5)'!$F$3:$N$753,9,0)</f>
        <v>46.18</v>
      </c>
      <c r="FK535">
        <f>VLOOKUP(F535,'Komplet č 2025 (ÚR 4 A 5)'!$F$3:$N$753,8,0)</f>
        <v>4</v>
      </c>
    </row>
    <row r="536" spans="1:167" x14ac:dyDescent="0.25">
      <c r="A536" s="67" t="s">
        <v>1592</v>
      </c>
      <c r="B536" s="68" t="s">
        <v>1593</v>
      </c>
      <c r="C536" s="55" t="str">
        <f t="shared" si="116"/>
        <v>46181 - Zprostředkování velkoobchodu a velkoobchod v zastoupení s papírenskými výrobky</v>
      </c>
      <c r="D536" s="55" t="s">
        <v>1594</v>
      </c>
      <c r="E536" s="1" t="s">
        <v>29</v>
      </c>
      <c r="F536" s="67" t="s">
        <v>1510</v>
      </c>
      <c r="G536" s="68" t="s">
        <v>1511</v>
      </c>
      <c r="H536" s="55" t="str">
        <f t="shared" si="111"/>
        <v>46180 - Zprostředkování v oblasti specializovaného velkoobchodu za provizi s ostatním zbožím</v>
      </c>
      <c r="I536" s="55" t="s">
        <v>1506</v>
      </c>
      <c r="J536" t="str">
        <f t="shared" si="112"/>
        <v>Shoda</v>
      </c>
      <c r="K536">
        <v>534</v>
      </c>
      <c r="L536" s="1">
        <f>IF(LEFT(Převodník!$A$12,5)=LEFT('Přehled převodů'!D536,5),1,0)</f>
        <v>0</v>
      </c>
      <c r="M536" s="31"/>
      <c r="N536">
        <f t="shared" si="122"/>
        <v>0</v>
      </c>
      <c r="O536" s="45" t="e">
        <f t="shared" si="113"/>
        <v>#N/A</v>
      </c>
      <c r="P536">
        <f t="shared" si="117"/>
        <v>0</v>
      </c>
      <c r="Q536" s="41">
        <f t="shared" si="118"/>
        <v>0</v>
      </c>
      <c r="R536" s="41">
        <f t="shared" si="114"/>
        <v>0</v>
      </c>
      <c r="S536" s="41">
        <f t="shared" si="119"/>
        <v>0</v>
      </c>
      <c r="T536">
        <f t="shared" si="115"/>
        <v>0</v>
      </c>
      <c r="U536" s="40">
        <f t="shared" si="120"/>
        <v>0</v>
      </c>
      <c r="V536" s="38">
        <f t="shared" si="121"/>
        <v>0</v>
      </c>
      <c r="W536" t="str">
        <f>VLOOKUP(A536,'Komplet č.2008 (ÚR 4 A 5)'!$V$4:$W$778,1,0)</f>
        <v>46181</v>
      </c>
      <c r="X536" t="str">
        <f>VLOOKUP(A536,'Komplet č.2008 (ÚR 4 A 5)'!$Y$4:$Y$778,1,0)</f>
        <v>46181</v>
      </c>
      <c r="FJ536" t="str">
        <f>VLOOKUP(F536,'Komplet č 2025 (ÚR 4 A 5)'!$F$3:$N$753,9,0)</f>
        <v>46.18</v>
      </c>
      <c r="FK536">
        <f>VLOOKUP(F536,'Komplet č 2025 (ÚR 4 A 5)'!$F$3:$N$753,8,0)</f>
        <v>4</v>
      </c>
    </row>
    <row r="537" spans="1:167" x14ac:dyDescent="0.25">
      <c r="A537" s="67" t="s">
        <v>1595</v>
      </c>
      <c r="B537" s="68" t="s">
        <v>1596</v>
      </c>
      <c r="C537" s="55" t="str">
        <f t="shared" si="116"/>
        <v>46189 - Zprostředkování specializovaného velkoobchodu a velkoobchod v zastoupení s ostatními výrobky j. n.</v>
      </c>
      <c r="D537" s="55" t="s">
        <v>1597</v>
      </c>
      <c r="E537" s="1" t="s">
        <v>29</v>
      </c>
      <c r="F537" s="67" t="s">
        <v>1510</v>
      </c>
      <c r="G537" s="68" t="s">
        <v>1511</v>
      </c>
      <c r="H537" s="55" t="str">
        <f t="shared" si="111"/>
        <v>46180 - Zprostředkování v oblasti specializovaného velkoobchodu za provizi s ostatním zbožím</v>
      </c>
      <c r="I537" s="55" t="s">
        <v>1506</v>
      </c>
      <c r="J537" t="str">
        <f t="shared" si="112"/>
        <v>Shoda</v>
      </c>
      <c r="K537">
        <v>535</v>
      </c>
      <c r="L537" s="1">
        <f>IF(LEFT(Převodník!$A$12,5)=LEFT('Přehled převodů'!D537,5),1,0)</f>
        <v>0</v>
      </c>
      <c r="M537" s="31"/>
      <c r="N537">
        <f t="shared" si="122"/>
        <v>0</v>
      </c>
      <c r="O537" s="45" t="e">
        <f t="shared" si="113"/>
        <v>#N/A</v>
      </c>
      <c r="P537">
        <f t="shared" si="117"/>
        <v>0</v>
      </c>
      <c r="Q537" s="41">
        <f t="shared" si="118"/>
        <v>0</v>
      </c>
      <c r="R537" s="41">
        <f t="shared" si="114"/>
        <v>0</v>
      </c>
      <c r="S537" s="41">
        <f t="shared" si="119"/>
        <v>0</v>
      </c>
      <c r="T537">
        <f t="shared" si="115"/>
        <v>0</v>
      </c>
      <c r="U537" s="40">
        <f t="shared" si="120"/>
        <v>0</v>
      </c>
      <c r="V537" s="38">
        <f t="shared" si="121"/>
        <v>0</v>
      </c>
      <c r="W537" t="str">
        <f>VLOOKUP(A537,'Komplet č.2008 (ÚR 4 A 5)'!$V$4:$W$778,1,0)</f>
        <v>46189</v>
      </c>
      <c r="X537" t="str">
        <f>VLOOKUP(A537,'Komplet č.2008 (ÚR 4 A 5)'!$Y$4:$Y$778,1,0)</f>
        <v>46189</v>
      </c>
      <c r="FJ537" t="str">
        <f>VLOOKUP(F537,'Komplet č 2025 (ÚR 4 A 5)'!$F$3:$N$753,9,0)</f>
        <v>46.18</v>
      </c>
      <c r="FK537">
        <f>VLOOKUP(F537,'Komplet č 2025 (ÚR 4 A 5)'!$F$3:$N$753,8,0)</f>
        <v>4</v>
      </c>
    </row>
    <row r="538" spans="1:167" x14ac:dyDescent="0.25">
      <c r="A538" s="67" t="s">
        <v>1598</v>
      </c>
      <c r="B538" s="68" t="s">
        <v>1599</v>
      </c>
      <c r="C538" s="55" t="str">
        <f t="shared" si="116"/>
        <v>46190 - Zprostředkování nespecializovaného velkoobchodu a nespecializovaný velkoobchod v zastoupení</v>
      </c>
      <c r="D538" s="55" t="s">
        <v>1600</v>
      </c>
      <c r="E538" s="1" t="s">
        <v>29</v>
      </c>
      <c r="F538" s="67" t="s">
        <v>1598</v>
      </c>
      <c r="G538" s="68" t="s">
        <v>1601</v>
      </c>
      <c r="H538" s="55" t="str">
        <f t="shared" si="111"/>
        <v>46190 - Zprostředkování v oblasti nespecializovaného velkoobchodu za provizi</v>
      </c>
      <c r="I538" s="55" t="s">
        <v>1605</v>
      </c>
      <c r="J538" t="str">
        <f t="shared" si="112"/>
        <v>Shoda</v>
      </c>
      <c r="K538">
        <v>536</v>
      </c>
      <c r="L538" s="1">
        <f>IF(LEFT(Převodník!$A$12,5)=LEFT('Přehled převodů'!D538,5),1,0)</f>
        <v>0</v>
      </c>
      <c r="M538" s="31"/>
      <c r="N538">
        <f t="shared" si="122"/>
        <v>0</v>
      </c>
      <c r="O538" s="45" t="e">
        <f t="shared" si="113"/>
        <v>#N/A</v>
      </c>
      <c r="P538">
        <f t="shared" si="117"/>
        <v>0</v>
      </c>
      <c r="Q538" s="41">
        <f t="shared" si="118"/>
        <v>0</v>
      </c>
      <c r="R538" s="41">
        <f t="shared" si="114"/>
        <v>0</v>
      </c>
      <c r="S538" s="41">
        <f t="shared" si="119"/>
        <v>0</v>
      </c>
      <c r="T538">
        <f t="shared" si="115"/>
        <v>0</v>
      </c>
      <c r="U538" s="40">
        <f t="shared" si="120"/>
        <v>0</v>
      </c>
      <c r="V538" s="38">
        <f t="shared" si="121"/>
        <v>0</v>
      </c>
      <c r="W538" t="str">
        <f>VLOOKUP(A538,'Komplet č.2008 (ÚR 4 A 5)'!$V$4:$W$778,1,0)</f>
        <v>46190</v>
      </c>
      <c r="X538" t="str">
        <f>VLOOKUP(A538,'Komplet č.2008 (ÚR 4 A 5)'!$Y$4:$Y$778,1,0)</f>
        <v>46190</v>
      </c>
      <c r="FJ538" t="str">
        <f>VLOOKUP(F538,'Komplet č 2025 (ÚR 4 A 5)'!$F$3:$N$753,9,0)</f>
        <v>46.19</v>
      </c>
      <c r="FK538">
        <f>VLOOKUP(F538,'Komplet č 2025 (ÚR 4 A 5)'!$F$3:$N$753,8,0)</f>
        <v>4</v>
      </c>
    </row>
    <row r="539" spans="1:167" x14ac:dyDescent="0.25">
      <c r="A539" s="67" t="s">
        <v>1602</v>
      </c>
      <c r="B539" s="68" t="s">
        <v>1603</v>
      </c>
      <c r="C539" s="55" t="str">
        <f t="shared" si="116"/>
        <v>46210 - Velkoobchod s obilím, surovým tabákem, osivy a krmivy</v>
      </c>
      <c r="D539" s="55" t="s">
        <v>1604</v>
      </c>
      <c r="E539" s="1" t="s">
        <v>29</v>
      </c>
      <c r="F539" s="67" t="s">
        <v>1602</v>
      </c>
      <c r="G539" s="68" t="s">
        <v>1603</v>
      </c>
      <c r="H539" s="55" t="str">
        <f t="shared" si="111"/>
        <v>46210 - Velkoobchod s obilím, surovým tabákem, osivy a krmivy</v>
      </c>
      <c r="I539" s="55" t="s">
        <v>1604</v>
      </c>
      <c r="J539" t="str">
        <f t="shared" si="112"/>
        <v>Shoda</v>
      </c>
      <c r="K539">
        <v>537</v>
      </c>
      <c r="L539" s="1">
        <f>IF(LEFT(Převodník!$A$12,5)=LEFT('Přehled převodů'!D539,5),1,0)</f>
        <v>0</v>
      </c>
      <c r="M539" s="31"/>
      <c r="N539">
        <f t="shared" si="122"/>
        <v>0</v>
      </c>
      <c r="O539" s="45" t="e">
        <f t="shared" si="113"/>
        <v>#N/A</v>
      </c>
      <c r="P539">
        <f t="shared" si="117"/>
        <v>0</v>
      </c>
      <c r="Q539" s="41">
        <f t="shared" si="118"/>
        <v>0</v>
      </c>
      <c r="R539" s="41">
        <f t="shared" si="114"/>
        <v>0</v>
      </c>
      <c r="S539" s="41">
        <f t="shared" si="119"/>
        <v>0</v>
      </c>
      <c r="T539">
        <f t="shared" si="115"/>
        <v>0</v>
      </c>
      <c r="U539" s="40">
        <f t="shared" si="120"/>
        <v>0</v>
      </c>
      <c r="V539" s="38">
        <f t="shared" si="121"/>
        <v>0</v>
      </c>
      <c r="W539" t="str">
        <f>VLOOKUP(A539,'Komplet č.2008 (ÚR 4 A 5)'!$V$4:$W$778,1,0)</f>
        <v>46210</v>
      </c>
      <c r="X539" t="str">
        <f>VLOOKUP(A539,'Komplet č.2008 (ÚR 4 A 5)'!$Y$4:$Y$778,1,0)</f>
        <v>46210</v>
      </c>
      <c r="FJ539" t="str">
        <f>VLOOKUP(F539,'Komplet č 2025 (ÚR 4 A 5)'!$F$3:$N$753,9,0)</f>
        <v>46.21</v>
      </c>
      <c r="FK539">
        <f>VLOOKUP(F539,'Komplet č 2025 (ÚR 4 A 5)'!$F$3:$N$753,8,0)</f>
        <v>4</v>
      </c>
    </row>
    <row r="540" spans="1:167" x14ac:dyDescent="0.25">
      <c r="A540" s="67" t="s">
        <v>1606</v>
      </c>
      <c r="B540" s="68" t="s">
        <v>1607</v>
      </c>
      <c r="C540" s="55" t="str">
        <f t="shared" si="116"/>
        <v>46220 - Velkoobchod s květinami a jinými rostlinami</v>
      </c>
      <c r="D540" s="55" t="s">
        <v>1608</v>
      </c>
      <c r="E540" s="1" t="s">
        <v>29</v>
      </c>
      <c r="F540" s="67" t="s">
        <v>1606</v>
      </c>
      <c r="G540" s="68" t="s">
        <v>1607</v>
      </c>
      <c r="H540" s="55" t="str">
        <f t="shared" si="111"/>
        <v>46220 - Velkoobchod s květinami a jinými rostlinami</v>
      </c>
      <c r="I540" s="55" t="s">
        <v>1608</v>
      </c>
      <c r="J540" t="str">
        <f t="shared" si="112"/>
        <v>Shoda</v>
      </c>
      <c r="K540">
        <v>538</v>
      </c>
      <c r="L540" s="1">
        <f>IF(LEFT(Převodník!$A$12,5)=LEFT('Přehled převodů'!D540,5),1,0)</f>
        <v>0</v>
      </c>
      <c r="M540" s="31"/>
      <c r="N540">
        <f t="shared" si="122"/>
        <v>0</v>
      </c>
      <c r="O540" s="45" t="e">
        <f t="shared" si="113"/>
        <v>#N/A</v>
      </c>
      <c r="P540">
        <f t="shared" si="117"/>
        <v>0</v>
      </c>
      <c r="Q540" s="41">
        <f t="shared" si="118"/>
        <v>0</v>
      </c>
      <c r="R540" s="41">
        <f t="shared" si="114"/>
        <v>0</v>
      </c>
      <c r="S540" s="41">
        <f t="shared" si="119"/>
        <v>0</v>
      </c>
      <c r="T540">
        <f t="shared" si="115"/>
        <v>0</v>
      </c>
      <c r="U540" s="40">
        <f t="shared" si="120"/>
        <v>0</v>
      </c>
      <c r="V540" s="38">
        <f t="shared" si="121"/>
        <v>0</v>
      </c>
      <c r="W540" t="str">
        <f>VLOOKUP(A540,'Komplet č.2008 (ÚR 4 A 5)'!$V$4:$W$778,1,0)</f>
        <v>46220</v>
      </c>
      <c r="X540" t="str">
        <f>VLOOKUP(A540,'Komplet č.2008 (ÚR 4 A 5)'!$Y$4:$Y$778,1,0)</f>
        <v>46220</v>
      </c>
      <c r="FJ540" t="str">
        <f>VLOOKUP(F540,'Komplet č 2025 (ÚR 4 A 5)'!$F$3:$N$753,9,0)</f>
        <v>46.22</v>
      </c>
      <c r="FK540">
        <f>VLOOKUP(F540,'Komplet č 2025 (ÚR 4 A 5)'!$F$3:$N$753,8,0)</f>
        <v>4</v>
      </c>
    </row>
    <row r="541" spans="1:167" x14ac:dyDescent="0.25">
      <c r="A541" s="67" t="s">
        <v>1609</v>
      </c>
      <c r="B541" s="68" t="s">
        <v>1610</v>
      </c>
      <c r="C541" s="55" t="str">
        <f t="shared" si="116"/>
        <v>46230 - Velkoobchod s živými zvířaty</v>
      </c>
      <c r="D541" s="55" t="s">
        <v>1611</v>
      </c>
      <c r="E541" s="1" t="s">
        <v>29</v>
      </c>
      <c r="F541" s="67" t="s">
        <v>1609</v>
      </c>
      <c r="G541" s="68" t="s">
        <v>1610</v>
      </c>
      <c r="H541" s="55" t="str">
        <f t="shared" si="111"/>
        <v>46230 - Velkoobchod s živými zvířaty</v>
      </c>
      <c r="I541" s="55" t="s">
        <v>1611</v>
      </c>
      <c r="J541" t="str">
        <f t="shared" si="112"/>
        <v>Shoda</v>
      </c>
      <c r="K541">
        <v>539</v>
      </c>
      <c r="L541" s="1">
        <f>IF(LEFT(Převodník!$A$12,5)=LEFT('Přehled převodů'!D541,5),1,0)</f>
        <v>0</v>
      </c>
      <c r="M541" s="31"/>
      <c r="N541">
        <f t="shared" si="122"/>
        <v>0</v>
      </c>
      <c r="O541" s="45" t="e">
        <f t="shared" si="113"/>
        <v>#N/A</v>
      </c>
      <c r="P541">
        <f t="shared" si="117"/>
        <v>0</v>
      </c>
      <c r="Q541" s="41">
        <f t="shared" si="118"/>
        <v>0</v>
      </c>
      <c r="R541" s="41">
        <f t="shared" si="114"/>
        <v>0</v>
      </c>
      <c r="S541" s="41">
        <f t="shared" si="119"/>
        <v>0</v>
      </c>
      <c r="T541">
        <f t="shared" si="115"/>
        <v>0</v>
      </c>
      <c r="U541" s="40">
        <f t="shared" si="120"/>
        <v>0</v>
      </c>
      <c r="V541" s="38">
        <f t="shared" si="121"/>
        <v>0</v>
      </c>
      <c r="W541" t="str">
        <f>VLOOKUP(A541,'Komplet č.2008 (ÚR 4 A 5)'!$V$4:$W$778,1,0)</f>
        <v>46230</v>
      </c>
      <c r="X541" t="str">
        <f>VLOOKUP(A541,'Komplet č.2008 (ÚR 4 A 5)'!$Y$4:$Y$778,1,0)</f>
        <v>46230</v>
      </c>
      <c r="FJ541" t="str">
        <f>VLOOKUP(F541,'Komplet č 2025 (ÚR 4 A 5)'!$F$3:$N$753,9,0)</f>
        <v>46.23</v>
      </c>
      <c r="FK541">
        <f>VLOOKUP(F541,'Komplet č 2025 (ÚR 4 A 5)'!$F$3:$N$753,8,0)</f>
        <v>4</v>
      </c>
    </row>
    <row r="542" spans="1:167" x14ac:dyDescent="0.25">
      <c r="A542" s="67" t="s">
        <v>1612</v>
      </c>
      <c r="B542" s="68" t="s">
        <v>1613</v>
      </c>
      <c r="C542" s="55" t="str">
        <f t="shared" si="116"/>
        <v>46240 - Velkoobchod se surovými kůžemi, kožešinami a usněmi</v>
      </c>
      <c r="D542" s="55" t="s">
        <v>1614</v>
      </c>
      <c r="E542" s="1" t="s">
        <v>29</v>
      </c>
      <c r="F542" s="67" t="s">
        <v>1612</v>
      </c>
      <c r="G542" s="68" t="s">
        <v>1613</v>
      </c>
      <c r="H542" s="55" t="str">
        <f t="shared" si="111"/>
        <v>46240 - Velkoobchod se surovými kůžemi, kožešinami a usněmi</v>
      </c>
      <c r="I542" s="55" t="s">
        <v>1614</v>
      </c>
      <c r="J542" t="str">
        <f t="shared" si="112"/>
        <v>Shoda</v>
      </c>
      <c r="K542">
        <v>540</v>
      </c>
      <c r="L542" s="1">
        <f>IF(LEFT(Převodník!$A$12,5)=LEFT('Přehled převodů'!D542,5),1,0)</f>
        <v>0</v>
      </c>
      <c r="M542" s="31"/>
      <c r="N542">
        <f t="shared" si="122"/>
        <v>0</v>
      </c>
      <c r="O542" s="45" t="e">
        <f t="shared" si="113"/>
        <v>#N/A</v>
      </c>
      <c r="P542">
        <f t="shared" si="117"/>
        <v>0</v>
      </c>
      <c r="Q542" s="41">
        <f t="shared" si="118"/>
        <v>0</v>
      </c>
      <c r="R542" s="41">
        <f t="shared" si="114"/>
        <v>0</v>
      </c>
      <c r="S542" s="41">
        <f t="shared" si="119"/>
        <v>0</v>
      </c>
      <c r="T542">
        <f t="shared" si="115"/>
        <v>0</v>
      </c>
      <c r="U542" s="40">
        <f t="shared" si="120"/>
        <v>0</v>
      </c>
      <c r="V542" s="38">
        <f t="shared" si="121"/>
        <v>0</v>
      </c>
      <c r="W542" t="str">
        <f>VLOOKUP(A542,'Komplet č.2008 (ÚR 4 A 5)'!$V$4:$W$778,1,0)</f>
        <v>46240</v>
      </c>
      <c r="X542" t="str">
        <f>VLOOKUP(A542,'Komplet č.2008 (ÚR 4 A 5)'!$Y$4:$Y$778,1,0)</f>
        <v>46240</v>
      </c>
      <c r="FJ542" t="str">
        <f>VLOOKUP(F542,'Komplet č 2025 (ÚR 4 A 5)'!$F$3:$N$753,9,0)</f>
        <v>46.24</v>
      </c>
      <c r="FK542">
        <f>VLOOKUP(F542,'Komplet č 2025 (ÚR 4 A 5)'!$F$3:$N$753,8,0)</f>
        <v>4</v>
      </c>
    </row>
    <row r="543" spans="1:167" x14ac:dyDescent="0.25">
      <c r="A543" s="67" t="s">
        <v>1615</v>
      </c>
      <c r="B543" s="68" t="s">
        <v>1616</v>
      </c>
      <c r="C543" s="55" t="str">
        <f t="shared" si="116"/>
        <v>46310 - Velkoobchod s ovocem a zeleninou</v>
      </c>
      <c r="D543" s="55" t="s">
        <v>1617</v>
      </c>
      <c r="E543" s="1" t="s">
        <v>29</v>
      </c>
      <c r="F543" s="67" t="s">
        <v>1615</v>
      </c>
      <c r="G543" s="68" t="s">
        <v>1616</v>
      </c>
      <c r="H543" s="55" t="str">
        <f t="shared" si="111"/>
        <v>46310 - Velkoobchod s ovocem a zeleninou</v>
      </c>
      <c r="I543" s="55" t="s">
        <v>1617</v>
      </c>
      <c r="J543" t="str">
        <f t="shared" si="112"/>
        <v>Shoda</v>
      </c>
      <c r="K543">
        <v>541</v>
      </c>
      <c r="L543" s="1">
        <f>IF(LEFT(Převodník!$A$12,5)=LEFT('Přehled převodů'!D543,5),1,0)</f>
        <v>0</v>
      </c>
      <c r="M543" s="31"/>
      <c r="N543">
        <f t="shared" si="122"/>
        <v>0</v>
      </c>
      <c r="O543" s="45" t="e">
        <f t="shared" si="113"/>
        <v>#N/A</v>
      </c>
      <c r="P543">
        <f t="shared" si="117"/>
        <v>0</v>
      </c>
      <c r="Q543" s="41">
        <f t="shared" si="118"/>
        <v>0</v>
      </c>
      <c r="R543" s="41">
        <f t="shared" si="114"/>
        <v>0</v>
      </c>
      <c r="S543" s="41">
        <f t="shared" si="119"/>
        <v>0</v>
      </c>
      <c r="T543">
        <f t="shared" si="115"/>
        <v>0</v>
      </c>
      <c r="U543" s="40">
        <f t="shared" si="120"/>
        <v>0</v>
      </c>
      <c r="V543" s="38">
        <f t="shared" si="121"/>
        <v>0</v>
      </c>
      <c r="W543" t="str">
        <f>VLOOKUP(A543,'Komplet č.2008 (ÚR 4 A 5)'!$V$4:$W$778,1,0)</f>
        <v>46310</v>
      </c>
      <c r="X543" t="str">
        <f>VLOOKUP(A543,'Komplet č.2008 (ÚR 4 A 5)'!$Y$4:$Y$778,1,0)</f>
        <v>46310</v>
      </c>
      <c r="FJ543" t="str">
        <f>VLOOKUP(F543,'Komplet č 2025 (ÚR 4 A 5)'!$F$3:$N$753,9,0)</f>
        <v>46.31</v>
      </c>
      <c r="FK543">
        <f>VLOOKUP(F543,'Komplet č 2025 (ÚR 4 A 5)'!$F$3:$N$753,8,0)</f>
        <v>4</v>
      </c>
    </row>
    <row r="544" spans="1:167" x14ac:dyDescent="0.25">
      <c r="A544" s="67" t="s">
        <v>1618</v>
      </c>
      <c r="B544" s="68" t="s">
        <v>1619</v>
      </c>
      <c r="C544" s="55" t="str">
        <f t="shared" si="116"/>
        <v>46320 - Velkoobchod s masem a masnými výrobky</v>
      </c>
      <c r="D544" s="55" t="s">
        <v>1620</v>
      </c>
      <c r="E544" s="1" t="s">
        <v>29</v>
      </c>
      <c r="F544" s="67" t="s">
        <v>1618</v>
      </c>
      <c r="G544" s="68" t="s">
        <v>1621</v>
      </c>
      <c r="H544" s="55" t="str">
        <f t="shared" si="111"/>
        <v>46320 - Velkoobchod s masem, masnými výrobky, rybami a rybími výrobky</v>
      </c>
      <c r="I544" s="55" t="s">
        <v>1625</v>
      </c>
      <c r="J544" t="str">
        <f t="shared" si="112"/>
        <v>Shoda</v>
      </c>
      <c r="K544">
        <v>542</v>
      </c>
      <c r="L544" s="1">
        <f>IF(LEFT(Převodník!$A$12,5)=LEFT('Přehled převodů'!D544,5),1,0)</f>
        <v>0</v>
      </c>
      <c r="M544" s="31"/>
      <c r="N544">
        <f t="shared" si="122"/>
        <v>0</v>
      </c>
      <c r="O544" s="45" t="e">
        <f t="shared" si="113"/>
        <v>#N/A</v>
      </c>
      <c r="P544">
        <f t="shared" si="117"/>
        <v>0</v>
      </c>
      <c r="Q544" s="41">
        <f t="shared" si="118"/>
        <v>0</v>
      </c>
      <c r="R544" s="41">
        <f t="shared" si="114"/>
        <v>0</v>
      </c>
      <c r="S544" s="41">
        <f t="shared" si="119"/>
        <v>0</v>
      </c>
      <c r="T544">
        <f t="shared" si="115"/>
        <v>0</v>
      </c>
      <c r="U544" s="40">
        <f t="shared" si="120"/>
        <v>0</v>
      </c>
      <c r="V544" s="38">
        <f t="shared" si="121"/>
        <v>0</v>
      </c>
      <c r="W544" t="str">
        <f>VLOOKUP(A544,'Komplet č.2008 (ÚR 4 A 5)'!$V$4:$W$778,1,0)</f>
        <v>46320</v>
      </c>
      <c r="X544" t="str">
        <f>VLOOKUP(A544,'Komplet č.2008 (ÚR 4 A 5)'!$Y$4:$Y$778,1,0)</f>
        <v>46320</v>
      </c>
      <c r="FJ544" t="str">
        <f>VLOOKUP(F544,'Komplet č 2025 (ÚR 4 A 5)'!$F$3:$N$753,9,0)</f>
        <v>46.32</v>
      </c>
      <c r="FK544">
        <f>VLOOKUP(F544,'Komplet č 2025 (ÚR 4 A 5)'!$F$3:$N$753,8,0)</f>
        <v>4</v>
      </c>
    </row>
    <row r="545" spans="1:167" x14ac:dyDescent="0.25">
      <c r="A545" s="67" t="s">
        <v>1622</v>
      </c>
      <c r="B545" s="68" t="s">
        <v>1623</v>
      </c>
      <c r="C545" s="55" t="str">
        <f t="shared" si="116"/>
        <v>46330 - Velkoobchod s mléčnými výrobky, vejci, jedlými oleji a tuky</v>
      </c>
      <c r="D545" s="55" t="s">
        <v>1624</v>
      </c>
      <c r="E545" s="1" t="s">
        <v>29</v>
      </c>
      <c r="F545" s="67" t="s">
        <v>1622</v>
      </c>
      <c r="G545" s="68" t="s">
        <v>1623</v>
      </c>
      <c r="H545" s="55" t="str">
        <f t="shared" si="111"/>
        <v>46330 - Velkoobchod s mléčnými výrobky, vejci, jedlými oleji a tuky</v>
      </c>
      <c r="I545" s="55" t="s">
        <v>1624</v>
      </c>
      <c r="J545" t="str">
        <f t="shared" si="112"/>
        <v>Shoda</v>
      </c>
      <c r="K545">
        <v>543</v>
      </c>
      <c r="L545" s="1">
        <f>IF(LEFT(Převodník!$A$12,5)=LEFT('Přehled převodů'!D545,5),1,0)</f>
        <v>0</v>
      </c>
      <c r="M545" s="31"/>
      <c r="N545">
        <f t="shared" si="122"/>
        <v>0</v>
      </c>
      <c r="O545" s="45" t="e">
        <f t="shared" si="113"/>
        <v>#N/A</v>
      </c>
      <c r="P545">
        <f t="shared" si="117"/>
        <v>0</v>
      </c>
      <c r="Q545" s="41">
        <f t="shared" si="118"/>
        <v>0</v>
      </c>
      <c r="R545" s="41">
        <f t="shared" si="114"/>
        <v>0</v>
      </c>
      <c r="S545" s="41">
        <f t="shared" si="119"/>
        <v>0</v>
      </c>
      <c r="T545">
        <f t="shared" si="115"/>
        <v>0</v>
      </c>
      <c r="U545" s="40">
        <f t="shared" si="120"/>
        <v>0</v>
      </c>
      <c r="V545" s="38">
        <f t="shared" si="121"/>
        <v>0</v>
      </c>
      <c r="W545" t="str">
        <f>VLOOKUP(A545,'Komplet č.2008 (ÚR 4 A 5)'!$V$4:$W$778,1,0)</f>
        <v>46330</v>
      </c>
      <c r="X545" t="str">
        <f>VLOOKUP(A545,'Komplet č.2008 (ÚR 4 A 5)'!$Y$4:$Y$778,1,0)</f>
        <v>46330</v>
      </c>
      <c r="FJ545" t="str">
        <f>VLOOKUP(F545,'Komplet č 2025 (ÚR 4 A 5)'!$F$3:$N$753,9,0)</f>
        <v>46.33</v>
      </c>
      <c r="FK545">
        <f>VLOOKUP(F545,'Komplet č 2025 (ÚR 4 A 5)'!$F$3:$N$753,8,0)</f>
        <v>4</v>
      </c>
    </row>
    <row r="546" spans="1:167" x14ac:dyDescent="0.25">
      <c r="A546" s="67" t="s">
        <v>1626</v>
      </c>
      <c r="B546" s="68" t="s">
        <v>1627</v>
      </c>
      <c r="C546" s="55" t="str">
        <f t="shared" si="116"/>
        <v>46340 - Velkoobchod s nápoji</v>
      </c>
      <c r="D546" s="55" t="s">
        <v>1628</v>
      </c>
      <c r="E546" s="1" t="s">
        <v>29</v>
      </c>
      <c r="F546" s="67" t="s">
        <v>1626</v>
      </c>
      <c r="G546" s="68" t="s">
        <v>1627</v>
      </c>
      <c r="H546" s="55" t="str">
        <f t="shared" si="111"/>
        <v>46340 - Velkoobchod s nápoji</v>
      </c>
      <c r="I546" s="55" t="s">
        <v>1628</v>
      </c>
      <c r="J546" t="str">
        <f t="shared" si="112"/>
        <v>Shoda</v>
      </c>
      <c r="K546">
        <v>544</v>
      </c>
      <c r="L546" s="1">
        <f>IF(LEFT(Převodník!$A$12,5)=LEFT('Přehled převodů'!D546,5),1,0)</f>
        <v>0</v>
      </c>
      <c r="M546" s="31"/>
      <c r="N546">
        <f t="shared" si="122"/>
        <v>0</v>
      </c>
      <c r="O546" s="45" t="e">
        <f t="shared" si="113"/>
        <v>#N/A</v>
      </c>
      <c r="P546">
        <f t="shared" si="117"/>
        <v>0</v>
      </c>
      <c r="Q546" s="41">
        <f t="shared" si="118"/>
        <v>0</v>
      </c>
      <c r="R546" s="41">
        <f t="shared" si="114"/>
        <v>0</v>
      </c>
      <c r="S546" s="41">
        <f t="shared" si="119"/>
        <v>0</v>
      </c>
      <c r="T546">
        <f t="shared" si="115"/>
        <v>0</v>
      </c>
      <c r="U546" s="40">
        <f t="shared" si="120"/>
        <v>0</v>
      </c>
      <c r="V546" s="38">
        <f t="shared" si="121"/>
        <v>0</v>
      </c>
      <c r="W546" t="str">
        <f>VLOOKUP(A546,'Komplet č.2008 (ÚR 4 A 5)'!$V$4:$W$778,1,0)</f>
        <v>46340</v>
      </c>
      <c r="X546" t="str">
        <f>VLOOKUP(A546,'Komplet č.2008 (ÚR 4 A 5)'!$Y$4:$Y$778,1,0)</f>
        <v>46340</v>
      </c>
      <c r="FJ546" t="str">
        <f>VLOOKUP(F546,'Komplet č 2025 (ÚR 4 A 5)'!$F$3:$N$753,9,0)</f>
        <v>46.34</v>
      </c>
      <c r="FK546">
        <f>VLOOKUP(F546,'Komplet č 2025 (ÚR 4 A 5)'!$F$3:$N$753,8,0)</f>
        <v>4</v>
      </c>
    </row>
    <row r="547" spans="1:167" x14ac:dyDescent="0.25">
      <c r="A547" s="67" t="s">
        <v>1629</v>
      </c>
      <c r="B547" s="68" t="s">
        <v>1630</v>
      </c>
      <c r="C547" s="55" t="str">
        <f t="shared" si="116"/>
        <v>46350 - Velkoobchod s tabákovými výrobky</v>
      </c>
      <c r="D547" s="55" t="s">
        <v>1631</v>
      </c>
      <c r="E547" s="1" t="s">
        <v>29</v>
      </c>
      <c r="F547" s="67" t="s">
        <v>1629</v>
      </c>
      <c r="G547" s="68" t="s">
        <v>1630</v>
      </c>
      <c r="H547" s="55" t="str">
        <f t="shared" si="111"/>
        <v>46350 - Velkoobchod s tabákovými výrobky</v>
      </c>
      <c r="I547" s="55" t="s">
        <v>1631</v>
      </c>
      <c r="J547" t="str">
        <f t="shared" si="112"/>
        <v>Shoda</v>
      </c>
      <c r="K547">
        <v>545</v>
      </c>
      <c r="L547" s="1">
        <f>IF(LEFT(Převodník!$A$12,5)=LEFT('Přehled převodů'!D547,5),1,0)</f>
        <v>0</v>
      </c>
      <c r="M547" s="31"/>
      <c r="N547">
        <f t="shared" si="122"/>
        <v>0</v>
      </c>
      <c r="O547" s="45" t="e">
        <f t="shared" si="113"/>
        <v>#N/A</v>
      </c>
      <c r="P547">
        <f t="shared" si="117"/>
        <v>0</v>
      </c>
      <c r="Q547" s="41">
        <f t="shared" si="118"/>
        <v>0</v>
      </c>
      <c r="R547" s="41">
        <f t="shared" si="114"/>
        <v>0</v>
      </c>
      <c r="S547" s="41">
        <f t="shared" si="119"/>
        <v>0</v>
      </c>
      <c r="T547">
        <f t="shared" si="115"/>
        <v>0</v>
      </c>
      <c r="U547" s="40">
        <f t="shared" si="120"/>
        <v>0</v>
      </c>
      <c r="V547" s="38">
        <f t="shared" si="121"/>
        <v>0</v>
      </c>
      <c r="W547" t="str">
        <f>VLOOKUP(A547,'Komplet č.2008 (ÚR 4 A 5)'!$V$4:$W$778,1,0)</f>
        <v>46350</v>
      </c>
      <c r="X547" t="str">
        <f>VLOOKUP(A547,'Komplet č.2008 (ÚR 4 A 5)'!$Y$4:$Y$778,1,0)</f>
        <v>46350</v>
      </c>
      <c r="FJ547" t="str">
        <f>VLOOKUP(F547,'Komplet č 2025 (ÚR 4 A 5)'!$F$3:$N$753,9,0)</f>
        <v>46.35</v>
      </c>
      <c r="FK547">
        <f>VLOOKUP(F547,'Komplet č 2025 (ÚR 4 A 5)'!$F$3:$N$753,8,0)</f>
        <v>4</v>
      </c>
    </row>
    <row r="548" spans="1:167" x14ac:dyDescent="0.25">
      <c r="A548" s="67" t="s">
        <v>1632</v>
      </c>
      <c r="B548" s="68" t="s">
        <v>1633</v>
      </c>
      <c r="C548" s="55" t="str">
        <f t="shared" si="116"/>
        <v>46360 - Velkoobchod s cukrem, čokoládou a cukrovinkami</v>
      </c>
      <c r="D548" s="55" t="s">
        <v>1634</v>
      </c>
      <c r="E548" s="1" t="s">
        <v>29</v>
      </c>
      <c r="F548" s="67" t="s">
        <v>1632</v>
      </c>
      <c r="G548" s="68" t="s">
        <v>1633</v>
      </c>
      <c r="H548" s="55" t="str">
        <f t="shared" si="111"/>
        <v>46360 - Velkoobchod s cukrem, čokoládou a cukrovinkami</v>
      </c>
      <c r="I548" s="55" t="s">
        <v>1634</v>
      </c>
      <c r="J548" t="str">
        <f t="shared" si="112"/>
        <v>Shoda</v>
      </c>
      <c r="K548">
        <v>546</v>
      </c>
      <c r="L548" s="1">
        <f>IF(LEFT(Převodník!$A$12,5)=LEFT('Přehled převodů'!D548,5),1,0)</f>
        <v>0</v>
      </c>
      <c r="M548" s="31"/>
      <c r="N548">
        <f t="shared" si="122"/>
        <v>0</v>
      </c>
      <c r="O548" s="45" t="e">
        <f t="shared" si="113"/>
        <v>#N/A</v>
      </c>
      <c r="P548">
        <f t="shared" si="117"/>
        <v>0</v>
      </c>
      <c r="Q548" s="41">
        <f t="shared" si="118"/>
        <v>0</v>
      </c>
      <c r="R548" s="41">
        <f t="shared" si="114"/>
        <v>0</v>
      </c>
      <c r="S548" s="41">
        <f t="shared" si="119"/>
        <v>0</v>
      </c>
      <c r="T548">
        <f t="shared" si="115"/>
        <v>0</v>
      </c>
      <c r="U548" s="40">
        <f t="shared" si="120"/>
        <v>0</v>
      </c>
      <c r="V548" s="38">
        <f t="shared" si="121"/>
        <v>0</v>
      </c>
      <c r="W548" t="str">
        <f>VLOOKUP(A548,'Komplet č.2008 (ÚR 4 A 5)'!$V$4:$W$778,1,0)</f>
        <v>46360</v>
      </c>
      <c r="X548" t="str">
        <f>VLOOKUP(A548,'Komplet č.2008 (ÚR 4 A 5)'!$Y$4:$Y$778,1,0)</f>
        <v>46360</v>
      </c>
      <c r="FJ548" t="str">
        <f>VLOOKUP(F548,'Komplet č 2025 (ÚR 4 A 5)'!$F$3:$N$753,9,0)</f>
        <v>46.36</v>
      </c>
      <c r="FK548">
        <f>VLOOKUP(F548,'Komplet č 2025 (ÚR 4 A 5)'!$F$3:$N$753,8,0)</f>
        <v>4</v>
      </c>
    </row>
    <row r="549" spans="1:167" x14ac:dyDescent="0.25">
      <c r="A549" s="67" t="s">
        <v>1635</v>
      </c>
      <c r="B549" s="68" t="s">
        <v>1636</v>
      </c>
      <c r="C549" s="55" t="str">
        <f t="shared" si="116"/>
        <v>46370 - Velkoobchod s kávou, čajem, kakaem a kořením</v>
      </c>
      <c r="D549" s="55" t="s">
        <v>1637</v>
      </c>
      <c r="E549" s="1" t="s">
        <v>29</v>
      </c>
      <c r="F549" s="67" t="s">
        <v>1635</v>
      </c>
      <c r="G549" s="68" t="s">
        <v>1636</v>
      </c>
      <c r="H549" s="55" t="str">
        <f t="shared" si="111"/>
        <v>46370 - Velkoobchod s kávou, čajem, kakaem a kořením</v>
      </c>
      <c r="I549" s="55" t="s">
        <v>1637</v>
      </c>
      <c r="J549" t="str">
        <f t="shared" si="112"/>
        <v>Shoda</v>
      </c>
      <c r="K549">
        <v>547</v>
      </c>
      <c r="L549" s="1">
        <f>IF(LEFT(Převodník!$A$12,5)=LEFT('Přehled převodů'!D549,5),1,0)</f>
        <v>0</v>
      </c>
      <c r="M549" s="31"/>
      <c r="N549">
        <f t="shared" si="122"/>
        <v>0</v>
      </c>
      <c r="O549" s="45" t="e">
        <f t="shared" si="113"/>
        <v>#N/A</v>
      </c>
      <c r="P549">
        <f t="shared" si="117"/>
        <v>0</v>
      </c>
      <c r="Q549" s="41">
        <f t="shared" si="118"/>
        <v>0</v>
      </c>
      <c r="R549" s="41">
        <f t="shared" si="114"/>
        <v>0</v>
      </c>
      <c r="S549" s="41">
        <f t="shared" si="119"/>
        <v>0</v>
      </c>
      <c r="T549">
        <f t="shared" si="115"/>
        <v>0</v>
      </c>
      <c r="U549" s="40">
        <f t="shared" si="120"/>
        <v>0</v>
      </c>
      <c r="V549" s="38">
        <f t="shared" si="121"/>
        <v>0</v>
      </c>
      <c r="W549" t="str">
        <f>VLOOKUP(A549,'Komplet č.2008 (ÚR 4 A 5)'!$V$4:$W$778,1,0)</f>
        <v>46370</v>
      </c>
      <c r="X549" t="str">
        <f>VLOOKUP(A549,'Komplet č.2008 (ÚR 4 A 5)'!$Y$4:$Y$778,1,0)</f>
        <v>46370</v>
      </c>
      <c r="FJ549" t="str">
        <f>VLOOKUP(F549,'Komplet č 2025 (ÚR 4 A 5)'!$F$3:$N$753,9,0)</f>
        <v>46.37</v>
      </c>
      <c r="FK549">
        <f>VLOOKUP(F549,'Komplet č 2025 (ÚR 4 A 5)'!$F$3:$N$753,8,0)</f>
        <v>4</v>
      </c>
    </row>
    <row r="550" spans="1:167" x14ac:dyDescent="0.25">
      <c r="A550" s="67" t="s">
        <v>1638</v>
      </c>
      <c r="B550" s="68" t="s">
        <v>1639</v>
      </c>
      <c r="C550" s="55" t="str">
        <f t="shared" si="116"/>
        <v>46380 - Specializovaný velkoobchod s jinými potravinami, včetně ryb, korýšů a měkkýšů</v>
      </c>
      <c r="D550" s="55" t="s">
        <v>1640</v>
      </c>
      <c r="E550" s="1" t="s">
        <v>45</v>
      </c>
      <c r="F550" s="67" t="s">
        <v>1618</v>
      </c>
      <c r="G550" s="68" t="s">
        <v>1621</v>
      </c>
      <c r="H550" s="55" t="str">
        <f t="shared" si="111"/>
        <v>46320 - Velkoobchod s masem, masnými výrobky, rybami a rybími výrobky</v>
      </c>
      <c r="I550" s="55" t="s">
        <v>1625</v>
      </c>
      <c r="J550" t="str">
        <f t="shared" si="112"/>
        <v>Shoda</v>
      </c>
      <c r="K550">
        <v>548</v>
      </c>
      <c r="L550" s="1">
        <f>IF(LEFT(Převodník!$A$12,5)=LEFT('Přehled převodů'!D550,5),1,0)</f>
        <v>0</v>
      </c>
      <c r="M550" s="31"/>
      <c r="N550">
        <f t="shared" si="122"/>
        <v>0</v>
      </c>
      <c r="O550" s="45" t="e">
        <f t="shared" si="113"/>
        <v>#N/A</v>
      </c>
      <c r="P550">
        <f t="shared" si="117"/>
        <v>0</v>
      </c>
      <c r="Q550" s="41">
        <f t="shared" si="118"/>
        <v>0</v>
      </c>
      <c r="R550" s="41">
        <f t="shared" si="114"/>
        <v>0</v>
      </c>
      <c r="S550" s="41">
        <f t="shared" si="119"/>
        <v>0</v>
      </c>
      <c r="T550">
        <f t="shared" si="115"/>
        <v>0</v>
      </c>
      <c r="U550" s="40">
        <f t="shared" si="120"/>
        <v>0</v>
      </c>
      <c r="V550" s="38">
        <f t="shared" si="121"/>
        <v>0</v>
      </c>
      <c r="W550" t="str">
        <f>VLOOKUP(A550,'Komplet č.2008 (ÚR 4 A 5)'!$V$4:$W$778,1,0)</f>
        <v>46380</v>
      </c>
      <c r="X550" t="str">
        <f>VLOOKUP(A550,'Komplet č.2008 (ÚR 4 A 5)'!$Y$4:$Y$778,1,0)</f>
        <v>46380</v>
      </c>
      <c r="FJ550" t="str">
        <f>VLOOKUP(F550,'Komplet č 2025 (ÚR 4 A 5)'!$F$3:$N$753,9,0)</f>
        <v>46.32</v>
      </c>
      <c r="FK550">
        <f>VLOOKUP(F550,'Komplet č 2025 (ÚR 4 A 5)'!$F$3:$N$753,8,0)</f>
        <v>4</v>
      </c>
    </row>
    <row r="551" spans="1:167" x14ac:dyDescent="0.25">
      <c r="A551" s="67" t="s">
        <v>1638</v>
      </c>
      <c r="B551" s="68" t="s">
        <v>1639</v>
      </c>
      <c r="C551" s="55" t="str">
        <f t="shared" si="116"/>
        <v>46380 - Specializovaný velkoobchod s jinými potravinami, včetně ryb, korýšů a měkkýšů</v>
      </c>
      <c r="D551" s="55" t="s">
        <v>1640</v>
      </c>
      <c r="E551" s="1" t="s">
        <v>45</v>
      </c>
      <c r="F551" s="67" t="s">
        <v>1638</v>
      </c>
      <c r="G551" s="68" t="s">
        <v>1641</v>
      </c>
      <c r="H551" s="55" t="str">
        <f t="shared" si="111"/>
        <v>46380 - Specializovaný velkoobchod s ostatními potravinami</v>
      </c>
      <c r="I551" s="55" t="s">
        <v>1645</v>
      </c>
      <c r="J551" t="str">
        <f t="shared" si="112"/>
        <v>Shoda</v>
      </c>
      <c r="K551">
        <v>549</v>
      </c>
      <c r="L551" s="1">
        <f>IF(LEFT(Převodník!$A$12,5)=LEFT('Přehled převodů'!D551,5),1,0)</f>
        <v>0</v>
      </c>
      <c r="M551" s="31"/>
      <c r="N551">
        <f t="shared" si="122"/>
        <v>0</v>
      </c>
      <c r="O551" s="45" t="e">
        <f t="shared" si="113"/>
        <v>#N/A</v>
      </c>
      <c r="P551">
        <f t="shared" si="117"/>
        <v>0</v>
      </c>
      <c r="Q551" s="41">
        <f t="shared" si="118"/>
        <v>0</v>
      </c>
      <c r="R551" s="41">
        <f t="shared" si="114"/>
        <v>0</v>
      </c>
      <c r="S551" s="41">
        <f t="shared" si="119"/>
        <v>0</v>
      </c>
      <c r="T551">
        <f t="shared" si="115"/>
        <v>0</v>
      </c>
      <c r="U551" s="40">
        <f t="shared" si="120"/>
        <v>0</v>
      </c>
      <c r="V551" s="38">
        <f t="shared" si="121"/>
        <v>0</v>
      </c>
      <c r="W551" t="str">
        <f>VLOOKUP(A551,'Komplet č.2008 (ÚR 4 A 5)'!$V$4:$W$778,1,0)</f>
        <v>46380</v>
      </c>
      <c r="X551" t="str">
        <f>VLOOKUP(A551,'Komplet č.2008 (ÚR 4 A 5)'!$Y$4:$Y$778,1,0)</f>
        <v>46380</v>
      </c>
      <c r="FJ551" t="str">
        <f>VLOOKUP(F551,'Komplet č 2025 (ÚR 4 A 5)'!$F$3:$N$753,9,0)</f>
        <v>46.38</v>
      </c>
      <c r="FK551">
        <f>VLOOKUP(F551,'Komplet č 2025 (ÚR 4 A 5)'!$F$3:$N$753,8,0)</f>
        <v>4</v>
      </c>
    </row>
    <row r="552" spans="1:167" x14ac:dyDescent="0.25">
      <c r="A552" s="67" t="s">
        <v>1642</v>
      </c>
      <c r="B552" s="68" t="s">
        <v>1643</v>
      </c>
      <c r="C552" s="55" t="str">
        <f t="shared" si="116"/>
        <v>46390 - Nespecializovaný velkoobchod s potravinami, nápoji a tabákovými výrobky</v>
      </c>
      <c r="D552" s="55" t="s">
        <v>1644</v>
      </c>
      <c r="E552" s="1" t="s">
        <v>29</v>
      </c>
      <c r="F552" s="67" t="s">
        <v>1642</v>
      </c>
      <c r="G552" s="68" t="s">
        <v>1643</v>
      </c>
      <c r="H552" s="55" t="str">
        <f t="shared" si="111"/>
        <v>46390 - Nespecializovaný velkoobchod s potravinami, nápoji a tabákovými výrobky</v>
      </c>
      <c r="I552" s="55" t="s">
        <v>1644</v>
      </c>
      <c r="J552" t="str">
        <f t="shared" si="112"/>
        <v>Shoda</v>
      </c>
      <c r="K552">
        <v>550</v>
      </c>
      <c r="L552" s="1">
        <f>IF(LEFT(Převodník!$A$12,5)=LEFT('Přehled převodů'!D552,5),1,0)</f>
        <v>0</v>
      </c>
      <c r="M552" s="31"/>
      <c r="N552">
        <f t="shared" si="122"/>
        <v>0</v>
      </c>
      <c r="O552" s="45" t="e">
        <f t="shared" si="113"/>
        <v>#N/A</v>
      </c>
      <c r="P552">
        <f t="shared" si="117"/>
        <v>0</v>
      </c>
      <c r="Q552" s="41">
        <f t="shared" si="118"/>
        <v>0</v>
      </c>
      <c r="R552" s="41">
        <f t="shared" si="114"/>
        <v>0</v>
      </c>
      <c r="S552" s="41">
        <f t="shared" si="119"/>
        <v>0</v>
      </c>
      <c r="T552">
        <f t="shared" si="115"/>
        <v>0</v>
      </c>
      <c r="U552" s="40">
        <f t="shared" si="120"/>
        <v>0</v>
      </c>
      <c r="V552" s="38">
        <f t="shared" si="121"/>
        <v>0</v>
      </c>
      <c r="W552" t="str">
        <f>VLOOKUP(A552,'Komplet č.2008 (ÚR 4 A 5)'!$V$4:$W$778,1,0)</f>
        <v>46390</v>
      </c>
      <c r="X552" t="str">
        <f>VLOOKUP(A552,'Komplet č.2008 (ÚR 4 A 5)'!$Y$4:$Y$778,1,0)</f>
        <v>46390</v>
      </c>
      <c r="FJ552" t="str">
        <f>VLOOKUP(F552,'Komplet č 2025 (ÚR 4 A 5)'!$F$3:$N$753,9,0)</f>
        <v>46.39</v>
      </c>
      <c r="FK552">
        <f>VLOOKUP(F552,'Komplet č 2025 (ÚR 4 A 5)'!$F$3:$N$753,8,0)</f>
        <v>4</v>
      </c>
    </row>
    <row r="553" spans="1:167" x14ac:dyDescent="0.25">
      <c r="A553" s="67" t="s">
        <v>1646</v>
      </c>
      <c r="B553" s="68" t="s">
        <v>1647</v>
      </c>
      <c r="C553" s="55" t="str">
        <f t="shared" si="116"/>
        <v>46410 - Velkoobchod s textilem</v>
      </c>
      <c r="D553" s="55" t="s">
        <v>1648</v>
      </c>
      <c r="E553" s="1" t="s">
        <v>29</v>
      </c>
      <c r="F553" s="67" t="s">
        <v>1646</v>
      </c>
      <c r="G553" s="68" t="s">
        <v>1647</v>
      </c>
      <c r="H553" s="55" t="str">
        <f t="shared" si="111"/>
        <v>46410 - Velkoobchod s textilem</v>
      </c>
      <c r="I553" s="55" t="s">
        <v>1648</v>
      </c>
      <c r="J553" t="str">
        <f t="shared" si="112"/>
        <v>Shoda</v>
      </c>
      <c r="K553">
        <v>551</v>
      </c>
      <c r="L553" s="1">
        <f>IF(LEFT(Převodník!$A$12,5)=LEFT('Přehled převodů'!D553,5),1,0)</f>
        <v>0</v>
      </c>
      <c r="M553" s="31"/>
      <c r="N553">
        <f t="shared" si="122"/>
        <v>0</v>
      </c>
      <c r="O553" s="45" t="e">
        <f t="shared" si="113"/>
        <v>#N/A</v>
      </c>
      <c r="P553">
        <f t="shared" si="117"/>
        <v>0</v>
      </c>
      <c r="Q553" s="41">
        <f t="shared" si="118"/>
        <v>0</v>
      </c>
      <c r="R553" s="41">
        <f t="shared" si="114"/>
        <v>0</v>
      </c>
      <c r="S553" s="41">
        <f t="shared" si="119"/>
        <v>0</v>
      </c>
      <c r="T553">
        <f t="shared" si="115"/>
        <v>0</v>
      </c>
      <c r="U553" s="40">
        <f t="shared" si="120"/>
        <v>0</v>
      </c>
      <c r="V553" s="38">
        <f t="shared" si="121"/>
        <v>0</v>
      </c>
      <c r="W553" t="str">
        <f>VLOOKUP(A553,'Komplet č.2008 (ÚR 4 A 5)'!$V$4:$W$778,1,0)</f>
        <v>46410</v>
      </c>
      <c r="X553" t="str">
        <f>VLOOKUP(A553,'Komplet č.2008 (ÚR 4 A 5)'!$Y$4:$Y$778,1,0)</f>
        <v>46410</v>
      </c>
      <c r="FJ553" t="str">
        <f>VLOOKUP(F553,'Komplet č 2025 (ÚR 4 A 5)'!$F$3:$N$753,9,0)</f>
        <v>46.41</v>
      </c>
      <c r="FK553">
        <f>VLOOKUP(F553,'Komplet č 2025 (ÚR 4 A 5)'!$F$3:$N$753,8,0)</f>
        <v>4</v>
      </c>
    </row>
    <row r="554" spans="1:167" x14ac:dyDescent="0.25">
      <c r="A554" s="67" t="s">
        <v>1649</v>
      </c>
      <c r="B554" s="68" t="s">
        <v>1650</v>
      </c>
      <c r="C554" s="55" t="str">
        <f t="shared" si="116"/>
        <v>46420 - Velkoobchod s oděvy a obuví</v>
      </c>
      <c r="D554" s="55" t="s">
        <v>1651</v>
      </c>
      <c r="E554" s="1" t="s">
        <v>29</v>
      </c>
      <c r="F554" s="67" t="s">
        <v>1649</v>
      </c>
      <c r="G554" s="68" t="s">
        <v>1650</v>
      </c>
      <c r="H554" s="55" t="str">
        <f t="shared" si="111"/>
        <v>46420 - Velkoobchod s oděvy a obuví</v>
      </c>
      <c r="I554" s="55" t="s">
        <v>1651</v>
      </c>
      <c r="J554" t="str">
        <f t="shared" si="112"/>
        <v>Shoda</v>
      </c>
      <c r="K554">
        <v>552</v>
      </c>
      <c r="L554" s="1">
        <f>IF(LEFT(Převodník!$A$12,5)=LEFT('Přehled převodů'!D554,5),1,0)</f>
        <v>0</v>
      </c>
      <c r="M554" s="31"/>
      <c r="N554">
        <f t="shared" si="122"/>
        <v>0</v>
      </c>
      <c r="O554" s="45" t="e">
        <f t="shared" si="113"/>
        <v>#N/A</v>
      </c>
      <c r="P554">
        <f t="shared" si="117"/>
        <v>0</v>
      </c>
      <c r="Q554" s="41">
        <f t="shared" si="118"/>
        <v>0</v>
      </c>
      <c r="R554" s="41">
        <f t="shared" si="114"/>
        <v>0</v>
      </c>
      <c r="S554" s="41">
        <f t="shared" si="119"/>
        <v>0</v>
      </c>
      <c r="T554">
        <f t="shared" si="115"/>
        <v>0</v>
      </c>
      <c r="U554" s="40">
        <f t="shared" si="120"/>
        <v>0</v>
      </c>
      <c r="V554" s="38">
        <f t="shared" si="121"/>
        <v>0</v>
      </c>
      <c r="W554" t="str">
        <f>VLOOKUP(A554,'Komplet č.2008 (ÚR 4 A 5)'!$V$4:$W$778,1,0)</f>
        <v>46420</v>
      </c>
      <c r="X554" t="str">
        <f>VLOOKUP(A554,'Komplet č.2008 (ÚR 4 A 5)'!$Y$4:$Y$778,1,0)</f>
        <v>46420</v>
      </c>
      <c r="FJ554" t="str">
        <f>VLOOKUP(F554,'Komplet č 2025 (ÚR 4 A 5)'!$F$3:$N$753,9,0)</f>
        <v>46.42</v>
      </c>
      <c r="FK554">
        <f>VLOOKUP(F554,'Komplet č 2025 (ÚR 4 A 5)'!$F$3:$N$753,8,0)</f>
        <v>4</v>
      </c>
    </row>
    <row r="555" spans="1:167" x14ac:dyDescent="0.25">
      <c r="A555" s="67" t="s">
        <v>1652</v>
      </c>
      <c r="B555" s="68" t="s">
        <v>1653</v>
      </c>
      <c r="C555" s="55" t="str">
        <f t="shared" si="116"/>
        <v>46421 - Velkoobchod s oděvy</v>
      </c>
      <c r="D555" s="55" t="s">
        <v>1654</v>
      </c>
      <c r="E555" s="1" t="s">
        <v>29</v>
      </c>
      <c r="F555" s="67" t="s">
        <v>1649</v>
      </c>
      <c r="G555" s="68" t="s">
        <v>1650</v>
      </c>
      <c r="H555" s="55" t="str">
        <f t="shared" si="111"/>
        <v>46420 - Velkoobchod s oděvy a obuví</v>
      </c>
      <c r="I555" s="55" t="s">
        <v>1651</v>
      </c>
      <c r="J555" t="str">
        <f t="shared" si="112"/>
        <v>Shoda</v>
      </c>
      <c r="K555">
        <v>553</v>
      </c>
      <c r="L555" s="1">
        <f>IF(LEFT(Převodník!$A$12,5)=LEFT('Přehled převodů'!D555,5),1,0)</f>
        <v>0</v>
      </c>
      <c r="M555" s="31"/>
      <c r="N555">
        <f t="shared" si="122"/>
        <v>0</v>
      </c>
      <c r="O555" s="45" t="e">
        <f t="shared" si="113"/>
        <v>#N/A</v>
      </c>
      <c r="P555">
        <f t="shared" si="117"/>
        <v>0</v>
      </c>
      <c r="Q555" s="41">
        <f t="shared" si="118"/>
        <v>0</v>
      </c>
      <c r="R555" s="41">
        <f t="shared" si="114"/>
        <v>0</v>
      </c>
      <c r="S555" s="41">
        <f t="shared" si="119"/>
        <v>0</v>
      </c>
      <c r="T555">
        <f t="shared" si="115"/>
        <v>0</v>
      </c>
      <c r="U555" s="40">
        <f t="shared" si="120"/>
        <v>0</v>
      </c>
      <c r="V555" s="38">
        <f t="shared" si="121"/>
        <v>0</v>
      </c>
      <c r="W555" t="str">
        <f>VLOOKUP(A555,'Komplet č.2008 (ÚR 4 A 5)'!$V$4:$W$778,1,0)</f>
        <v>46421</v>
      </c>
      <c r="X555" t="str">
        <f>VLOOKUP(A555,'Komplet č.2008 (ÚR 4 A 5)'!$Y$4:$Y$778,1,0)</f>
        <v>46421</v>
      </c>
      <c r="FJ555" t="str">
        <f>VLOOKUP(F555,'Komplet č 2025 (ÚR 4 A 5)'!$F$3:$N$753,9,0)</f>
        <v>46.42</v>
      </c>
      <c r="FK555">
        <f>VLOOKUP(F555,'Komplet č 2025 (ÚR 4 A 5)'!$F$3:$N$753,8,0)</f>
        <v>4</v>
      </c>
    </row>
    <row r="556" spans="1:167" x14ac:dyDescent="0.25">
      <c r="A556" s="67" t="s">
        <v>1655</v>
      </c>
      <c r="B556" s="68" t="s">
        <v>1656</v>
      </c>
      <c r="C556" s="55" t="str">
        <f t="shared" si="116"/>
        <v>46422 - Velkoobchod s obuví</v>
      </c>
      <c r="D556" s="55" t="s">
        <v>1657</v>
      </c>
      <c r="E556" s="1" t="s">
        <v>29</v>
      </c>
      <c r="F556" s="67" t="s">
        <v>1649</v>
      </c>
      <c r="G556" s="68" t="s">
        <v>1650</v>
      </c>
      <c r="H556" s="55" t="str">
        <f t="shared" ref="H556:H619" si="123">F556&amp;" - "&amp;G556</f>
        <v>46420 - Velkoobchod s oděvy a obuví</v>
      </c>
      <c r="I556" s="55" t="s">
        <v>1651</v>
      </c>
      <c r="J556" t="str">
        <f t="shared" si="112"/>
        <v>Shoda</v>
      </c>
      <c r="K556">
        <v>554</v>
      </c>
      <c r="L556" s="1">
        <f>IF(LEFT(Převodník!$A$12,5)=LEFT('Přehled převodů'!D556,5),1,0)</f>
        <v>0</v>
      </c>
      <c r="M556" s="31"/>
      <c r="N556">
        <f t="shared" si="122"/>
        <v>0</v>
      </c>
      <c r="O556" s="45" t="e">
        <f t="shared" si="113"/>
        <v>#N/A</v>
      </c>
      <c r="P556">
        <f t="shared" si="117"/>
        <v>0</v>
      </c>
      <c r="Q556" s="41">
        <f t="shared" si="118"/>
        <v>0</v>
      </c>
      <c r="R556" s="41">
        <f t="shared" si="114"/>
        <v>0</v>
      </c>
      <c r="S556" s="41">
        <f t="shared" si="119"/>
        <v>0</v>
      </c>
      <c r="T556">
        <f t="shared" si="115"/>
        <v>0</v>
      </c>
      <c r="U556" s="40">
        <f t="shared" si="120"/>
        <v>0</v>
      </c>
      <c r="V556" s="38">
        <f t="shared" si="121"/>
        <v>0</v>
      </c>
      <c r="W556" t="str">
        <f>VLOOKUP(A556,'Komplet č.2008 (ÚR 4 A 5)'!$V$4:$W$778,1,0)</f>
        <v>46422</v>
      </c>
      <c r="X556" t="str">
        <f>VLOOKUP(A556,'Komplet č.2008 (ÚR 4 A 5)'!$Y$4:$Y$778,1,0)</f>
        <v>46422</v>
      </c>
      <c r="FJ556" t="str">
        <f>VLOOKUP(F556,'Komplet č 2025 (ÚR 4 A 5)'!$F$3:$N$753,9,0)</f>
        <v>46.42</v>
      </c>
      <c r="FK556">
        <f>VLOOKUP(F556,'Komplet č 2025 (ÚR 4 A 5)'!$F$3:$N$753,8,0)</f>
        <v>4</v>
      </c>
    </row>
    <row r="557" spans="1:167" x14ac:dyDescent="0.25">
      <c r="A557" s="67" t="s">
        <v>1658</v>
      </c>
      <c r="B557" s="68" t="s">
        <v>1659</v>
      </c>
      <c r="C557" s="55" t="str">
        <f t="shared" si="116"/>
        <v>46430 - Velkoobchod s elektrospotřebiči a elektronikou</v>
      </c>
      <c r="D557" s="55" t="s">
        <v>1660</v>
      </c>
      <c r="E557" s="1" t="s">
        <v>171</v>
      </c>
      <c r="F557" s="67" t="s">
        <v>1658</v>
      </c>
      <c r="G557" s="68" t="s">
        <v>1661</v>
      </c>
      <c r="H557" s="55" t="str">
        <f t="shared" si="123"/>
        <v>46430 - Velkoobchod s elektrospotřebiči a elektronikou převážně pro domácnost</v>
      </c>
      <c r="I557" s="55" t="s">
        <v>1664</v>
      </c>
      <c r="J557" t="str">
        <f t="shared" ref="J557:J620" si="124">IF(H557=I557,"Shoda","Neshoda")</f>
        <v>Shoda</v>
      </c>
      <c r="K557">
        <v>555</v>
      </c>
      <c r="L557" s="1">
        <f>IF(LEFT(Převodník!$A$12,5)=LEFT('Přehled převodů'!D557,5),1,0)</f>
        <v>0</v>
      </c>
      <c r="M557" s="31"/>
      <c r="N557">
        <f t="shared" si="122"/>
        <v>0</v>
      </c>
      <c r="O557" s="45" t="e">
        <f t="shared" si="113"/>
        <v>#N/A</v>
      </c>
      <c r="P557">
        <f t="shared" si="117"/>
        <v>0</v>
      </c>
      <c r="Q557" s="41">
        <f t="shared" si="118"/>
        <v>0</v>
      </c>
      <c r="R557" s="41">
        <f t="shared" si="114"/>
        <v>0</v>
      </c>
      <c r="S557" s="41">
        <f t="shared" si="119"/>
        <v>0</v>
      </c>
      <c r="T557">
        <f t="shared" si="115"/>
        <v>0</v>
      </c>
      <c r="U557" s="40">
        <f t="shared" si="120"/>
        <v>0</v>
      </c>
      <c r="V557" s="38">
        <f t="shared" si="121"/>
        <v>0</v>
      </c>
      <c r="W557" t="str">
        <f>VLOOKUP(A557,'Komplet č.2008 (ÚR 4 A 5)'!$V$4:$W$778,1,0)</f>
        <v>46430</v>
      </c>
      <c r="X557" t="str">
        <f>VLOOKUP(A557,'Komplet č.2008 (ÚR 4 A 5)'!$Y$4:$Y$778,1,0)</f>
        <v>46430</v>
      </c>
      <c r="FJ557" t="str">
        <f>VLOOKUP(F557,'Komplet č 2025 (ÚR 4 A 5)'!$F$3:$N$753,9,0)</f>
        <v>46.43</v>
      </c>
      <c r="FK557">
        <f>VLOOKUP(F557,'Komplet č 2025 (ÚR 4 A 5)'!$F$3:$N$753,8,0)</f>
        <v>4</v>
      </c>
    </row>
    <row r="558" spans="1:167" x14ac:dyDescent="0.25">
      <c r="A558" s="67" t="s">
        <v>1658</v>
      </c>
      <c r="B558" s="68" t="s">
        <v>1659</v>
      </c>
      <c r="C558" s="55" t="str">
        <f t="shared" si="116"/>
        <v>46430 - Velkoobchod s elektrospotřebiči a elektronikou</v>
      </c>
      <c r="D558" s="55" t="s">
        <v>1660</v>
      </c>
      <c r="E558" s="1" t="s">
        <v>171</v>
      </c>
      <c r="F558" s="67" t="s">
        <v>1662</v>
      </c>
      <c r="G558" s="68" t="s">
        <v>1663</v>
      </c>
      <c r="H558" s="55" t="str">
        <f t="shared" si="123"/>
        <v>46490 - Velkoobchod s ostatními výrobky převážně pro domácnost</v>
      </c>
      <c r="I558" s="55" t="s">
        <v>1667</v>
      </c>
      <c r="J558" t="str">
        <f t="shared" si="124"/>
        <v>Shoda</v>
      </c>
      <c r="K558">
        <v>556</v>
      </c>
      <c r="L558" s="1">
        <f>IF(LEFT(Převodník!$A$12,5)=LEFT('Přehled převodů'!D558,5),1,0)</f>
        <v>0</v>
      </c>
      <c r="M558" s="31"/>
      <c r="N558">
        <f t="shared" si="122"/>
        <v>0</v>
      </c>
      <c r="O558" s="45" t="e">
        <f t="shared" si="113"/>
        <v>#N/A</v>
      </c>
      <c r="P558">
        <f t="shared" si="117"/>
        <v>0</v>
      </c>
      <c r="Q558" s="41">
        <f t="shared" si="118"/>
        <v>0</v>
      </c>
      <c r="R558" s="41">
        <f t="shared" si="114"/>
        <v>0</v>
      </c>
      <c r="S558" s="41">
        <f t="shared" si="119"/>
        <v>0</v>
      </c>
      <c r="T558">
        <f t="shared" si="115"/>
        <v>0</v>
      </c>
      <c r="U558" s="40">
        <f t="shared" si="120"/>
        <v>0</v>
      </c>
      <c r="V558" s="38">
        <f t="shared" si="121"/>
        <v>0</v>
      </c>
      <c r="W558" t="str">
        <f>VLOOKUP(A558,'Komplet č.2008 (ÚR 4 A 5)'!$V$4:$W$778,1,0)</f>
        <v>46430</v>
      </c>
      <c r="X558" t="str">
        <f>VLOOKUP(A558,'Komplet č.2008 (ÚR 4 A 5)'!$Y$4:$Y$778,1,0)</f>
        <v>46430</v>
      </c>
      <c r="FJ558" t="str">
        <f>VLOOKUP(F558,'Komplet č 2025 (ÚR 4 A 5)'!$F$3:$N$753,9,0)</f>
        <v>46.49</v>
      </c>
      <c r="FK558">
        <f>VLOOKUP(F558,'Komplet č 2025 (ÚR 4 A 5)'!$F$3:$N$753,8,0)</f>
        <v>4</v>
      </c>
    </row>
    <row r="559" spans="1:167" x14ac:dyDescent="0.25">
      <c r="A559" s="67" t="s">
        <v>1658</v>
      </c>
      <c r="B559" s="68" t="s">
        <v>1659</v>
      </c>
      <c r="C559" s="55" t="str">
        <f t="shared" si="116"/>
        <v>46430 - Velkoobchod s elektrospotřebiči a elektronikou</v>
      </c>
      <c r="D559" s="55" t="s">
        <v>1660</v>
      </c>
      <c r="E559" s="1" t="s">
        <v>171</v>
      </c>
      <c r="F559" s="67" t="s">
        <v>1665</v>
      </c>
      <c r="G559" s="68" t="s">
        <v>1666</v>
      </c>
      <c r="H559" s="55" t="str">
        <f t="shared" si="123"/>
        <v>46640 - Velkoobchod s ostatními stroji a zařízením</v>
      </c>
      <c r="I559" s="55" t="s">
        <v>1671</v>
      </c>
      <c r="J559" t="str">
        <f t="shared" si="124"/>
        <v>Shoda</v>
      </c>
      <c r="K559">
        <v>557</v>
      </c>
      <c r="L559" s="1">
        <f>IF(LEFT(Převodník!$A$12,5)=LEFT('Přehled převodů'!D559,5),1,0)</f>
        <v>0</v>
      </c>
      <c r="M559" s="31"/>
      <c r="N559">
        <f t="shared" si="122"/>
        <v>0</v>
      </c>
      <c r="O559" s="45" t="e">
        <f t="shared" si="113"/>
        <v>#N/A</v>
      </c>
      <c r="P559">
        <f t="shared" si="117"/>
        <v>0</v>
      </c>
      <c r="Q559" s="41">
        <f t="shared" si="118"/>
        <v>0</v>
      </c>
      <c r="R559" s="41">
        <f t="shared" si="114"/>
        <v>0</v>
      </c>
      <c r="S559" s="41">
        <f t="shared" si="119"/>
        <v>0</v>
      </c>
      <c r="T559">
        <f t="shared" si="115"/>
        <v>0</v>
      </c>
      <c r="U559" s="40">
        <f t="shared" si="120"/>
        <v>0</v>
      </c>
      <c r="V559" s="38">
        <f t="shared" si="121"/>
        <v>0</v>
      </c>
      <c r="W559" t="str">
        <f>VLOOKUP(A559,'Komplet č.2008 (ÚR 4 A 5)'!$V$4:$W$778,1,0)</f>
        <v>46430</v>
      </c>
      <c r="X559" t="str">
        <f>VLOOKUP(A559,'Komplet č.2008 (ÚR 4 A 5)'!$Y$4:$Y$778,1,0)</f>
        <v>46430</v>
      </c>
      <c r="FJ559" t="str">
        <f>VLOOKUP(F559,'Komplet č 2025 (ÚR 4 A 5)'!$F$3:$N$753,9,0)</f>
        <v>46.64</v>
      </c>
      <c r="FK559">
        <f>VLOOKUP(F559,'Komplet č 2025 (ÚR 4 A 5)'!$F$3:$N$753,8,0)</f>
        <v>4</v>
      </c>
    </row>
    <row r="560" spans="1:167" x14ac:dyDescent="0.25">
      <c r="A560" s="67" t="s">
        <v>1668</v>
      </c>
      <c r="B560" s="68" t="s">
        <v>1669</v>
      </c>
      <c r="C560" s="55" t="str">
        <f t="shared" si="116"/>
        <v>46440 - Velkoobchod s porcelánovými, keramickými a skleněnými výrobky a čisticími prostředky</v>
      </c>
      <c r="D560" s="55" t="s">
        <v>1670</v>
      </c>
      <c r="E560" s="1" t="s">
        <v>29</v>
      </c>
      <c r="F560" s="67" t="s">
        <v>1668</v>
      </c>
      <c r="G560" s="68" t="s">
        <v>1669</v>
      </c>
      <c r="H560" s="55" t="str">
        <f t="shared" si="123"/>
        <v>46440 - Velkoobchod s porcelánovými, keramickými a skleněnými výrobky a čisticími prostředky</v>
      </c>
      <c r="I560" s="55" t="s">
        <v>1670</v>
      </c>
      <c r="J560" t="str">
        <f t="shared" si="124"/>
        <v>Shoda</v>
      </c>
      <c r="K560">
        <v>558</v>
      </c>
      <c r="L560" s="1">
        <f>IF(LEFT(Převodník!$A$12,5)=LEFT('Přehled převodů'!D560,5),1,0)</f>
        <v>0</v>
      </c>
      <c r="M560" s="31"/>
      <c r="N560">
        <f t="shared" si="122"/>
        <v>0</v>
      </c>
      <c r="O560" s="45" t="e">
        <f t="shared" si="113"/>
        <v>#N/A</v>
      </c>
      <c r="P560">
        <f t="shared" si="117"/>
        <v>0</v>
      </c>
      <c r="Q560" s="41">
        <f t="shared" si="118"/>
        <v>0</v>
      </c>
      <c r="R560" s="41">
        <f t="shared" si="114"/>
        <v>0</v>
      </c>
      <c r="S560" s="41">
        <f t="shared" si="119"/>
        <v>0</v>
      </c>
      <c r="T560">
        <f t="shared" si="115"/>
        <v>0</v>
      </c>
      <c r="U560" s="40">
        <f t="shared" si="120"/>
        <v>0</v>
      </c>
      <c r="V560" s="38">
        <f t="shared" si="121"/>
        <v>0</v>
      </c>
      <c r="W560" t="str">
        <f>VLOOKUP(A560,'Komplet č.2008 (ÚR 4 A 5)'!$V$4:$W$778,1,0)</f>
        <v>46440</v>
      </c>
      <c r="X560" t="str">
        <f>VLOOKUP(A560,'Komplet č.2008 (ÚR 4 A 5)'!$Y$4:$Y$778,1,0)</f>
        <v>46440</v>
      </c>
      <c r="FJ560" t="str">
        <f>VLOOKUP(F560,'Komplet č 2025 (ÚR 4 A 5)'!$F$3:$N$753,9,0)</f>
        <v>46.44</v>
      </c>
      <c r="FK560">
        <f>VLOOKUP(F560,'Komplet č 2025 (ÚR 4 A 5)'!$F$3:$N$753,8,0)</f>
        <v>4</v>
      </c>
    </row>
    <row r="561" spans="1:167" x14ac:dyDescent="0.25">
      <c r="A561" s="67" t="s">
        <v>1672</v>
      </c>
      <c r="B561" s="68" t="s">
        <v>1673</v>
      </c>
      <c r="C561" s="55" t="str">
        <f t="shared" si="116"/>
        <v>46441 - Velkoobchod s porcelánovými, keramickými a skleněnými výrobky</v>
      </c>
      <c r="D561" s="55" t="s">
        <v>1674</v>
      </c>
      <c r="E561" s="1" t="s">
        <v>29</v>
      </c>
      <c r="F561" s="67" t="s">
        <v>1668</v>
      </c>
      <c r="G561" s="68" t="s">
        <v>1669</v>
      </c>
      <c r="H561" s="55" t="str">
        <f t="shared" si="123"/>
        <v>46440 - Velkoobchod s porcelánovými, keramickými a skleněnými výrobky a čisticími prostředky</v>
      </c>
      <c r="I561" s="55" t="s">
        <v>1670</v>
      </c>
      <c r="J561" t="str">
        <f t="shared" si="124"/>
        <v>Shoda</v>
      </c>
      <c r="K561">
        <v>559</v>
      </c>
      <c r="L561" s="1">
        <f>IF(LEFT(Převodník!$A$12,5)=LEFT('Přehled převodů'!D561,5),1,0)</f>
        <v>0</v>
      </c>
      <c r="M561" s="31"/>
      <c r="N561">
        <f t="shared" si="122"/>
        <v>0</v>
      </c>
      <c r="O561" s="45" t="e">
        <f t="shared" si="113"/>
        <v>#N/A</v>
      </c>
      <c r="P561">
        <f t="shared" si="117"/>
        <v>0</v>
      </c>
      <c r="Q561" s="41">
        <f t="shared" si="118"/>
        <v>0</v>
      </c>
      <c r="R561" s="41">
        <f t="shared" si="114"/>
        <v>0</v>
      </c>
      <c r="S561" s="41">
        <f t="shared" si="119"/>
        <v>0</v>
      </c>
      <c r="T561">
        <f t="shared" si="115"/>
        <v>0</v>
      </c>
      <c r="U561" s="40">
        <f t="shared" si="120"/>
        <v>0</v>
      </c>
      <c r="V561" s="38">
        <f t="shared" si="121"/>
        <v>0</v>
      </c>
      <c r="W561" t="str">
        <f>VLOOKUP(A561,'Komplet č.2008 (ÚR 4 A 5)'!$V$4:$W$778,1,0)</f>
        <v>46441</v>
      </c>
      <c r="X561" t="str">
        <f>VLOOKUP(A561,'Komplet č.2008 (ÚR 4 A 5)'!$Y$4:$Y$778,1,0)</f>
        <v>46441</v>
      </c>
      <c r="FJ561" t="str">
        <f>VLOOKUP(F561,'Komplet č 2025 (ÚR 4 A 5)'!$F$3:$N$753,9,0)</f>
        <v>46.44</v>
      </c>
      <c r="FK561">
        <f>VLOOKUP(F561,'Komplet č 2025 (ÚR 4 A 5)'!$F$3:$N$753,8,0)</f>
        <v>4</v>
      </c>
    </row>
    <row r="562" spans="1:167" x14ac:dyDescent="0.25">
      <c r="A562" s="67" t="s">
        <v>1675</v>
      </c>
      <c r="B562" s="68" t="s">
        <v>1676</v>
      </c>
      <c r="C562" s="55" t="str">
        <f t="shared" si="116"/>
        <v>46442 - Velkoobchod s pracími a čisticími prostředky</v>
      </c>
      <c r="D562" s="55" t="s">
        <v>1677</v>
      </c>
      <c r="E562" s="1" t="s">
        <v>29</v>
      </c>
      <c r="F562" s="67" t="s">
        <v>1668</v>
      </c>
      <c r="G562" s="68" t="s">
        <v>1669</v>
      </c>
      <c r="H562" s="55" t="str">
        <f t="shared" si="123"/>
        <v>46440 - Velkoobchod s porcelánovými, keramickými a skleněnými výrobky a čisticími prostředky</v>
      </c>
      <c r="I562" s="55" t="s">
        <v>1670</v>
      </c>
      <c r="J562" t="str">
        <f t="shared" si="124"/>
        <v>Shoda</v>
      </c>
      <c r="K562">
        <v>560</v>
      </c>
      <c r="L562" s="1">
        <f>IF(LEFT(Převodník!$A$12,5)=LEFT('Přehled převodů'!D562,5),1,0)</f>
        <v>0</v>
      </c>
      <c r="M562" s="31"/>
      <c r="N562">
        <f t="shared" si="122"/>
        <v>0</v>
      </c>
      <c r="O562" s="45" t="e">
        <f t="shared" si="113"/>
        <v>#N/A</v>
      </c>
      <c r="P562">
        <f t="shared" si="117"/>
        <v>0</v>
      </c>
      <c r="Q562" s="41">
        <f t="shared" si="118"/>
        <v>0</v>
      </c>
      <c r="R562" s="41">
        <f t="shared" si="114"/>
        <v>0</v>
      </c>
      <c r="S562" s="41">
        <f t="shared" si="119"/>
        <v>0</v>
      </c>
      <c r="T562">
        <f t="shared" si="115"/>
        <v>0</v>
      </c>
      <c r="U562" s="40">
        <f t="shared" si="120"/>
        <v>0</v>
      </c>
      <c r="V562" s="38">
        <f t="shared" si="121"/>
        <v>0</v>
      </c>
      <c r="W562" t="str">
        <f>VLOOKUP(A562,'Komplet č.2008 (ÚR 4 A 5)'!$V$4:$W$778,1,0)</f>
        <v>46442</v>
      </c>
      <c r="X562" t="str">
        <f>VLOOKUP(A562,'Komplet č.2008 (ÚR 4 A 5)'!$Y$4:$Y$778,1,0)</f>
        <v>46442</v>
      </c>
      <c r="FJ562" t="str">
        <f>VLOOKUP(F562,'Komplet č 2025 (ÚR 4 A 5)'!$F$3:$N$753,9,0)</f>
        <v>46.44</v>
      </c>
      <c r="FK562">
        <f>VLOOKUP(F562,'Komplet č 2025 (ÚR 4 A 5)'!$F$3:$N$753,8,0)</f>
        <v>4</v>
      </c>
    </row>
    <row r="563" spans="1:167" x14ac:dyDescent="0.25">
      <c r="A563" s="67" t="s">
        <v>1678</v>
      </c>
      <c r="B563" s="68" t="s">
        <v>1679</v>
      </c>
      <c r="C563" s="55" t="str">
        <f t="shared" si="116"/>
        <v>46450 - Velkoobchod s kosmetickými výrobky</v>
      </c>
      <c r="D563" s="55" t="s">
        <v>1680</v>
      </c>
      <c r="E563" s="1" t="s">
        <v>29</v>
      </c>
      <c r="F563" s="67" t="s">
        <v>1678</v>
      </c>
      <c r="G563" s="68" t="s">
        <v>1681</v>
      </c>
      <c r="H563" s="55" t="str">
        <f t="shared" si="123"/>
        <v>46450 - Velkoobchod s parfémy a kosmetickými přípravky</v>
      </c>
      <c r="I563" s="55" t="s">
        <v>1686</v>
      </c>
      <c r="J563" t="str">
        <f t="shared" si="124"/>
        <v>Shoda</v>
      </c>
      <c r="K563">
        <v>561</v>
      </c>
      <c r="L563" s="1">
        <f>IF(LEFT(Převodník!$A$12,5)=LEFT('Přehled převodů'!D563,5),1,0)</f>
        <v>0</v>
      </c>
      <c r="M563" s="31"/>
      <c r="N563">
        <f t="shared" si="122"/>
        <v>0</v>
      </c>
      <c r="O563" s="45" t="e">
        <f t="shared" si="113"/>
        <v>#N/A</v>
      </c>
      <c r="P563">
        <f t="shared" si="117"/>
        <v>0</v>
      </c>
      <c r="Q563" s="41">
        <f t="shared" si="118"/>
        <v>0</v>
      </c>
      <c r="R563" s="41">
        <f t="shared" si="114"/>
        <v>0</v>
      </c>
      <c r="S563" s="41">
        <f t="shared" si="119"/>
        <v>0</v>
      </c>
      <c r="T563">
        <f t="shared" si="115"/>
        <v>0</v>
      </c>
      <c r="U563" s="40">
        <f t="shared" si="120"/>
        <v>0</v>
      </c>
      <c r="V563" s="38">
        <f t="shared" si="121"/>
        <v>0</v>
      </c>
      <c r="W563" t="str">
        <f>VLOOKUP(A563,'Komplet č.2008 (ÚR 4 A 5)'!$V$4:$W$778,1,0)</f>
        <v>46450</v>
      </c>
      <c r="X563" t="str">
        <f>VLOOKUP(A563,'Komplet č.2008 (ÚR 4 A 5)'!$Y$4:$Y$778,1,0)</f>
        <v>46450</v>
      </c>
      <c r="FJ563" t="str">
        <f>VLOOKUP(F563,'Komplet č 2025 (ÚR 4 A 5)'!$F$3:$N$753,9,0)</f>
        <v>46.45</v>
      </c>
      <c r="FK563">
        <f>VLOOKUP(F563,'Komplet č 2025 (ÚR 4 A 5)'!$F$3:$N$753,8,0)</f>
        <v>4</v>
      </c>
    </row>
    <row r="564" spans="1:167" x14ac:dyDescent="0.25">
      <c r="A564" s="67" t="s">
        <v>1682</v>
      </c>
      <c r="B564" s="68" t="s">
        <v>1683</v>
      </c>
      <c r="C564" s="55" t="str">
        <f t="shared" si="116"/>
        <v>46460 - Velkoobchod s farmaceutickými výrobky</v>
      </c>
      <c r="D564" s="55" t="s">
        <v>1684</v>
      </c>
      <c r="E564" s="1" t="s">
        <v>29</v>
      </c>
      <c r="F564" s="67" t="s">
        <v>1682</v>
      </c>
      <c r="G564" s="68" t="s">
        <v>1685</v>
      </c>
      <c r="H564" s="55" t="str">
        <f t="shared" si="123"/>
        <v>46460 - Velkoobchod s farmaceutickými a zdravotnickými výrobky</v>
      </c>
      <c r="I564" s="55" t="s">
        <v>1691</v>
      </c>
      <c r="J564" t="str">
        <f t="shared" si="124"/>
        <v>Shoda</v>
      </c>
      <c r="K564">
        <v>562</v>
      </c>
      <c r="L564" s="1">
        <f>IF(LEFT(Převodník!$A$12,5)=LEFT('Přehled převodů'!D564,5),1,0)</f>
        <v>0</v>
      </c>
      <c r="M564" s="31"/>
      <c r="N564">
        <f t="shared" si="122"/>
        <v>0</v>
      </c>
      <c r="O564" s="45" t="e">
        <f t="shared" si="113"/>
        <v>#N/A</v>
      </c>
      <c r="P564">
        <f t="shared" si="117"/>
        <v>0</v>
      </c>
      <c r="Q564" s="41">
        <f t="shared" si="118"/>
        <v>0</v>
      </c>
      <c r="R564" s="41">
        <f t="shared" si="114"/>
        <v>0</v>
      </c>
      <c r="S564" s="41">
        <f t="shared" si="119"/>
        <v>0</v>
      </c>
      <c r="T564">
        <f t="shared" si="115"/>
        <v>0</v>
      </c>
      <c r="U564" s="40">
        <f t="shared" si="120"/>
        <v>0</v>
      </c>
      <c r="V564" s="38">
        <f t="shared" si="121"/>
        <v>0</v>
      </c>
      <c r="W564" t="str">
        <f>VLOOKUP(A564,'Komplet č.2008 (ÚR 4 A 5)'!$V$4:$W$778,1,0)</f>
        <v>46460</v>
      </c>
      <c r="X564" t="str">
        <f>VLOOKUP(A564,'Komplet č.2008 (ÚR 4 A 5)'!$Y$4:$Y$778,1,0)</f>
        <v>46460</v>
      </c>
      <c r="FJ564" t="str">
        <f>VLOOKUP(F564,'Komplet č 2025 (ÚR 4 A 5)'!$F$3:$N$753,9,0)</f>
        <v>46.46</v>
      </c>
      <c r="FK564">
        <f>VLOOKUP(F564,'Komplet č 2025 (ÚR 4 A 5)'!$F$3:$N$753,8,0)</f>
        <v>4</v>
      </c>
    </row>
    <row r="565" spans="1:167" x14ac:dyDescent="0.25">
      <c r="A565" s="67" t="s">
        <v>1687</v>
      </c>
      <c r="B565" s="68" t="s">
        <v>1688</v>
      </c>
      <c r="C565" s="55" t="str">
        <f t="shared" si="116"/>
        <v>46470 - Velkoobchod s nábytkem, koberci a svítidly</v>
      </c>
      <c r="D565" s="55" t="s">
        <v>1689</v>
      </c>
      <c r="E565" s="1" t="s">
        <v>29</v>
      </c>
      <c r="F565" s="67" t="s">
        <v>1687</v>
      </c>
      <c r="G565" s="68" t="s">
        <v>1690</v>
      </c>
      <c r="H565" s="55" t="str">
        <f t="shared" si="123"/>
        <v>46470 - Velkoobchod s nábytkem, koberci a osvětlovacími zařízeními pro domácnosti, kanceláře a obchody</v>
      </c>
      <c r="I565" s="55" t="s">
        <v>1695</v>
      </c>
      <c r="J565" t="str">
        <f t="shared" si="124"/>
        <v>Shoda</v>
      </c>
      <c r="K565">
        <v>563</v>
      </c>
      <c r="L565" s="1">
        <f>IF(LEFT(Převodník!$A$12,5)=LEFT('Přehled převodů'!D565,5),1,0)</f>
        <v>0</v>
      </c>
      <c r="M565" s="31"/>
      <c r="N565">
        <f t="shared" si="122"/>
        <v>0</v>
      </c>
      <c r="O565" s="45" t="e">
        <f t="shared" si="113"/>
        <v>#N/A</v>
      </c>
      <c r="P565">
        <f t="shared" si="117"/>
        <v>0</v>
      </c>
      <c r="Q565" s="41">
        <f t="shared" si="118"/>
        <v>0</v>
      </c>
      <c r="R565" s="41">
        <f t="shared" si="114"/>
        <v>0</v>
      </c>
      <c r="S565" s="41">
        <f t="shared" si="119"/>
        <v>0</v>
      </c>
      <c r="T565">
        <f t="shared" si="115"/>
        <v>0</v>
      </c>
      <c r="U565" s="40">
        <f t="shared" si="120"/>
        <v>0</v>
      </c>
      <c r="V565" s="38">
        <f t="shared" si="121"/>
        <v>0</v>
      </c>
      <c r="W565" t="str">
        <f>VLOOKUP(A565,'Komplet č.2008 (ÚR 4 A 5)'!$V$4:$W$778,1,0)</f>
        <v>46470</v>
      </c>
      <c r="X565" t="str">
        <f>VLOOKUP(A565,'Komplet č.2008 (ÚR 4 A 5)'!$Y$4:$Y$778,1,0)</f>
        <v>46470</v>
      </c>
      <c r="FJ565" t="str">
        <f>VLOOKUP(F565,'Komplet č 2025 (ÚR 4 A 5)'!$F$3:$N$753,9,0)</f>
        <v>46.47</v>
      </c>
      <c r="FK565">
        <f>VLOOKUP(F565,'Komplet č 2025 (ÚR 4 A 5)'!$F$3:$N$753,8,0)</f>
        <v>4</v>
      </c>
    </row>
    <row r="566" spans="1:167" x14ac:dyDescent="0.25">
      <c r="A566" s="67" t="s">
        <v>1692</v>
      </c>
      <c r="B566" s="68" t="s">
        <v>1693</v>
      </c>
      <c r="C566" s="55" t="str">
        <f t="shared" si="116"/>
        <v>46480 - Velkoobchod s hodinami, hodinkami a klenoty</v>
      </c>
      <c r="D566" s="55" t="s">
        <v>1694</v>
      </c>
      <c r="E566" s="1" t="s">
        <v>29</v>
      </c>
      <c r="F566" s="67" t="s">
        <v>1692</v>
      </c>
      <c r="G566" s="68" t="s">
        <v>1693</v>
      </c>
      <c r="H566" s="55" t="str">
        <f t="shared" si="123"/>
        <v>46480 - Velkoobchod s hodinami, hodinkami a klenoty</v>
      </c>
      <c r="I566" s="55" t="s">
        <v>1694</v>
      </c>
      <c r="J566" t="str">
        <f t="shared" si="124"/>
        <v>Shoda</v>
      </c>
      <c r="K566">
        <v>564</v>
      </c>
      <c r="L566" s="1">
        <f>IF(LEFT(Převodník!$A$12,5)=LEFT('Přehled převodů'!D566,5),1,0)</f>
        <v>0</v>
      </c>
      <c r="M566" s="31"/>
      <c r="N566">
        <f t="shared" si="122"/>
        <v>0</v>
      </c>
      <c r="O566" s="45" t="e">
        <f t="shared" si="113"/>
        <v>#N/A</v>
      </c>
      <c r="P566">
        <f t="shared" si="117"/>
        <v>0</v>
      </c>
      <c r="Q566" s="41">
        <f t="shared" si="118"/>
        <v>0</v>
      </c>
      <c r="R566" s="41">
        <f t="shared" si="114"/>
        <v>0</v>
      </c>
      <c r="S566" s="41">
        <f t="shared" si="119"/>
        <v>0</v>
      </c>
      <c r="T566">
        <f t="shared" si="115"/>
        <v>0</v>
      </c>
      <c r="U566" s="40">
        <f t="shared" si="120"/>
        <v>0</v>
      </c>
      <c r="V566" s="38">
        <f t="shared" si="121"/>
        <v>0</v>
      </c>
      <c r="W566" t="str">
        <f>VLOOKUP(A566,'Komplet č.2008 (ÚR 4 A 5)'!$V$4:$W$778,1,0)</f>
        <v>46480</v>
      </c>
      <c r="X566" t="str">
        <f>VLOOKUP(A566,'Komplet č.2008 (ÚR 4 A 5)'!$Y$4:$Y$778,1,0)</f>
        <v>46480</v>
      </c>
      <c r="FJ566" t="str">
        <f>VLOOKUP(F566,'Komplet č 2025 (ÚR 4 A 5)'!$F$3:$N$753,9,0)</f>
        <v>46.48</v>
      </c>
      <c r="FK566">
        <f>VLOOKUP(F566,'Komplet č 2025 (ÚR 4 A 5)'!$F$3:$N$753,8,0)</f>
        <v>4</v>
      </c>
    </row>
    <row r="567" spans="1:167" x14ac:dyDescent="0.25">
      <c r="A567" s="67" t="s">
        <v>1662</v>
      </c>
      <c r="B567" s="68" t="s">
        <v>1663</v>
      </c>
      <c r="C567" s="55" t="str">
        <f t="shared" si="116"/>
        <v>46490 - Velkoobchod s ostatními výrobky převážně pro domácnost</v>
      </c>
      <c r="D567" s="55" t="s">
        <v>1667</v>
      </c>
      <c r="E567" s="1" t="s">
        <v>29</v>
      </c>
      <c r="F567" s="67" t="s">
        <v>1662</v>
      </c>
      <c r="G567" s="68" t="s">
        <v>1663</v>
      </c>
      <c r="H567" s="55" t="str">
        <f t="shared" si="123"/>
        <v>46490 - Velkoobchod s ostatními výrobky převážně pro domácnost</v>
      </c>
      <c r="I567" s="55" t="s">
        <v>1667</v>
      </c>
      <c r="J567" t="str">
        <f t="shared" si="124"/>
        <v>Shoda</v>
      </c>
      <c r="K567">
        <v>565</v>
      </c>
      <c r="L567" s="1">
        <f>IF(LEFT(Převodník!$A$12,5)=LEFT('Přehled převodů'!D567,5),1,0)</f>
        <v>0</v>
      </c>
      <c r="M567" s="31"/>
      <c r="N567">
        <f t="shared" si="122"/>
        <v>0</v>
      </c>
      <c r="O567" s="45" t="e">
        <f t="shared" si="113"/>
        <v>#N/A</v>
      </c>
      <c r="P567">
        <f t="shared" si="117"/>
        <v>0</v>
      </c>
      <c r="Q567" s="41">
        <f t="shared" si="118"/>
        <v>0</v>
      </c>
      <c r="R567" s="41">
        <f t="shared" si="114"/>
        <v>0</v>
      </c>
      <c r="S567" s="41">
        <f t="shared" si="119"/>
        <v>0</v>
      </c>
      <c r="T567">
        <f t="shared" si="115"/>
        <v>0</v>
      </c>
      <c r="U567" s="40">
        <f t="shared" si="120"/>
        <v>0</v>
      </c>
      <c r="V567" s="38">
        <f t="shared" si="121"/>
        <v>0</v>
      </c>
      <c r="W567" t="str">
        <f>VLOOKUP(A567,'Komplet č.2008 (ÚR 4 A 5)'!$V$4:$W$778,1,0)</f>
        <v>46490</v>
      </c>
      <c r="X567" t="str">
        <f>VLOOKUP(A567,'Komplet č.2008 (ÚR 4 A 5)'!$Y$4:$Y$778,1,0)</f>
        <v>46490</v>
      </c>
      <c r="FJ567" t="str">
        <f>VLOOKUP(F567,'Komplet č 2025 (ÚR 4 A 5)'!$F$3:$N$753,9,0)</f>
        <v>46.49</v>
      </c>
      <c r="FK567">
        <f>VLOOKUP(F567,'Komplet č 2025 (ÚR 4 A 5)'!$F$3:$N$753,8,0)</f>
        <v>4</v>
      </c>
    </row>
    <row r="568" spans="1:167" x14ac:dyDescent="0.25">
      <c r="A568" s="67" t="s">
        <v>1696</v>
      </c>
      <c r="B568" s="68" t="s">
        <v>1697</v>
      </c>
      <c r="C568" s="55" t="str">
        <f t="shared" si="116"/>
        <v>46510 - Velkoobchod s počítači, počítačovým periferním zařízením a softwarem</v>
      </c>
      <c r="D568" s="55" t="s">
        <v>1698</v>
      </c>
      <c r="E568" s="1" t="s">
        <v>29</v>
      </c>
      <c r="F568" s="67" t="s">
        <v>1699</v>
      </c>
      <c r="G568" s="68" t="s">
        <v>1700</v>
      </c>
      <c r="H568" s="55" t="str">
        <f t="shared" si="123"/>
        <v>46500 - Velkoobchod s počítačovými a komunikačními zařízeními</v>
      </c>
      <c r="I568" s="55" t="s">
        <v>1704</v>
      </c>
      <c r="J568" t="str">
        <f t="shared" si="124"/>
        <v>Shoda</v>
      </c>
      <c r="K568">
        <v>566</v>
      </c>
      <c r="L568" s="1">
        <f>IF(LEFT(Převodník!$A$12,5)=LEFT('Přehled převodů'!D568,5),1,0)</f>
        <v>0</v>
      </c>
      <c r="M568" s="31"/>
      <c r="N568">
        <f t="shared" si="122"/>
        <v>0</v>
      </c>
      <c r="O568" s="45" t="e">
        <f t="shared" si="113"/>
        <v>#N/A</v>
      </c>
      <c r="P568">
        <f t="shared" si="117"/>
        <v>0</v>
      </c>
      <c r="Q568" s="41">
        <f t="shared" si="118"/>
        <v>0</v>
      </c>
      <c r="R568" s="41">
        <f t="shared" si="114"/>
        <v>0</v>
      </c>
      <c r="S568" s="41">
        <f t="shared" si="119"/>
        <v>0</v>
      </c>
      <c r="T568">
        <f t="shared" si="115"/>
        <v>0</v>
      </c>
      <c r="U568" s="40">
        <f t="shared" si="120"/>
        <v>0</v>
      </c>
      <c r="V568" s="38">
        <f t="shared" si="121"/>
        <v>0</v>
      </c>
      <c r="W568" t="str">
        <f>VLOOKUP(A568,'Komplet č.2008 (ÚR 4 A 5)'!$V$4:$W$778,1,0)</f>
        <v>46510</v>
      </c>
      <c r="X568" t="str">
        <f>VLOOKUP(A568,'Komplet č.2008 (ÚR 4 A 5)'!$Y$4:$Y$778,1,0)</f>
        <v>46510</v>
      </c>
      <c r="FJ568" t="str">
        <f>VLOOKUP(F568,'Komplet č 2025 (ÚR 4 A 5)'!$F$3:$N$753,9,0)</f>
        <v>46.50</v>
      </c>
      <c r="FK568">
        <f>VLOOKUP(F568,'Komplet č 2025 (ÚR 4 A 5)'!$F$3:$N$753,8,0)</f>
        <v>4</v>
      </c>
    </row>
    <row r="569" spans="1:167" x14ac:dyDescent="0.25">
      <c r="A569" s="67" t="s">
        <v>1701</v>
      </c>
      <c r="B569" s="68" t="s">
        <v>1702</v>
      </c>
      <c r="C569" s="55" t="str">
        <f t="shared" si="116"/>
        <v>46520 - Velkoobchod s elektronickým a telekomunikačním zařízením a jeho díly</v>
      </c>
      <c r="D569" s="55" t="s">
        <v>1703</v>
      </c>
      <c r="E569" s="1" t="s">
        <v>29</v>
      </c>
      <c r="F569" s="67" t="s">
        <v>1699</v>
      </c>
      <c r="G569" s="68" t="s">
        <v>1700</v>
      </c>
      <c r="H569" s="55" t="str">
        <f t="shared" si="123"/>
        <v>46500 - Velkoobchod s počítačovými a komunikačními zařízeními</v>
      </c>
      <c r="I569" s="55" t="s">
        <v>1704</v>
      </c>
      <c r="J569" t="str">
        <f t="shared" si="124"/>
        <v>Shoda</v>
      </c>
      <c r="K569">
        <v>567</v>
      </c>
      <c r="L569" s="1">
        <f>IF(LEFT(Převodník!$A$12,5)=LEFT('Přehled převodů'!D569,5),1,0)</f>
        <v>0</v>
      </c>
      <c r="M569" s="31"/>
      <c r="N569">
        <f t="shared" si="122"/>
        <v>0</v>
      </c>
      <c r="O569" s="45" t="e">
        <f t="shared" si="113"/>
        <v>#N/A</v>
      </c>
      <c r="P569">
        <f t="shared" si="117"/>
        <v>0</v>
      </c>
      <c r="Q569" s="41">
        <f t="shared" si="118"/>
        <v>0</v>
      </c>
      <c r="R569" s="41">
        <f t="shared" si="114"/>
        <v>0</v>
      </c>
      <c r="S569" s="41">
        <f t="shared" si="119"/>
        <v>0</v>
      </c>
      <c r="T569">
        <f t="shared" si="115"/>
        <v>0</v>
      </c>
      <c r="U569" s="40">
        <f t="shared" si="120"/>
        <v>0</v>
      </c>
      <c r="V569" s="38">
        <f t="shared" si="121"/>
        <v>0</v>
      </c>
      <c r="W569" t="str">
        <f>VLOOKUP(A569,'Komplet č.2008 (ÚR 4 A 5)'!$V$4:$W$778,1,0)</f>
        <v>46520</v>
      </c>
      <c r="X569" t="str">
        <f>VLOOKUP(A569,'Komplet č.2008 (ÚR 4 A 5)'!$Y$4:$Y$778,1,0)</f>
        <v>46520</v>
      </c>
      <c r="FJ569" t="str">
        <f>VLOOKUP(F569,'Komplet č 2025 (ÚR 4 A 5)'!$F$3:$N$753,9,0)</f>
        <v>46.50</v>
      </c>
      <c r="FK569">
        <f>VLOOKUP(F569,'Komplet č 2025 (ÚR 4 A 5)'!$F$3:$N$753,8,0)</f>
        <v>4</v>
      </c>
    </row>
    <row r="570" spans="1:167" x14ac:dyDescent="0.25">
      <c r="A570" s="67" t="s">
        <v>1705</v>
      </c>
      <c r="B570" s="68" t="s">
        <v>1706</v>
      </c>
      <c r="C570" s="55" t="str">
        <f t="shared" si="116"/>
        <v>46610 - Velkoobchod se zemědělskými stroji, strojním zařízením a příslušenstvím</v>
      </c>
      <c r="D570" s="55" t="s">
        <v>1707</v>
      </c>
      <c r="E570" s="1" t="s">
        <v>29</v>
      </c>
      <c r="F570" s="67" t="s">
        <v>1705</v>
      </c>
      <c r="G570" s="68" t="s">
        <v>1706</v>
      </c>
      <c r="H570" s="55" t="str">
        <f t="shared" si="123"/>
        <v>46610 - Velkoobchod se zemědělskými stroji, strojním zařízením a příslušenstvím</v>
      </c>
      <c r="I570" s="55" t="s">
        <v>1707</v>
      </c>
      <c r="J570" t="str">
        <f t="shared" si="124"/>
        <v>Shoda</v>
      </c>
      <c r="K570">
        <v>568</v>
      </c>
      <c r="L570" s="1">
        <f>IF(LEFT(Převodník!$A$12,5)=LEFT('Přehled převodů'!D570,5),1,0)</f>
        <v>0</v>
      </c>
      <c r="M570" s="31"/>
      <c r="N570">
        <f t="shared" si="122"/>
        <v>0</v>
      </c>
      <c r="O570" s="45" t="e">
        <f t="shared" si="113"/>
        <v>#N/A</v>
      </c>
      <c r="P570">
        <f t="shared" si="117"/>
        <v>0</v>
      </c>
      <c r="Q570" s="41">
        <f t="shared" si="118"/>
        <v>0</v>
      </c>
      <c r="R570" s="41">
        <f t="shared" si="114"/>
        <v>0</v>
      </c>
      <c r="S570" s="41">
        <f t="shared" si="119"/>
        <v>0</v>
      </c>
      <c r="T570">
        <f t="shared" si="115"/>
        <v>0</v>
      </c>
      <c r="U570" s="40">
        <f t="shared" si="120"/>
        <v>0</v>
      </c>
      <c r="V570" s="38">
        <f t="shared" si="121"/>
        <v>0</v>
      </c>
      <c r="W570" t="str">
        <f>VLOOKUP(A570,'Komplet č.2008 (ÚR 4 A 5)'!$V$4:$W$778,1,0)</f>
        <v>46610</v>
      </c>
      <c r="X570" t="str">
        <f>VLOOKUP(A570,'Komplet č.2008 (ÚR 4 A 5)'!$Y$4:$Y$778,1,0)</f>
        <v>46610</v>
      </c>
      <c r="FJ570" t="str">
        <f>VLOOKUP(F570,'Komplet č 2025 (ÚR 4 A 5)'!$F$3:$N$753,9,0)</f>
        <v>46.61</v>
      </c>
      <c r="FK570">
        <f>VLOOKUP(F570,'Komplet č 2025 (ÚR 4 A 5)'!$F$3:$N$753,8,0)</f>
        <v>4</v>
      </c>
    </row>
    <row r="571" spans="1:167" x14ac:dyDescent="0.25">
      <c r="A571" s="67" t="s">
        <v>1708</v>
      </c>
      <c r="B571" s="68" t="s">
        <v>1709</v>
      </c>
      <c r="C571" s="55" t="str">
        <f t="shared" si="116"/>
        <v>46620 - Velkoobchod s obráběcími stroji</v>
      </c>
      <c r="D571" s="55" t="s">
        <v>1710</v>
      </c>
      <c r="E571" s="1" t="s">
        <v>29</v>
      </c>
      <c r="F571" s="67" t="s">
        <v>1708</v>
      </c>
      <c r="G571" s="68" t="s">
        <v>1709</v>
      </c>
      <c r="H571" s="55" t="str">
        <f t="shared" si="123"/>
        <v>46620 - Velkoobchod s obráběcími stroji</v>
      </c>
      <c r="I571" s="55" t="s">
        <v>1710</v>
      </c>
      <c r="J571" t="str">
        <f t="shared" si="124"/>
        <v>Shoda</v>
      </c>
      <c r="K571">
        <v>569</v>
      </c>
      <c r="L571" s="1">
        <f>IF(LEFT(Převodník!$A$12,5)=LEFT('Přehled převodů'!D571,5),1,0)</f>
        <v>0</v>
      </c>
      <c r="M571" s="31"/>
      <c r="N571">
        <f t="shared" si="122"/>
        <v>0</v>
      </c>
      <c r="O571" s="45" t="e">
        <f t="shared" si="113"/>
        <v>#N/A</v>
      </c>
      <c r="P571">
        <f t="shared" si="117"/>
        <v>0</v>
      </c>
      <c r="Q571" s="41">
        <f t="shared" si="118"/>
        <v>0</v>
      </c>
      <c r="R571" s="41">
        <f t="shared" si="114"/>
        <v>0</v>
      </c>
      <c r="S571" s="41">
        <f t="shared" si="119"/>
        <v>0</v>
      </c>
      <c r="T571">
        <f t="shared" si="115"/>
        <v>0</v>
      </c>
      <c r="U571" s="40">
        <f t="shared" si="120"/>
        <v>0</v>
      </c>
      <c r="V571" s="38">
        <f t="shared" si="121"/>
        <v>0</v>
      </c>
      <c r="W571" t="str">
        <f>VLOOKUP(A571,'Komplet č.2008 (ÚR 4 A 5)'!$V$4:$W$778,1,0)</f>
        <v>46620</v>
      </c>
      <c r="X571" t="str">
        <f>VLOOKUP(A571,'Komplet č.2008 (ÚR 4 A 5)'!$Y$4:$Y$778,1,0)</f>
        <v>46620</v>
      </c>
      <c r="FJ571" t="str">
        <f>VLOOKUP(F571,'Komplet č 2025 (ÚR 4 A 5)'!$F$3:$N$753,9,0)</f>
        <v>46.62</v>
      </c>
      <c r="FK571">
        <f>VLOOKUP(F571,'Komplet č 2025 (ÚR 4 A 5)'!$F$3:$N$753,8,0)</f>
        <v>4</v>
      </c>
    </row>
    <row r="572" spans="1:167" x14ac:dyDescent="0.25">
      <c r="A572" s="67" t="s">
        <v>1711</v>
      </c>
      <c r="B572" s="68" t="s">
        <v>1712</v>
      </c>
      <c r="C572" s="55" t="str">
        <f t="shared" si="116"/>
        <v>46630 - Velkoobchod s těžebními a stavebními stroji a zařízením</v>
      </c>
      <c r="D572" s="55" t="s">
        <v>1713</v>
      </c>
      <c r="E572" s="1" t="s">
        <v>29</v>
      </c>
      <c r="F572" s="67" t="s">
        <v>1711</v>
      </c>
      <c r="G572" s="68" t="s">
        <v>1712</v>
      </c>
      <c r="H572" s="55" t="str">
        <f t="shared" si="123"/>
        <v>46630 - Velkoobchod s těžebními a stavebními stroji a zařízením</v>
      </c>
      <c r="I572" s="55" t="s">
        <v>1713</v>
      </c>
      <c r="J572" t="str">
        <f t="shared" si="124"/>
        <v>Shoda</v>
      </c>
      <c r="K572">
        <v>570</v>
      </c>
      <c r="L572" s="1">
        <f>IF(LEFT(Převodník!$A$12,5)=LEFT('Přehled převodů'!D572,5),1,0)</f>
        <v>0</v>
      </c>
      <c r="M572" s="31"/>
      <c r="N572">
        <f t="shared" si="122"/>
        <v>0</v>
      </c>
      <c r="O572" s="45" t="e">
        <f t="shared" si="113"/>
        <v>#N/A</v>
      </c>
      <c r="P572">
        <f t="shared" si="117"/>
        <v>0</v>
      </c>
      <c r="Q572" s="41">
        <f t="shared" si="118"/>
        <v>0</v>
      </c>
      <c r="R572" s="41">
        <f t="shared" si="114"/>
        <v>0</v>
      </c>
      <c r="S572" s="41">
        <f t="shared" si="119"/>
        <v>0</v>
      </c>
      <c r="T572">
        <f t="shared" si="115"/>
        <v>0</v>
      </c>
      <c r="U572" s="40">
        <f t="shared" si="120"/>
        <v>0</v>
      </c>
      <c r="V572" s="38">
        <f t="shared" si="121"/>
        <v>0</v>
      </c>
      <c r="W572" t="str">
        <f>VLOOKUP(A572,'Komplet č.2008 (ÚR 4 A 5)'!$V$4:$W$778,1,0)</f>
        <v>46630</v>
      </c>
      <c r="X572" t="str">
        <f>VLOOKUP(A572,'Komplet č.2008 (ÚR 4 A 5)'!$Y$4:$Y$778,1,0)</f>
        <v>46630</v>
      </c>
      <c r="FJ572" t="str">
        <f>VLOOKUP(F572,'Komplet č 2025 (ÚR 4 A 5)'!$F$3:$N$753,9,0)</f>
        <v>46.63</v>
      </c>
      <c r="FK572">
        <f>VLOOKUP(F572,'Komplet č 2025 (ÚR 4 A 5)'!$F$3:$N$753,8,0)</f>
        <v>4</v>
      </c>
    </row>
    <row r="573" spans="1:167" x14ac:dyDescent="0.25">
      <c r="A573" s="67" t="s">
        <v>1665</v>
      </c>
      <c r="B573" s="68" t="s">
        <v>1714</v>
      </c>
      <c r="C573" s="55" t="str">
        <f t="shared" si="116"/>
        <v>46640 - Velkoobchod se strojním zařízením pro textilní průmysl, šicími a pletacími stroji</v>
      </c>
      <c r="D573" s="55" t="s">
        <v>1715</v>
      </c>
      <c r="E573" s="1" t="s">
        <v>29</v>
      </c>
      <c r="F573" s="67" t="s">
        <v>1665</v>
      </c>
      <c r="G573" s="68" t="s">
        <v>1666</v>
      </c>
      <c r="H573" s="55" t="str">
        <f t="shared" si="123"/>
        <v>46640 - Velkoobchod s ostatními stroji a zařízením</v>
      </c>
      <c r="I573" s="55" t="s">
        <v>1671</v>
      </c>
      <c r="J573" t="str">
        <f t="shared" si="124"/>
        <v>Shoda</v>
      </c>
      <c r="K573">
        <v>571</v>
      </c>
      <c r="L573" s="1">
        <f>IF(LEFT(Převodník!$A$12,5)=LEFT('Přehled převodů'!D573,5),1,0)</f>
        <v>0</v>
      </c>
      <c r="M573" s="31"/>
      <c r="N573">
        <f t="shared" si="122"/>
        <v>0</v>
      </c>
      <c r="O573" s="45" t="e">
        <f t="shared" si="113"/>
        <v>#N/A</v>
      </c>
      <c r="P573">
        <f t="shared" si="117"/>
        <v>0</v>
      </c>
      <c r="Q573" s="41">
        <f t="shared" si="118"/>
        <v>0</v>
      </c>
      <c r="R573" s="41">
        <f t="shared" si="114"/>
        <v>0</v>
      </c>
      <c r="S573" s="41">
        <f t="shared" si="119"/>
        <v>0</v>
      </c>
      <c r="T573">
        <f t="shared" si="115"/>
        <v>0</v>
      </c>
      <c r="U573" s="40">
        <f t="shared" si="120"/>
        <v>0</v>
      </c>
      <c r="V573" s="38">
        <f t="shared" si="121"/>
        <v>0</v>
      </c>
      <c r="W573" t="str">
        <f>VLOOKUP(A573,'Komplet č.2008 (ÚR 4 A 5)'!$V$4:$W$778,1,0)</f>
        <v>46640</v>
      </c>
      <c r="X573" t="str">
        <f>VLOOKUP(A573,'Komplet č.2008 (ÚR 4 A 5)'!$Y$4:$Y$778,1,0)</f>
        <v>46640</v>
      </c>
      <c r="FJ573" t="str">
        <f>VLOOKUP(F573,'Komplet č 2025 (ÚR 4 A 5)'!$F$3:$N$753,9,0)</f>
        <v>46.64</v>
      </c>
      <c r="FK573">
        <f>VLOOKUP(F573,'Komplet č 2025 (ÚR 4 A 5)'!$F$3:$N$753,8,0)</f>
        <v>4</v>
      </c>
    </row>
    <row r="574" spans="1:167" x14ac:dyDescent="0.25">
      <c r="A574" s="67" t="s">
        <v>1716</v>
      </c>
      <c r="B574" s="68" t="s">
        <v>1717</v>
      </c>
      <c r="C574" s="55" t="str">
        <f t="shared" si="116"/>
        <v>46650 - Velkoobchod s kancelářským nábytkem</v>
      </c>
      <c r="D574" s="55" t="s">
        <v>1718</v>
      </c>
      <c r="E574" s="1" t="s">
        <v>29</v>
      </c>
      <c r="F574" s="67" t="s">
        <v>1687</v>
      </c>
      <c r="G574" s="68" t="s">
        <v>1690</v>
      </c>
      <c r="H574" s="55" t="str">
        <f t="shared" si="123"/>
        <v>46470 - Velkoobchod s nábytkem, koberci a osvětlovacími zařízeními pro domácnosti, kanceláře a obchody</v>
      </c>
      <c r="I574" s="55" t="s">
        <v>1695</v>
      </c>
      <c r="J574" t="str">
        <f t="shared" si="124"/>
        <v>Shoda</v>
      </c>
      <c r="K574">
        <v>572</v>
      </c>
      <c r="L574" s="1">
        <f>IF(LEFT(Převodník!$A$12,5)=LEFT('Přehled převodů'!D574,5),1,0)</f>
        <v>0</v>
      </c>
      <c r="M574" s="31"/>
      <c r="N574">
        <f t="shared" si="122"/>
        <v>0</v>
      </c>
      <c r="O574" s="45" t="e">
        <f t="shared" si="113"/>
        <v>#N/A</v>
      </c>
      <c r="P574">
        <f t="shared" si="117"/>
        <v>0</v>
      </c>
      <c r="Q574" s="41">
        <f t="shared" si="118"/>
        <v>0</v>
      </c>
      <c r="R574" s="41">
        <f t="shared" si="114"/>
        <v>0</v>
      </c>
      <c r="S574" s="41">
        <f t="shared" si="119"/>
        <v>0</v>
      </c>
      <c r="T574">
        <f t="shared" si="115"/>
        <v>0</v>
      </c>
      <c r="U574" s="40">
        <f t="shared" si="120"/>
        <v>0</v>
      </c>
      <c r="V574" s="38">
        <f t="shared" si="121"/>
        <v>0</v>
      </c>
      <c r="W574" t="str">
        <f>VLOOKUP(A574,'Komplet č.2008 (ÚR 4 A 5)'!$V$4:$W$778,1,0)</f>
        <v>46650</v>
      </c>
      <c r="X574" t="str">
        <f>VLOOKUP(A574,'Komplet č.2008 (ÚR 4 A 5)'!$Y$4:$Y$778,1,0)</f>
        <v>46650</v>
      </c>
      <c r="FJ574" t="str">
        <f>VLOOKUP(F574,'Komplet č 2025 (ÚR 4 A 5)'!$F$3:$N$753,9,0)</f>
        <v>46.47</v>
      </c>
      <c r="FK574">
        <f>VLOOKUP(F574,'Komplet č 2025 (ÚR 4 A 5)'!$F$3:$N$753,8,0)</f>
        <v>4</v>
      </c>
    </row>
    <row r="575" spans="1:167" x14ac:dyDescent="0.25">
      <c r="A575" s="67" t="s">
        <v>1719</v>
      </c>
      <c r="B575" s="68" t="s">
        <v>1720</v>
      </c>
      <c r="C575" s="55" t="str">
        <f t="shared" si="116"/>
        <v>46660 - Velkoobchod s ostatními kancelářskými stroji a zařízením</v>
      </c>
      <c r="D575" s="55" t="s">
        <v>1721</v>
      </c>
      <c r="E575" s="1" t="s">
        <v>29</v>
      </c>
      <c r="F575" s="67" t="s">
        <v>1699</v>
      </c>
      <c r="G575" s="68" t="s">
        <v>1700</v>
      </c>
      <c r="H575" s="55" t="str">
        <f t="shared" si="123"/>
        <v>46500 - Velkoobchod s počítačovými a komunikačními zařízeními</v>
      </c>
      <c r="I575" s="55" t="s">
        <v>1704</v>
      </c>
      <c r="J575" t="str">
        <f t="shared" si="124"/>
        <v>Shoda</v>
      </c>
      <c r="K575">
        <v>573</v>
      </c>
      <c r="L575" s="1">
        <f>IF(LEFT(Převodník!$A$12,5)=LEFT('Přehled převodů'!D575,5),1,0)</f>
        <v>0</v>
      </c>
      <c r="M575" s="31"/>
      <c r="N575">
        <f t="shared" si="122"/>
        <v>0</v>
      </c>
      <c r="O575" s="45" t="e">
        <f t="shared" si="113"/>
        <v>#N/A</v>
      </c>
      <c r="P575">
        <f t="shared" si="117"/>
        <v>0</v>
      </c>
      <c r="Q575" s="41">
        <f t="shared" si="118"/>
        <v>0</v>
      </c>
      <c r="R575" s="41">
        <f t="shared" si="114"/>
        <v>0</v>
      </c>
      <c r="S575" s="41">
        <f t="shared" si="119"/>
        <v>0</v>
      </c>
      <c r="T575">
        <f t="shared" si="115"/>
        <v>0</v>
      </c>
      <c r="U575" s="40">
        <f t="shared" si="120"/>
        <v>0</v>
      </c>
      <c r="V575" s="38">
        <f t="shared" si="121"/>
        <v>0</v>
      </c>
      <c r="W575" t="str">
        <f>VLOOKUP(A575,'Komplet č.2008 (ÚR 4 A 5)'!$V$4:$W$778,1,0)</f>
        <v>46660</v>
      </c>
      <c r="X575" t="str">
        <f>VLOOKUP(A575,'Komplet č.2008 (ÚR 4 A 5)'!$Y$4:$Y$778,1,0)</f>
        <v>46660</v>
      </c>
      <c r="FJ575" t="str">
        <f>VLOOKUP(F575,'Komplet č 2025 (ÚR 4 A 5)'!$F$3:$N$753,9,0)</f>
        <v>46.50</v>
      </c>
      <c r="FK575">
        <f>VLOOKUP(F575,'Komplet č 2025 (ÚR 4 A 5)'!$F$3:$N$753,8,0)</f>
        <v>4</v>
      </c>
    </row>
    <row r="576" spans="1:167" x14ac:dyDescent="0.25">
      <c r="A576" s="67" t="s">
        <v>1722</v>
      </c>
      <c r="B576" s="68" t="s">
        <v>1666</v>
      </c>
      <c r="C576" s="55" t="str">
        <f t="shared" si="116"/>
        <v>46690 - Velkoobchod s ostatními stroji a zařízením</v>
      </c>
      <c r="D576" s="55" t="s">
        <v>1723</v>
      </c>
      <c r="E576" s="1" t="s">
        <v>29</v>
      </c>
      <c r="F576" s="67" t="s">
        <v>1665</v>
      </c>
      <c r="G576" s="68" t="s">
        <v>1666</v>
      </c>
      <c r="H576" s="55" t="str">
        <f t="shared" si="123"/>
        <v>46640 - Velkoobchod s ostatními stroji a zařízením</v>
      </c>
      <c r="I576" s="55" t="s">
        <v>1671</v>
      </c>
      <c r="J576" t="str">
        <f t="shared" si="124"/>
        <v>Shoda</v>
      </c>
      <c r="K576">
        <v>574</v>
      </c>
      <c r="L576" s="1">
        <f>IF(LEFT(Převodník!$A$12,5)=LEFT('Přehled převodů'!D576,5),1,0)</f>
        <v>0</v>
      </c>
      <c r="M576" s="31"/>
      <c r="N576">
        <f t="shared" si="122"/>
        <v>0</v>
      </c>
      <c r="O576" s="45" t="e">
        <f t="shared" si="113"/>
        <v>#N/A</v>
      </c>
      <c r="P576">
        <f t="shared" si="117"/>
        <v>0</v>
      </c>
      <c r="Q576" s="41">
        <f t="shared" si="118"/>
        <v>0</v>
      </c>
      <c r="R576" s="41">
        <f t="shared" si="114"/>
        <v>0</v>
      </c>
      <c r="S576" s="41">
        <f t="shared" si="119"/>
        <v>0</v>
      </c>
      <c r="T576">
        <f t="shared" si="115"/>
        <v>0</v>
      </c>
      <c r="U576" s="40">
        <f t="shared" si="120"/>
        <v>0</v>
      </c>
      <c r="V576" s="38">
        <f t="shared" si="121"/>
        <v>0</v>
      </c>
      <c r="W576" t="str">
        <f>VLOOKUP(A576,'Komplet č.2008 (ÚR 4 A 5)'!$V$4:$W$778,1,0)</f>
        <v>46690</v>
      </c>
      <c r="X576" t="str">
        <f>VLOOKUP(A576,'Komplet č.2008 (ÚR 4 A 5)'!$Y$4:$Y$778,1,0)</f>
        <v>46690</v>
      </c>
      <c r="FJ576" t="str">
        <f>VLOOKUP(F576,'Komplet č 2025 (ÚR 4 A 5)'!$F$3:$N$753,9,0)</f>
        <v>46.64</v>
      </c>
      <c r="FK576">
        <f>VLOOKUP(F576,'Komplet č 2025 (ÚR 4 A 5)'!$F$3:$N$753,8,0)</f>
        <v>4</v>
      </c>
    </row>
    <row r="577" spans="1:167" x14ac:dyDescent="0.25">
      <c r="A577" s="67" t="s">
        <v>1513</v>
      </c>
      <c r="B577" s="68" t="s">
        <v>1724</v>
      </c>
      <c r="C577" s="55" t="str">
        <f t="shared" si="116"/>
        <v>46710 - Velkoobchod s pevnými, kapalnými a plynnými palivy a příbuznými výrobky</v>
      </c>
      <c r="D577" s="55" t="s">
        <v>1725</v>
      </c>
      <c r="E577" s="1" t="s">
        <v>29</v>
      </c>
      <c r="F577" s="67" t="s">
        <v>1726</v>
      </c>
      <c r="G577" s="68" t="s">
        <v>1724</v>
      </c>
      <c r="H577" s="55" t="str">
        <f t="shared" si="123"/>
        <v>46810 - Velkoobchod s pevnými, kapalnými a plynnými palivy a příbuznými výrobky</v>
      </c>
      <c r="I577" s="55" t="s">
        <v>1730</v>
      </c>
      <c r="J577" t="str">
        <f t="shared" si="124"/>
        <v>Shoda</v>
      </c>
      <c r="K577">
        <v>575</v>
      </c>
      <c r="L577" s="1">
        <f>IF(LEFT(Převodník!$A$12,5)=LEFT('Přehled převodů'!D577,5),1,0)</f>
        <v>0</v>
      </c>
      <c r="M577" s="31"/>
      <c r="N577">
        <f t="shared" si="122"/>
        <v>0</v>
      </c>
      <c r="O577" s="45" t="e">
        <f t="shared" si="113"/>
        <v>#N/A</v>
      </c>
      <c r="P577">
        <f t="shared" si="117"/>
        <v>0</v>
      </c>
      <c r="Q577" s="41">
        <f t="shared" si="118"/>
        <v>0</v>
      </c>
      <c r="R577" s="41">
        <f t="shared" si="114"/>
        <v>0</v>
      </c>
      <c r="S577" s="41">
        <f t="shared" si="119"/>
        <v>0</v>
      </c>
      <c r="T577">
        <f t="shared" si="115"/>
        <v>0</v>
      </c>
      <c r="U577" s="40">
        <f t="shared" si="120"/>
        <v>0</v>
      </c>
      <c r="V577" s="38">
        <f t="shared" si="121"/>
        <v>0</v>
      </c>
      <c r="W577" t="str">
        <f>VLOOKUP(A577,'Komplet č.2008 (ÚR 4 A 5)'!$V$4:$W$778,1,0)</f>
        <v>46710</v>
      </c>
      <c r="X577" t="str">
        <f>VLOOKUP(A577,'Komplet č.2008 (ÚR 4 A 5)'!$Y$4:$Y$778,1,0)</f>
        <v>46710</v>
      </c>
      <c r="FJ577" t="str">
        <f>VLOOKUP(F577,'Komplet č 2025 (ÚR 4 A 5)'!$F$3:$N$753,9,0)</f>
        <v>46.81</v>
      </c>
      <c r="FK577">
        <f>VLOOKUP(F577,'Komplet č 2025 (ÚR 4 A 5)'!$F$3:$N$753,8,0)</f>
        <v>4</v>
      </c>
    </row>
    <row r="578" spans="1:167" x14ac:dyDescent="0.25">
      <c r="A578" s="67" t="s">
        <v>1727</v>
      </c>
      <c r="B578" s="68" t="s">
        <v>1728</v>
      </c>
      <c r="C578" s="55" t="str">
        <f t="shared" si="116"/>
        <v>46711 - Velkoobchod s pevnými palivy a příbuznými výrobky</v>
      </c>
      <c r="D578" s="55" t="s">
        <v>1729</v>
      </c>
      <c r="E578" s="1" t="s">
        <v>29</v>
      </c>
      <c r="F578" s="67" t="s">
        <v>1726</v>
      </c>
      <c r="G578" s="68" t="s">
        <v>1724</v>
      </c>
      <c r="H578" s="55" t="str">
        <f t="shared" si="123"/>
        <v>46810 - Velkoobchod s pevnými, kapalnými a plynnými palivy a příbuznými výrobky</v>
      </c>
      <c r="I578" s="55" t="s">
        <v>1730</v>
      </c>
      <c r="J578" t="str">
        <f t="shared" si="124"/>
        <v>Shoda</v>
      </c>
      <c r="K578">
        <v>576</v>
      </c>
      <c r="L578" s="1">
        <f>IF(LEFT(Převodník!$A$12,5)=LEFT('Přehled převodů'!D578,5),1,0)</f>
        <v>0</v>
      </c>
      <c r="M578" s="31"/>
      <c r="N578">
        <f t="shared" si="122"/>
        <v>0</v>
      </c>
      <c r="O578" s="45" t="e">
        <f t="shared" si="113"/>
        <v>#N/A</v>
      </c>
      <c r="P578">
        <f t="shared" si="117"/>
        <v>0</v>
      </c>
      <c r="Q578" s="41">
        <f t="shared" si="118"/>
        <v>0</v>
      </c>
      <c r="R578" s="41">
        <f t="shared" si="114"/>
        <v>0</v>
      </c>
      <c r="S578" s="41">
        <f t="shared" si="119"/>
        <v>0</v>
      </c>
      <c r="T578">
        <f t="shared" si="115"/>
        <v>0</v>
      </c>
      <c r="U578" s="40">
        <f t="shared" si="120"/>
        <v>0</v>
      </c>
      <c r="V578" s="38">
        <f t="shared" si="121"/>
        <v>0</v>
      </c>
      <c r="W578" t="str">
        <f>VLOOKUP(A578,'Komplet č.2008 (ÚR 4 A 5)'!$V$4:$W$778,1,0)</f>
        <v>46711</v>
      </c>
      <c r="X578" t="str">
        <f>VLOOKUP(A578,'Komplet č.2008 (ÚR 4 A 5)'!$Y$4:$Y$778,1,0)</f>
        <v>46711</v>
      </c>
      <c r="FJ578" t="str">
        <f>VLOOKUP(F578,'Komplet č 2025 (ÚR 4 A 5)'!$F$3:$N$753,9,0)</f>
        <v>46.81</v>
      </c>
      <c r="FK578">
        <f>VLOOKUP(F578,'Komplet č 2025 (ÚR 4 A 5)'!$F$3:$N$753,8,0)</f>
        <v>4</v>
      </c>
    </row>
    <row r="579" spans="1:167" x14ac:dyDescent="0.25">
      <c r="A579" s="67" t="s">
        <v>1731</v>
      </c>
      <c r="B579" s="68" t="s">
        <v>1732</v>
      </c>
      <c r="C579" s="55" t="str">
        <f t="shared" si="116"/>
        <v>46712 - Velkoobchod s kapalnými palivy a příbuznými výrobky</v>
      </c>
      <c r="D579" s="55" t="s">
        <v>1733</v>
      </c>
      <c r="E579" s="1" t="s">
        <v>29</v>
      </c>
      <c r="F579" s="67" t="s">
        <v>1726</v>
      </c>
      <c r="G579" s="68" t="s">
        <v>1724</v>
      </c>
      <c r="H579" s="55" t="str">
        <f t="shared" si="123"/>
        <v>46810 - Velkoobchod s pevnými, kapalnými a plynnými palivy a příbuznými výrobky</v>
      </c>
      <c r="I579" s="55" t="s">
        <v>1730</v>
      </c>
      <c r="J579" t="str">
        <f t="shared" si="124"/>
        <v>Shoda</v>
      </c>
      <c r="K579">
        <v>577</v>
      </c>
      <c r="L579" s="1">
        <f>IF(LEFT(Převodník!$A$12,5)=LEFT('Přehled převodů'!D579,5),1,0)</f>
        <v>0</v>
      </c>
      <c r="M579" s="31"/>
      <c r="N579">
        <f t="shared" si="122"/>
        <v>0</v>
      </c>
      <c r="O579" s="45" t="e">
        <f t="shared" ref="O579:O642" si="125">INDEX(K:K,MATCH(1,L:L,0))</f>
        <v>#N/A</v>
      </c>
      <c r="P579">
        <f t="shared" si="117"/>
        <v>0</v>
      </c>
      <c r="Q579" s="41">
        <f t="shared" si="118"/>
        <v>0</v>
      </c>
      <c r="R579" s="41">
        <f t="shared" ref="R579:R642" si="126">IF(BO1906=0,N579,Q579)</f>
        <v>0</v>
      </c>
      <c r="S579" s="41">
        <f t="shared" si="119"/>
        <v>0</v>
      </c>
      <c r="T579">
        <f t="shared" ref="T579:T642" si="127">IF(L579=0,0,E579)</f>
        <v>0</v>
      </c>
      <c r="U579" s="40">
        <f t="shared" si="120"/>
        <v>0</v>
      </c>
      <c r="V579" s="38">
        <f t="shared" si="121"/>
        <v>0</v>
      </c>
      <c r="W579" t="str">
        <f>VLOOKUP(A579,'Komplet č.2008 (ÚR 4 A 5)'!$V$4:$W$778,1,0)</f>
        <v>46712</v>
      </c>
      <c r="X579" t="str">
        <f>VLOOKUP(A579,'Komplet č.2008 (ÚR 4 A 5)'!$Y$4:$Y$778,1,0)</f>
        <v>46712</v>
      </c>
      <c r="FJ579" t="str">
        <f>VLOOKUP(F579,'Komplet č 2025 (ÚR 4 A 5)'!$F$3:$N$753,9,0)</f>
        <v>46.81</v>
      </c>
      <c r="FK579">
        <f>VLOOKUP(F579,'Komplet č 2025 (ÚR 4 A 5)'!$F$3:$N$753,8,0)</f>
        <v>4</v>
      </c>
    </row>
    <row r="580" spans="1:167" x14ac:dyDescent="0.25">
      <c r="A580" s="67" t="s">
        <v>1734</v>
      </c>
      <c r="B580" s="68" t="s">
        <v>1735</v>
      </c>
      <c r="C580" s="55" t="str">
        <f t="shared" si="116"/>
        <v>46713 - Velkoobchod s plynnými palivy a příbuznými výrobky</v>
      </c>
      <c r="D580" s="55" t="s">
        <v>1736</v>
      </c>
      <c r="E580" s="1" t="s">
        <v>29</v>
      </c>
      <c r="F580" s="67" t="s">
        <v>1726</v>
      </c>
      <c r="G580" s="68" t="s">
        <v>1724</v>
      </c>
      <c r="H580" s="55" t="str">
        <f t="shared" si="123"/>
        <v>46810 - Velkoobchod s pevnými, kapalnými a plynnými palivy a příbuznými výrobky</v>
      </c>
      <c r="I580" s="55" t="s">
        <v>1730</v>
      </c>
      <c r="J580" t="str">
        <f t="shared" si="124"/>
        <v>Shoda</v>
      </c>
      <c r="K580">
        <v>578</v>
      </c>
      <c r="L580" s="1">
        <f>IF(LEFT(Převodník!$A$12,5)=LEFT('Přehled převodů'!D580,5),1,0)</f>
        <v>0</v>
      </c>
      <c r="M580" s="31"/>
      <c r="N580">
        <f t="shared" si="122"/>
        <v>0</v>
      </c>
      <c r="O580" s="45" t="e">
        <f t="shared" si="125"/>
        <v>#N/A</v>
      </c>
      <c r="P580">
        <f t="shared" si="117"/>
        <v>0</v>
      </c>
      <c r="Q580" s="41">
        <f t="shared" si="118"/>
        <v>0</v>
      </c>
      <c r="R580" s="41">
        <f t="shared" si="126"/>
        <v>0</v>
      </c>
      <c r="S580" s="41">
        <f t="shared" si="119"/>
        <v>0</v>
      </c>
      <c r="T580">
        <f t="shared" si="127"/>
        <v>0</v>
      </c>
      <c r="U580" s="40">
        <f t="shared" si="120"/>
        <v>0</v>
      </c>
      <c r="V580" s="38">
        <f t="shared" si="121"/>
        <v>0</v>
      </c>
      <c r="W580" t="str">
        <f>VLOOKUP(A580,'Komplet č.2008 (ÚR 4 A 5)'!$V$4:$W$778,1,0)</f>
        <v>46713</v>
      </c>
      <c r="X580" t="str">
        <f>VLOOKUP(A580,'Komplet č.2008 (ÚR 4 A 5)'!$Y$4:$Y$778,1,0)</f>
        <v>46713</v>
      </c>
      <c r="FJ580" t="str">
        <f>VLOOKUP(F580,'Komplet č 2025 (ÚR 4 A 5)'!$F$3:$N$753,9,0)</f>
        <v>46.81</v>
      </c>
      <c r="FK580">
        <f>VLOOKUP(F580,'Komplet č 2025 (ÚR 4 A 5)'!$F$3:$N$753,8,0)</f>
        <v>4</v>
      </c>
    </row>
    <row r="581" spans="1:167" x14ac:dyDescent="0.25">
      <c r="A581" s="67" t="s">
        <v>1534</v>
      </c>
      <c r="B581" s="68" t="s">
        <v>1737</v>
      </c>
      <c r="C581" s="55" t="str">
        <f t="shared" ref="C581:C644" si="128">A581&amp;" - "&amp;B581</f>
        <v>46720 - Velkoobchod s rudami, kovy a hutními výrobky</v>
      </c>
      <c r="D581" s="55" t="s">
        <v>1738</v>
      </c>
      <c r="E581" s="1" t="s">
        <v>29</v>
      </c>
      <c r="F581" s="67" t="s">
        <v>1739</v>
      </c>
      <c r="G581" s="68" t="s">
        <v>1737</v>
      </c>
      <c r="H581" s="55" t="str">
        <f t="shared" si="123"/>
        <v>46820 - Velkoobchod s rudami, kovy a hutními výrobky</v>
      </c>
      <c r="I581" s="55" t="s">
        <v>1743</v>
      </c>
      <c r="J581" t="str">
        <f t="shared" si="124"/>
        <v>Shoda</v>
      </c>
      <c r="K581">
        <v>579</v>
      </c>
      <c r="L581" s="1">
        <f>IF(LEFT(Převodník!$A$12,5)=LEFT('Přehled převodů'!D581,5),1,0)</f>
        <v>0</v>
      </c>
      <c r="M581" s="31"/>
      <c r="N581">
        <f t="shared" si="122"/>
        <v>0</v>
      </c>
      <c r="O581" s="45" t="e">
        <f t="shared" si="125"/>
        <v>#N/A</v>
      </c>
      <c r="P581">
        <f t="shared" si="117"/>
        <v>0</v>
      </c>
      <c r="Q581" s="41">
        <f t="shared" si="118"/>
        <v>0</v>
      </c>
      <c r="R581" s="41">
        <f t="shared" si="126"/>
        <v>0</v>
      </c>
      <c r="S581" s="41">
        <f t="shared" si="119"/>
        <v>0</v>
      </c>
      <c r="T581">
        <f t="shared" si="127"/>
        <v>0</v>
      </c>
      <c r="U581" s="40">
        <f t="shared" si="120"/>
        <v>0</v>
      </c>
      <c r="V581" s="38">
        <f t="shared" si="121"/>
        <v>0</v>
      </c>
      <c r="W581" t="str">
        <f>VLOOKUP(A581,'Komplet č.2008 (ÚR 4 A 5)'!$V$4:$W$778,1,0)</f>
        <v>46720</v>
      </c>
      <c r="X581" t="str">
        <f>VLOOKUP(A581,'Komplet č.2008 (ÚR 4 A 5)'!$Y$4:$Y$778,1,0)</f>
        <v>46720</v>
      </c>
      <c r="FJ581" t="str">
        <f>VLOOKUP(F581,'Komplet č 2025 (ÚR 4 A 5)'!$F$3:$N$753,9,0)</f>
        <v>46.82</v>
      </c>
      <c r="FK581">
        <f>VLOOKUP(F581,'Komplet č 2025 (ÚR 4 A 5)'!$F$3:$N$753,8,0)</f>
        <v>4</v>
      </c>
    </row>
    <row r="582" spans="1:167" x14ac:dyDescent="0.25">
      <c r="A582" s="67" t="s">
        <v>1546</v>
      </c>
      <c r="B582" s="68" t="s">
        <v>1740</v>
      </c>
      <c r="C582" s="55" t="str">
        <f t="shared" si="128"/>
        <v>46730 - Velkoobchod se dřevem, stavebními materiály a sanitárním vybavením</v>
      </c>
      <c r="D582" s="55" t="s">
        <v>1741</v>
      </c>
      <c r="E582" s="1" t="s">
        <v>29</v>
      </c>
      <c r="F582" s="67" t="s">
        <v>1742</v>
      </c>
      <c r="G582" s="68" t="s">
        <v>1740</v>
      </c>
      <c r="H582" s="55" t="str">
        <f t="shared" si="123"/>
        <v>46830 - Velkoobchod se dřevem, stavebními materiály a sanitárním vybavením</v>
      </c>
      <c r="I582" s="55" t="s">
        <v>1749</v>
      </c>
      <c r="J582" t="str">
        <f t="shared" si="124"/>
        <v>Shoda</v>
      </c>
      <c r="K582">
        <v>580</v>
      </c>
      <c r="L582" s="1">
        <f>IF(LEFT(Převodník!$A$12,5)=LEFT('Přehled převodů'!D582,5),1,0)</f>
        <v>0</v>
      </c>
      <c r="M582" s="31"/>
      <c r="N582">
        <f t="shared" si="122"/>
        <v>0</v>
      </c>
      <c r="O582" s="45" t="e">
        <f t="shared" si="125"/>
        <v>#N/A</v>
      </c>
      <c r="P582">
        <f t="shared" si="117"/>
        <v>0</v>
      </c>
      <c r="Q582" s="41">
        <f t="shared" si="118"/>
        <v>0</v>
      </c>
      <c r="R582" s="41">
        <f t="shared" si="126"/>
        <v>0</v>
      </c>
      <c r="S582" s="41">
        <f t="shared" si="119"/>
        <v>0</v>
      </c>
      <c r="T582">
        <f t="shared" si="127"/>
        <v>0</v>
      </c>
      <c r="U582" s="40">
        <f t="shared" si="120"/>
        <v>0</v>
      </c>
      <c r="V582" s="38">
        <f t="shared" si="121"/>
        <v>0</v>
      </c>
      <c r="W582" t="str">
        <f>VLOOKUP(A582,'Komplet č.2008 (ÚR 4 A 5)'!$V$4:$W$778,1,0)</f>
        <v>46730</v>
      </c>
      <c r="X582" t="str">
        <f>VLOOKUP(A582,'Komplet č.2008 (ÚR 4 A 5)'!$Y$4:$Y$778,1,0)</f>
        <v>46730</v>
      </c>
      <c r="FJ582" t="str">
        <f>VLOOKUP(F582,'Komplet č 2025 (ÚR 4 A 5)'!$F$3:$N$753,9,0)</f>
        <v>46.83</v>
      </c>
      <c r="FK582">
        <f>VLOOKUP(F582,'Komplet č 2025 (ÚR 4 A 5)'!$F$3:$N$753,8,0)</f>
        <v>4</v>
      </c>
    </row>
    <row r="583" spans="1:167" x14ac:dyDescent="0.25">
      <c r="A583" s="67" t="s">
        <v>1744</v>
      </c>
      <c r="B583" s="68" t="s">
        <v>1745</v>
      </c>
      <c r="C583" s="55" t="str">
        <f t="shared" si="128"/>
        <v>46740 - Velkoobchod s železářským zbožím, instalatérskými a topenářskými potřebami</v>
      </c>
      <c r="D583" s="55" t="s">
        <v>1746</v>
      </c>
      <c r="E583" s="1" t="s">
        <v>29</v>
      </c>
      <c r="F583" s="67" t="s">
        <v>1747</v>
      </c>
      <c r="G583" s="68" t="s">
        <v>1748</v>
      </c>
      <c r="H583" s="55" t="str">
        <f t="shared" si="123"/>
        <v>46840 - Velkoobchod s železářským zbožím a instalatérskými a topenářskými potřebami</v>
      </c>
      <c r="I583" s="55" t="s">
        <v>1754</v>
      </c>
      <c r="J583" t="str">
        <f t="shared" si="124"/>
        <v>Shoda</v>
      </c>
      <c r="K583">
        <v>581</v>
      </c>
      <c r="L583" s="1">
        <f>IF(LEFT(Převodník!$A$12,5)=LEFT('Přehled převodů'!D583,5),1,0)</f>
        <v>0</v>
      </c>
      <c r="M583" s="31"/>
      <c r="N583">
        <f t="shared" si="122"/>
        <v>0</v>
      </c>
      <c r="O583" s="45" t="e">
        <f t="shared" si="125"/>
        <v>#N/A</v>
      </c>
      <c r="P583">
        <f t="shared" si="117"/>
        <v>0</v>
      </c>
      <c r="Q583" s="41">
        <f t="shared" si="118"/>
        <v>0</v>
      </c>
      <c r="R583" s="41">
        <f t="shared" si="126"/>
        <v>0</v>
      </c>
      <c r="S583" s="41">
        <f t="shared" si="119"/>
        <v>0</v>
      </c>
      <c r="T583">
        <f t="shared" si="127"/>
        <v>0</v>
      </c>
      <c r="U583" s="40">
        <f t="shared" si="120"/>
        <v>0</v>
      </c>
      <c r="V583" s="38">
        <f t="shared" si="121"/>
        <v>0</v>
      </c>
      <c r="W583" t="str">
        <f>VLOOKUP(A583,'Komplet č.2008 (ÚR 4 A 5)'!$V$4:$W$778,1,0)</f>
        <v>46740</v>
      </c>
      <c r="X583" t="str">
        <f>VLOOKUP(A583,'Komplet č.2008 (ÚR 4 A 5)'!$Y$4:$Y$778,1,0)</f>
        <v>46740</v>
      </c>
      <c r="FJ583" t="str">
        <f>VLOOKUP(F583,'Komplet č 2025 (ÚR 4 A 5)'!$F$3:$N$753,9,0)</f>
        <v>46.84</v>
      </c>
      <c r="FK583">
        <f>VLOOKUP(F583,'Komplet č 2025 (ÚR 4 A 5)'!$F$3:$N$753,8,0)</f>
        <v>4</v>
      </c>
    </row>
    <row r="584" spans="1:167" x14ac:dyDescent="0.25">
      <c r="A584" s="67" t="s">
        <v>1750</v>
      </c>
      <c r="B584" s="68" t="s">
        <v>1751</v>
      </c>
      <c r="C584" s="55" t="str">
        <f t="shared" si="128"/>
        <v>46750 - Velkoobchod s chemickými výrobky</v>
      </c>
      <c r="D584" s="55" t="s">
        <v>1752</v>
      </c>
      <c r="E584" s="1" t="s">
        <v>29</v>
      </c>
      <c r="F584" s="67" t="s">
        <v>1753</v>
      </c>
      <c r="G584" s="68" t="s">
        <v>1751</v>
      </c>
      <c r="H584" s="55" t="str">
        <f t="shared" si="123"/>
        <v>46850 - Velkoobchod s chemickými výrobky</v>
      </c>
      <c r="I584" s="55" t="s">
        <v>1759</v>
      </c>
      <c r="J584" t="str">
        <f t="shared" si="124"/>
        <v>Shoda</v>
      </c>
      <c r="K584">
        <v>582</v>
      </c>
      <c r="L584" s="1">
        <f>IF(LEFT(Převodník!$A$12,5)=LEFT('Přehled převodů'!D584,5),1,0)</f>
        <v>0</v>
      </c>
      <c r="M584" s="31"/>
      <c r="N584">
        <f t="shared" si="122"/>
        <v>0</v>
      </c>
      <c r="O584" s="45" t="e">
        <f t="shared" si="125"/>
        <v>#N/A</v>
      </c>
      <c r="P584">
        <f t="shared" si="117"/>
        <v>0</v>
      </c>
      <c r="Q584" s="41">
        <f t="shared" si="118"/>
        <v>0</v>
      </c>
      <c r="R584" s="41">
        <f t="shared" si="126"/>
        <v>0</v>
      </c>
      <c r="S584" s="41">
        <f t="shared" si="119"/>
        <v>0</v>
      </c>
      <c r="T584">
        <f t="shared" si="127"/>
        <v>0</v>
      </c>
      <c r="U584" s="40">
        <f t="shared" si="120"/>
        <v>0</v>
      </c>
      <c r="V584" s="38">
        <f t="shared" si="121"/>
        <v>0</v>
      </c>
      <c r="W584" t="str">
        <f>VLOOKUP(A584,'Komplet č.2008 (ÚR 4 A 5)'!$V$4:$W$778,1,0)</f>
        <v>46750</v>
      </c>
      <c r="X584" t="str">
        <f>VLOOKUP(A584,'Komplet č.2008 (ÚR 4 A 5)'!$Y$4:$Y$778,1,0)</f>
        <v>46750</v>
      </c>
      <c r="FJ584" t="str">
        <f>VLOOKUP(F584,'Komplet č 2025 (ÚR 4 A 5)'!$F$3:$N$753,9,0)</f>
        <v>46.85</v>
      </c>
      <c r="FK584">
        <f>VLOOKUP(F584,'Komplet č 2025 (ÚR 4 A 5)'!$F$3:$N$753,8,0)</f>
        <v>4</v>
      </c>
    </row>
    <row r="585" spans="1:167" x14ac:dyDescent="0.25">
      <c r="A585" s="67" t="s">
        <v>1755</v>
      </c>
      <c r="B585" s="68" t="s">
        <v>1756</v>
      </c>
      <c r="C585" s="55" t="str">
        <f t="shared" si="128"/>
        <v>46760 - Velkoobchod s ostatními meziprodukty</v>
      </c>
      <c r="D585" s="55" t="s">
        <v>1757</v>
      </c>
      <c r="E585" s="1" t="s">
        <v>29</v>
      </c>
      <c r="F585" s="67" t="s">
        <v>1758</v>
      </c>
      <c r="G585" s="68" t="s">
        <v>1756</v>
      </c>
      <c r="H585" s="55" t="str">
        <f t="shared" si="123"/>
        <v>46860 - Velkoobchod s ostatními meziprodukty</v>
      </c>
      <c r="I585" s="55" t="s">
        <v>1763</v>
      </c>
      <c r="J585" t="str">
        <f t="shared" si="124"/>
        <v>Shoda</v>
      </c>
      <c r="K585">
        <v>583</v>
      </c>
      <c r="L585" s="1">
        <f>IF(LEFT(Převodník!$A$12,5)=LEFT('Přehled převodů'!D585,5),1,0)</f>
        <v>0</v>
      </c>
      <c r="M585" s="31"/>
      <c r="N585">
        <f t="shared" si="122"/>
        <v>0</v>
      </c>
      <c r="O585" s="45" t="e">
        <f t="shared" si="125"/>
        <v>#N/A</v>
      </c>
      <c r="P585">
        <f t="shared" si="117"/>
        <v>0</v>
      </c>
      <c r="Q585" s="41">
        <f t="shared" si="118"/>
        <v>0</v>
      </c>
      <c r="R585" s="41">
        <f t="shared" si="126"/>
        <v>0</v>
      </c>
      <c r="S585" s="41">
        <f t="shared" si="119"/>
        <v>0</v>
      </c>
      <c r="T585">
        <f t="shared" si="127"/>
        <v>0</v>
      </c>
      <c r="U585" s="40">
        <f t="shared" si="120"/>
        <v>0</v>
      </c>
      <c r="V585" s="38">
        <f t="shared" si="121"/>
        <v>0</v>
      </c>
      <c r="W585" t="str">
        <f>VLOOKUP(A585,'Komplet č.2008 (ÚR 4 A 5)'!$V$4:$W$778,1,0)</f>
        <v>46760</v>
      </c>
      <c r="X585" t="str">
        <f>VLOOKUP(A585,'Komplet č.2008 (ÚR 4 A 5)'!$Y$4:$Y$778,1,0)</f>
        <v>46760</v>
      </c>
      <c r="FJ585" t="str">
        <f>VLOOKUP(F585,'Komplet č 2025 (ÚR 4 A 5)'!$F$3:$N$753,9,0)</f>
        <v>46.86</v>
      </c>
      <c r="FK585">
        <f>VLOOKUP(F585,'Komplet č 2025 (ÚR 4 A 5)'!$F$3:$N$753,8,0)</f>
        <v>4</v>
      </c>
    </row>
    <row r="586" spans="1:167" x14ac:dyDescent="0.25">
      <c r="A586" s="67" t="s">
        <v>1760</v>
      </c>
      <c r="B586" s="68" t="s">
        <v>1761</v>
      </c>
      <c r="C586" s="55" t="str">
        <f t="shared" si="128"/>
        <v>46761 - Velkoobchod s papírenskými meziprodukty</v>
      </c>
      <c r="D586" s="55" t="s">
        <v>1762</v>
      </c>
      <c r="E586" s="1" t="s">
        <v>29</v>
      </c>
      <c r="F586" s="67" t="s">
        <v>1758</v>
      </c>
      <c r="G586" s="68" t="s">
        <v>1756</v>
      </c>
      <c r="H586" s="55" t="str">
        <f t="shared" si="123"/>
        <v>46860 - Velkoobchod s ostatními meziprodukty</v>
      </c>
      <c r="I586" s="55" t="s">
        <v>1763</v>
      </c>
      <c r="J586" t="str">
        <f t="shared" si="124"/>
        <v>Shoda</v>
      </c>
      <c r="K586">
        <v>584</v>
      </c>
      <c r="L586" s="1">
        <f>IF(LEFT(Převodník!$A$12,5)=LEFT('Přehled převodů'!D586,5),1,0)</f>
        <v>0</v>
      </c>
      <c r="M586" s="31"/>
      <c r="N586">
        <f t="shared" si="122"/>
        <v>0</v>
      </c>
      <c r="O586" s="45" t="e">
        <f t="shared" si="125"/>
        <v>#N/A</v>
      </c>
      <c r="P586">
        <f t="shared" ref="P586:P649" si="129">IF(AND(N586&lt;N587,N585=0),N586,0)</f>
        <v>0</v>
      </c>
      <c r="Q586" s="41">
        <f t="shared" ref="Q586:Q649" si="130">IF(AND(P586&gt;1,P585=0,L586=1),P586,0)</f>
        <v>0</v>
      </c>
      <c r="R586" s="41">
        <f t="shared" si="126"/>
        <v>0</v>
      </c>
      <c r="S586" s="41">
        <f t="shared" ref="S586:S649" si="131">(IF(AND(N586=P586,Q586=P586,Q586,R586=N586),N586,0))</f>
        <v>0</v>
      </c>
      <c r="T586">
        <f t="shared" si="127"/>
        <v>0</v>
      </c>
      <c r="U586" s="40">
        <f t="shared" ref="U586:U649" si="132">IF(AND(T585=0,T587&gt;=0),T586,0)</f>
        <v>0</v>
      </c>
      <c r="V586" s="38">
        <f t="shared" ref="V586:V649" si="133">IF(U586+T586=T586,T586,0)</f>
        <v>0</v>
      </c>
      <c r="W586" t="str">
        <f>VLOOKUP(A586,'Komplet č.2008 (ÚR 4 A 5)'!$V$4:$W$778,1,0)</f>
        <v>46761</v>
      </c>
      <c r="X586" t="str">
        <f>VLOOKUP(A586,'Komplet č.2008 (ÚR 4 A 5)'!$Y$4:$Y$778,1,0)</f>
        <v>46761</v>
      </c>
      <c r="FJ586" t="str">
        <f>VLOOKUP(F586,'Komplet č 2025 (ÚR 4 A 5)'!$F$3:$N$753,9,0)</f>
        <v>46.86</v>
      </c>
      <c r="FK586">
        <f>VLOOKUP(F586,'Komplet č 2025 (ÚR 4 A 5)'!$F$3:$N$753,8,0)</f>
        <v>4</v>
      </c>
    </row>
    <row r="587" spans="1:167" x14ac:dyDescent="0.25">
      <c r="A587" s="67" t="s">
        <v>1764</v>
      </c>
      <c r="B587" s="68" t="s">
        <v>1765</v>
      </c>
      <c r="C587" s="55" t="str">
        <f t="shared" si="128"/>
        <v>46769 - Velkoobchod s ostatními meziprodukty j. n.</v>
      </c>
      <c r="D587" s="55" t="s">
        <v>1766</v>
      </c>
      <c r="E587" s="1" t="s">
        <v>29</v>
      </c>
      <c r="F587" s="67" t="s">
        <v>1758</v>
      </c>
      <c r="G587" s="68" t="s">
        <v>1756</v>
      </c>
      <c r="H587" s="55" t="str">
        <f t="shared" si="123"/>
        <v>46860 - Velkoobchod s ostatními meziprodukty</v>
      </c>
      <c r="I587" s="55" t="s">
        <v>1763</v>
      </c>
      <c r="J587" t="str">
        <f t="shared" si="124"/>
        <v>Shoda</v>
      </c>
      <c r="K587">
        <v>585</v>
      </c>
      <c r="L587" s="1">
        <f>IF(LEFT(Převodník!$A$12,5)=LEFT('Přehled převodů'!D587,5),1,0)</f>
        <v>0</v>
      </c>
      <c r="M587" s="31"/>
      <c r="N587">
        <f t="shared" si="122"/>
        <v>0</v>
      </c>
      <c r="O587" s="45" t="e">
        <f t="shared" si="125"/>
        <v>#N/A</v>
      </c>
      <c r="P587">
        <f t="shared" si="129"/>
        <v>0</v>
      </c>
      <c r="Q587" s="41">
        <f t="shared" si="130"/>
        <v>0</v>
      </c>
      <c r="R587" s="41">
        <f t="shared" si="126"/>
        <v>0</v>
      </c>
      <c r="S587" s="41">
        <f t="shared" si="131"/>
        <v>0</v>
      </c>
      <c r="T587">
        <f t="shared" si="127"/>
        <v>0</v>
      </c>
      <c r="U587" s="40">
        <f t="shared" si="132"/>
        <v>0</v>
      </c>
      <c r="V587" s="38">
        <f t="shared" si="133"/>
        <v>0</v>
      </c>
      <c r="W587" t="str">
        <f>VLOOKUP(A587,'Komplet č.2008 (ÚR 4 A 5)'!$V$4:$W$778,1,0)</f>
        <v>46769</v>
      </c>
      <c r="X587" t="str">
        <f>VLOOKUP(A587,'Komplet č.2008 (ÚR 4 A 5)'!$Y$4:$Y$778,1,0)</f>
        <v>46769</v>
      </c>
      <c r="FJ587" t="str">
        <f>VLOOKUP(F587,'Komplet č 2025 (ÚR 4 A 5)'!$F$3:$N$753,9,0)</f>
        <v>46.86</v>
      </c>
      <c r="FK587">
        <f>VLOOKUP(F587,'Komplet č 2025 (ÚR 4 A 5)'!$F$3:$N$753,8,0)</f>
        <v>4</v>
      </c>
    </row>
    <row r="588" spans="1:167" x14ac:dyDescent="0.25">
      <c r="A588" s="67" t="s">
        <v>1767</v>
      </c>
      <c r="B588" s="68" t="s">
        <v>1768</v>
      </c>
      <c r="C588" s="55" t="str">
        <f t="shared" si="128"/>
        <v>46770 - Velkoobchod s odpadem a šrotem</v>
      </c>
      <c r="D588" s="55" t="s">
        <v>1769</v>
      </c>
      <c r="E588" s="1" t="s">
        <v>29</v>
      </c>
      <c r="F588" s="67" t="s">
        <v>1770</v>
      </c>
      <c r="G588" s="68" t="s">
        <v>1768</v>
      </c>
      <c r="H588" s="55" t="str">
        <f t="shared" si="123"/>
        <v>46870 - Velkoobchod s odpadem a šrotem</v>
      </c>
      <c r="I588" s="55" t="s">
        <v>1774</v>
      </c>
      <c r="J588" t="str">
        <f t="shared" si="124"/>
        <v>Shoda</v>
      </c>
      <c r="K588">
        <v>586</v>
      </c>
      <c r="L588" s="1">
        <f>IF(LEFT(Převodník!$A$12,5)=LEFT('Přehled převodů'!D588,5),1,0)</f>
        <v>0</v>
      </c>
      <c r="M588" s="31"/>
      <c r="N588">
        <f t="shared" si="122"/>
        <v>0</v>
      </c>
      <c r="O588" s="45" t="e">
        <f t="shared" si="125"/>
        <v>#N/A</v>
      </c>
      <c r="P588">
        <f t="shared" si="129"/>
        <v>0</v>
      </c>
      <c r="Q588" s="41">
        <f t="shared" si="130"/>
        <v>0</v>
      </c>
      <c r="R588" s="41">
        <f t="shared" si="126"/>
        <v>0</v>
      </c>
      <c r="S588" s="41">
        <f t="shared" si="131"/>
        <v>0</v>
      </c>
      <c r="T588">
        <f t="shared" si="127"/>
        <v>0</v>
      </c>
      <c r="U588" s="40">
        <f t="shared" si="132"/>
        <v>0</v>
      </c>
      <c r="V588" s="38">
        <f t="shared" si="133"/>
        <v>0</v>
      </c>
      <c r="W588" t="str">
        <f>VLOOKUP(A588,'Komplet č.2008 (ÚR 4 A 5)'!$V$4:$W$778,1,0)</f>
        <v>46770</v>
      </c>
      <c r="X588" t="str">
        <f>VLOOKUP(A588,'Komplet č.2008 (ÚR 4 A 5)'!$Y$4:$Y$778,1,0)</f>
        <v>46770</v>
      </c>
      <c r="FJ588" t="str">
        <f>VLOOKUP(F588,'Komplet č 2025 (ÚR 4 A 5)'!$F$3:$N$753,9,0)</f>
        <v>46.87</v>
      </c>
      <c r="FK588">
        <f>VLOOKUP(F588,'Komplet č 2025 (ÚR 4 A 5)'!$F$3:$N$753,8,0)</f>
        <v>4</v>
      </c>
    </row>
    <row r="589" spans="1:167" x14ac:dyDescent="0.25">
      <c r="A589" s="67" t="s">
        <v>1771</v>
      </c>
      <c r="B589" s="68" t="s">
        <v>1772</v>
      </c>
      <c r="C589" s="55" t="str">
        <f t="shared" si="128"/>
        <v>46900 - Nespecializovaný velkoobchod</v>
      </c>
      <c r="D589" s="55" t="s">
        <v>1773</v>
      </c>
      <c r="E589" s="1" t="s">
        <v>29</v>
      </c>
      <c r="F589" s="67" t="s">
        <v>1771</v>
      </c>
      <c r="G589" s="68" t="s">
        <v>1772</v>
      </c>
      <c r="H589" s="55" t="str">
        <f t="shared" si="123"/>
        <v>46900 - Nespecializovaný velkoobchod</v>
      </c>
      <c r="I589" s="55" t="s">
        <v>1773</v>
      </c>
      <c r="J589" t="str">
        <f t="shared" si="124"/>
        <v>Shoda</v>
      </c>
      <c r="K589">
        <v>587</v>
      </c>
      <c r="L589" s="1">
        <f>IF(LEFT(Převodník!$A$12,5)=LEFT('Přehled převodů'!D589,5),1,0)</f>
        <v>0</v>
      </c>
      <c r="M589" s="31"/>
      <c r="N589">
        <f t="shared" si="122"/>
        <v>0</v>
      </c>
      <c r="O589" s="45" t="e">
        <f t="shared" si="125"/>
        <v>#N/A</v>
      </c>
      <c r="P589">
        <f t="shared" si="129"/>
        <v>0</v>
      </c>
      <c r="Q589" s="41">
        <f t="shared" si="130"/>
        <v>0</v>
      </c>
      <c r="R589" s="41">
        <f t="shared" si="126"/>
        <v>0</v>
      </c>
      <c r="S589" s="41">
        <f t="shared" si="131"/>
        <v>0</v>
      </c>
      <c r="T589">
        <f t="shared" si="127"/>
        <v>0</v>
      </c>
      <c r="U589" s="40">
        <f t="shared" si="132"/>
        <v>0</v>
      </c>
      <c r="V589" s="38">
        <f t="shared" si="133"/>
        <v>0</v>
      </c>
      <c r="W589" t="str">
        <f>VLOOKUP(A589,'Komplet č.2008 (ÚR 4 A 5)'!$V$4:$W$778,1,0)</f>
        <v>46900</v>
      </c>
      <c r="X589" t="str">
        <f>VLOOKUP(A589,'Komplet č.2008 (ÚR 4 A 5)'!$Y$4:$Y$778,1,0)</f>
        <v>46900</v>
      </c>
      <c r="FJ589" t="str">
        <f>VLOOKUP(F589,'Komplet č 2025 (ÚR 4 A 5)'!$F$3:$N$753,9,0)</f>
        <v>46.90</v>
      </c>
      <c r="FK589">
        <f>VLOOKUP(F589,'Komplet č 2025 (ÚR 4 A 5)'!$F$3:$N$753,8,0)</f>
        <v>4</v>
      </c>
    </row>
    <row r="590" spans="1:167" x14ac:dyDescent="0.25">
      <c r="A590" s="67" t="s">
        <v>1775</v>
      </c>
      <c r="B590" s="68" t="s">
        <v>1776</v>
      </c>
      <c r="C590" s="55" t="str">
        <f t="shared" si="128"/>
        <v>47110 - Maloobchod s převahou potravin, nápojů a tabákových výrobků v nespecializovaných prodejnách</v>
      </c>
      <c r="D590" s="55" t="s">
        <v>1777</v>
      </c>
      <c r="E590" s="1" t="s">
        <v>45</v>
      </c>
      <c r="F590" s="67" t="s">
        <v>1775</v>
      </c>
      <c r="G590" s="68" t="s">
        <v>1778</v>
      </c>
      <c r="H590" s="55" t="str">
        <f t="shared" si="123"/>
        <v>47110 - Nespecializovaný maloobchod s převahou potravin, nápojů a tabákových výrobků</v>
      </c>
      <c r="I590" s="55" t="s">
        <v>1781</v>
      </c>
      <c r="J590" t="str">
        <f t="shared" si="124"/>
        <v>Shoda</v>
      </c>
      <c r="K590">
        <v>588</v>
      </c>
      <c r="L590" s="1">
        <f>IF(LEFT(Převodník!$A$12,5)=LEFT('Přehled převodů'!D590,5),1,0)</f>
        <v>0</v>
      </c>
      <c r="M590" s="31"/>
      <c r="N590">
        <f t="shared" si="122"/>
        <v>0</v>
      </c>
      <c r="O590" s="45" t="e">
        <f t="shared" si="125"/>
        <v>#N/A</v>
      </c>
      <c r="P590">
        <f t="shared" si="129"/>
        <v>0</v>
      </c>
      <c r="Q590" s="41">
        <f t="shared" si="130"/>
        <v>0</v>
      </c>
      <c r="R590" s="41">
        <f t="shared" si="126"/>
        <v>0</v>
      </c>
      <c r="S590" s="41">
        <f t="shared" si="131"/>
        <v>0</v>
      </c>
      <c r="T590">
        <f t="shared" si="127"/>
        <v>0</v>
      </c>
      <c r="U590" s="40">
        <f t="shared" si="132"/>
        <v>0</v>
      </c>
      <c r="V590" s="38">
        <f t="shared" si="133"/>
        <v>0</v>
      </c>
      <c r="W590" t="str">
        <f>VLOOKUP(A590,'Komplet č.2008 (ÚR 4 A 5)'!$V$4:$W$778,1,0)</f>
        <v>47110</v>
      </c>
      <c r="X590" t="str">
        <f>VLOOKUP(A590,'Komplet č.2008 (ÚR 4 A 5)'!$Y$4:$Y$778,1,0)</f>
        <v>47110</v>
      </c>
      <c r="FJ590" t="str">
        <f>VLOOKUP(F590,'Komplet č 2025 (ÚR 4 A 5)'!$F$3:$N$753,9,0)</f>
        <v>47.11</v>
      </c>
      <c r="FK590">
        <f>VLOOKUP(F590,'Komplet č 2025 (ÚR 4 A 5)'!$F$3:$N$753,8,0)</f>
        <v>4</v>
      </c>
    </row>
    <row r="591" spans="1:167" x14ac:dyDescent="0.25">
      <c r="A591" s="67" t="s">
        <v>1775</v>
      </c>
      <c r="B591" s="68" t="s">
        <v>1776</v>
      </c>
      <c r="C591" s="55" t="str">
        <f t="shared" si="128"/>
        <v>47110 - Maloobchod s převahou potravin, nápojů a tabákových výrobků v nespecializovaných prodejnách</v>
      </c>
      <c r="D591" s="55" t="s">
        <v>1777</v>
      </c>
      <c r="E591" s="1" t="s">
        <v>45</v>
      </c>
      <c r="F591" s="67" t="s">
        <v>1779</v>
      </c>
      <c r="G591" s="68" t="s">
        <v>1780</v>
      </c>
      <c r="H591" s="55" t="str">
        <f t="shared" si="123"/>
        <v>47910 - Zprostředkování v oblasti nespecializovaného maloobchodu</v>
      </c>
      <c r="I591" s="55" t="s">
        <v>1787</v>
      </c>
      <c r="J591" t="str">
        <f t="shared" si="124"/>
        <v>Shoda</v>
      </c>
      <c r="K591">
        <v>589</v>
      </c>
      <c r="L591" s="1">
        <f>IF(LEFT(Převodník!$A$12,5)=LEFT('Přehled převodů'!D591,5),1,0)</f>
        <v>0</v>
      </c>
      <c r="M591" s="31"/>
      <c r="N591">
        <f t="shared" si="122"/>
        <v>0</v>
      </c>
      <c r="O591" s="45" t="e">
        <f t="shared" si="125"/>
        <v>#N/A</v>
      </c>
      <c r="P591">
        <f t="shared" si="129"/>
        <v>0</v>
      </c>
      <c r="Q591" s="41">
        <f t="shared" si="130"/>
        <v>0</v>
      </c>
      <c r="R591" s="41">
        <f t="shared" si="126"/>
        <v>0</v>
      </c>
      <c r="S591" s="41">
        <f t="shared" si="131"/>
        <v>0</v>
      </c>
      <c r="T591">
        <f t="shared" si="127"/>
        <v>0</v>
      </c>
      <c r="U591" s="40">
        <f t="shared" si="132"/>
        <v>0</v>
      </c>
      <c r="V591" s="38">
        <f t="shared" si="133"/>
        <v>0</v>
      </c>
      <c r="W591" t="str">
        <f>VLOOKUP(A591,'Komplet č.2008 (ÚR 4 A 5)'!$V$4:$W$778,1,0)</f>
        <v>47110</v>
      </c>
      <c r="X591" t="str">
        <f>VLOOKUP(A591,'Komplet č.2008 (ÚR 4 A 5)'!$Y$4:$Y$778,1,0)</f>
        <v>47110</v>
      </c>
      <c r="FJ591" t="str">
        <f>VLOOKUP(F591,'Komplet č 2025 (ÚR 4 A 5)'!$F$3:$N$753,9,0)</f>
        <v>47.91</v>
      </c>
      <c r="FK591">
        <f>VLOOKUP(F591,'Komplet č 2025 (ÚR 4 A 5)'!$F$3:$N$753,8,0)</f>
        <v>4</v>
      </c>
    </row>
    <row r="592" spans="1:167" x14ac:dyDescent="0.25">
      <c r="A592" s="67" t="s">
        <v>1782</v>
      </c>
      <c r="B592" s="68" t="s">
        <v>1783</v>
      </c>
      <c r="C592" s="55" t="str">
        <f t="shared" si="128"/>
        <v>47190 - Ostatní maloobchod v nespecializovaných prodejnách</v>
      </c>
      <c r="D592" s="55" t="s">
        <v>1784</v>
      </c>
      <c r="E592" s="1" t="s">
        <v>45</v>
      </c>
      <c r="F592" s="67" t="s">
        <v>1785</v>
      </c>
      <c r="G592" s="68" t="s">
        <v>1786</v>
      </c>
      <c r="H592" s="55" t="str">
        <f t="shared" si="123"/>
        <v>47120 - Ostatní nespecializovaný maloobchod</v>
      </c>
      <c r="I592" s="55" t="s">
        <v>1788</v>
      </c>
      <c r="J592" t="str">
        <f t="shared" si="124"/>
        <v>Shoda</v>
      </c>
      <c r="K592">
        <v>590</v>
      </c>
      <c r="L592" s="1">
        <f>IF(LEFT(Převodník!$A$12,5)=LEFT('Přehled převodů'!D592,5),1,0)</f>
        <v>0</v>
      </c>
      <c r="M592" s="31"/>
      <c r="N592">
        <f t="shared" si="122"/>
        <v>0</v>
      </c>
      <c r="O592" s="45" t="e">
        <f t="shared" si="125"/>
        <v>#N/A</v>
      </c>
      <c r="P592">
        <f t="shared" si="129"/>
        <v>0</v>
      </c>
      <c r="Q592" s="41">
        <f t="shared" si="130"/>
        <v>0</v>
      </c>
      <c r="R592" s="41">
        <f t="shared" si="126"/>
        <v>0</v>
      </c>
      <c r="S592" s="41">
        <f t="shared" si="131"/>
        <v>0</v>
      </c>
      <c r="T592">
        <f t="shared" si="127"/>
        <v>0</v>
      </c>
      <c r="U592" s="40">
        <f t="shared" si="132"/>
        <v>0</v>
      </c>
      <c r="V592" s="38">
        <f t="shared" si="133"/>
        <v>0</v>
      </c>
      <c r="W592" t="str">
        <f>VLOOKUP(A592,'Komplet č.2008 (ÚR 4 A 5)'!$V$4:$W$778,1,0)</f>
        <v>47190</v>
      </c>
      <c r="X592" t="str">
        <f>VLOOKUP(A592,'Komplet č.2008 (ÚR 4 A 5)'!$Y$4:$Y$778,1,0)</f>
        <v>47190</v>
      </c>
      <c r="FJ592" t="str">
        <f>VLOOKUP(F592,'Komplet č 2025 (ÚR 4 A 5)'!$F$3:$N$753,9,0)</f>
        <v>47.12</v>
      </c>
      <c r="FK592">
        <f>VLOOKUP(F592,'Komplet č 2025 (ÚR 4 A 5)'!$F$3:$N$753,8,0)</f>
        <v>4</v>
      </c>
    </row>
    <row r="593" spans="1:167" x14ac:dyDescent="0.25">
      <c r="A593" s="67" t="s">
        <v>1782</v>
      </c>
      <c r="B593" s="68" t="s">
        <v>1783</v>
      </c>
      <c r="C593" s="55" t="str">
        <f t="shared" si="128"/>
        <v>47190 - Ostatní maloobchod v nespecializovaných prodejnách</v>
      </c>
      <c r="D593" s="55" t="s">
        <v>1784</v>
      </c>
      <c r="E593" s="1" t="s">
        <v>45</v>
      </c>
      <c r="F593" s="67" t="s">
        <v>1779</v>
      </c>
      <c r="G593" s="68" t="s">
        <v>1780</v>
      </c>
      <c r="H593" s="55" t="str">
        <f t="shared" si="123"/>
        <v>47910 - Zprostředkování v oblasti nespecializovaného maloobchodu</v>
      </c>
      <c r="I593" s="55" t="s">
        <v>1787</v>
      </c>
      <c r="J593" t="str">
        <f t="shared" si="124"/>
        <v>Shoda</v>
      </c>
      <c r="K593">
        <v>591</v>
      </c>
      <c r="L593" s="1">
        <f>IF(LEFT(Převodník!$A$12,5)=LEFT('Přehled převodů'!D593,5),1,0)</f>
        <v>0</v>
      </c>
      <c r="M593" s="31"/>
      <c r="N593">
        <f t="shared" si="122"/>
        <v>0</v>
      </c>
      <c r="O593" s="45" t="e">
        <f t="shared" si="125"/>
        <v>#N/A</v>
      </c>
      <c r="P593">
        <f t="shared" si="129"/>
        <v>0</v>
      </c>
      <c r="Q593" s="41">
        <f t="shared" si="130"/>
        <v>0</v>
      </c>
      <c r="R593" s="41">
        <f t="shared" si="126"/>
        <v>0</v>
      </c>
      <c r="S593" s="41">
        <f t="shared" si="131"/>
        <v>0</v>
      </c>
      <c r="T593">
        <f t="shared" si="127"/>
        <v>0</v>
      </c>
      <c r="U593" s="40">
        <f t="shared" si="132"/>
        <v>0</v>
      </c>
      <c r="V593" s="38">
        <f t="shared" si="133"/>
        <v>0</v>
      </c>
      <c r="W593" t="str">
        <f>VLOOKUP(A593,'Komplet č.2008 (ÚR 4 A 5)'!$V$4:$W$778,1,0)</f>
        <v>47190</v>
      </c>
      <c r="X593" t="str">
        <f>VLOOKUP(A593,'Komplet č.2008 (ÚR 4 A 5)'!$Y$4:$Y$778,1,0)</f>
        <v>47190</v>
      </c>
      <c r="FJ593" t="str">
        <f>VLOOKUP(F593,'Komplet č 2025 (ÚR 4 A 5)'!$F$3:$N$753,9,0)</f>
        <v>47.91</v>
      </c>
      <c r="FK593">
        <f>VLOOKUP(F593,'Komplet č 2025 (ÚR 4 A 5)'!$F$3:$N$753,8,0)</f>
        <v>4</v>
      </c>
    </row>
    <row r="594" spans="1:167" x14ac:dyDescent="0.25">
      <c r="A594" s="67" t="s">
        <v>1789</v>
      </c>
      <c r="B594" s="68" t="s">
        <v>1790</v>
      </c>
      <c r="C594" s="55" t="str">
        <f t="shared" si="128"/>
        <v>47210 - Maloobchod s ovocem a zeleninou</v>
      </c>
      <c r="D594" s="55" t="s">
        <v>1791</v>
      </c>
      <c r="E594" s="1" t="s">
        <v>45</v>
      </c>
      <c r="F594" s="67" t="s">
        <v>1789</v>
      </c>
      <c r="G594" s="68" t="s">
        <v>1790</v>
      </c>
      <c r="H594" s="55" t="str">
        <f t="shared" si="123"/>
        <v>47210 - Maloobchod s ovocem a zeleninou</v>
      </c>
      <c r="I594" s="55" t="s">
        <v>1791</v>
      </c>
      <c r="J594" t="str">
        <f t="shared" si="124"/>
        <v>Shoda</v>
      </c>
      <c r="K594">
        <v>592</v>
      </c>
      <c r="L594" s="1">
        <f>IF(LEFT(Převodník!$A$12,5)=LEFT('Přehled převodů'!D594,5),1,0)</f>
        <v>0</v>
      </c>
      <c r="M594" s="31"/>
      <c r="N594">
        <f t="shared" si="122"/>
        <v>0</v>
      </c>
      <c r="O594" s="45" t="e">
        <f t="shared" si="125"/>
        <v>#N/A</v>
      </c>
      <c r="P594">
        <f t="shared" si="129"/>
        <v>0</v>
      </c>
      <c r="Q594" s="41">
        <f t="shared" si="130"/>
        <v>0</v>
      </c>
      <c r="R594" s="41">
        <f t="shared" si="126"/>
        <v>0</v>
      </c>
      <c r="S594" s="41">
        <f t="shared" si="131"/>
        <v>0</v>
      </c>
      <c r="T594">
        <f t="shared" si="127"/>
        <v>0</v>
      </c>
      <c r="U594" s="40">
        <f t="shared" si="132"/>
        <v>0</v>
      </c>
      <c r="V594" s="38">
        <f t="shared" si="133"/>
        <v>0</v>
      </c>
      <c r="W594" t="str">
        <f>VLOOKUP(A594,'Komplet č.2008 (ÚR 4 A 5)'!$V$4:$W$778,1,0)</f>
        <v>47210</v>
      </c>
      <c r="X594" t="str">
        <f>VLOOKUP(A594,'Komplet č.2008 (ÚR 4 A 5)'!$Y$4:$Y$778,1,0)</f>
        <v>47210</v>
      </c>
      <c r="FJ594" t="str">
        <f>VLOOKUP(F594,'Komplet č 2025 (ÚR 4 A 5)'!$F$3:$N$753,9,0)</f>
        <v>47.21</v>
      </c>
      <c r="FK594">
        <f>VLOOKUP(F594,'Komplet č 2025 (ÚR 4 A 5)'!$F$3:$N$753,8,0)</f>
        <v>4</v>
      </c>
    </row>
    <row r="595" spans="1:167" x14ac:dyDescent="0.25">
      <c r="A595" s="67" t="s">
        <v>1789</v>
      </c>
      <c r="B595" s="68" t="s">
        <v>1790</v>
      </c>
      <c r="C595" s="55" t="str">
        <f t="shared" si="128"/>
        <v>47210 - Maloobchod s ovocem a zeleninou</v>
      </c>
      <c r="D595" s="55" t="s">
        <v>1791</v>
      </c>
      <c r="E595" s="1" t="s">
        <v>45</v>
      </c>
      <c r="F595" s="67" t="s">
        <v>1519</v>
      </c>
      <c r="G595" s="68" t="s">
        <v>1520</v>
      </c>
      <c r="H595" s="55" t="str">
        <f t="shared" si="123"/>
        <v>47920 - Zprostředkování v oblasti specializovaného maloobchodu</v>
      </c>
      <c r="I595" s="55" t="s">
        <v>1518</v>
      </c>
      <c r="J595" t="str">
        <f t="shared" si="124"/>
        <v>Shoda</v>
      </c>
      <c r="K595">
        <v>593</v>
      </c>
      <c r="L595" s="1">
        <f>IF(LEFT(Převodník!$A$12,5)=LEFT('Přehled převodů'!D595,5),1,0)</f>
        <v>0</v>
      </c>
      <c r="M595" s="31"/>
      <c r="N595">
        <f t="shared" si="122"/>
        <v>0</v>
      </c>
      <c r="O595" s="45" t="e">
        <f t="shared" si="125"/>
        <v>#N/A</v>
      </c>
      <c r="P595">
        <f t="shared" si="129"/>
        <v>0</v>
      </c>
      <c r="Q595" s="41">
        <f t="shared" si="130"/>
        <v>0</v>
      </c>
      <c r="R595" s="41">
        <f t="shared" si="126"/>
        <v>0</v>
      </c>
      <c r="S595" s="41">
        <f t="shared" si="131"/>
        <v>0</v>
      </c>
      <c r="T595">
        <f t="shared" si="127"/>
        <v>0</v>
      </c>
      <c r="U595" s="40">
        <f t="shared" si="132"/>
        <v>0</v>
      </c>
      <c r="V595" s="38">
        <f t="shared" si="133"/>
        <v>0</v>
      </c>
      <c r="W595" t="str">
        <f>VLOOKUP(A595,'Komplet č.2008 (ÚR 4 A 5)'!$V$4:$W$778,1,0)</f>
        <v>47210</v>
      </c>
      <c r="X595" t="str">
        <f>VLOOKUP(A595,'Komplet č.2008 (ÚR 4 A 5)'!$Y$4:$Y$778,1,0)</f>
        <v>47210</v>
      </c>
      <c r="FJ595" t="str">
        <f>VLOOKUP(F595,'Komplet č 2025 (ÚR 4 A 5)'!$F$3:$N$753,9,0)</f>
        <v>47.92</v>
      </c>
      <c r="FK595">
        <f>VLOOKUP(F595,'Komplet č 2025 (ÚR 4 A 5)'!$F$3:$N$753,8,0)</f>
        <v>4</v>
      </c>
    </row>
    <row r="596" spans="1:167" x14ac:dyDescent="0.25">
      <c r="A596" s="67" t="s">
        <v>1792</v>
      </c>
      <c r="B596" s="68" t="s">
        <v>1793</v>
      </c>
      <c r="C596" s="55" t="str">
        <f t="shared" si="128"/>
        <v>47220 - Maloobchod s masem a masnými výrobky</v>
      </c>
      <c r="D596" s="55" t="s">
        <v>1794</v>
      </c>
      <c r="E596" s="1" t="s">
        <v>45</v>
      </c>
      <c r="F596" s="67" t="s">
        <v>1792</v>
      </c>
      <c r="G596" s="68" t="s">
        <v>1793</v>
      </c>
      <c r="H596" s="55" t="str">
        <f t="shared" si="123"/>
        <v>47220 - Maloobchod s masem a masnými výrobky</v>
      </c>
      <c r="I596" s="55" t="s">
        <v>1794</v>
      </c>
      <c r="J596" t="str">
        <f t="shared" si="124"/>
        <v>Shoda</v>
      </c>
      <c r="K596">
        <v>594</v>
      </c>
      <c r="L596" s="1">
        <f>IF(LEFT(Převodník!$A$12,5)=LEFT('Přehled převodů'!D596,5),1,0)</f>
        <v>0</v>
      </c>
      <c r="M596" s="31"/>
      <c r="N596">
        <f t="shared" si="122"/>
        <v>0</v>
      </c>
      <c r="O596" s="45" t="e">
        <f t="shared" si="125"/>
        <v>#N/A</v>
      </c>
      <c r="P596">
        <f t="shared" si="129"/>
        <v>0</v>
      </c>
      <c r="Q596" s="41">
        <f t="shared" si="130"/>
        <v>0</v>
      </c>
      <c r="R596" s="41">
        <f t="shared" si="126"/>
        <v>0</v>
      </c>
      <c r="S596" s="41">
        <f t="shared" si="131"/>
        <v>0</v>
      </c>
      <c r="T596">
        <f t="shared" si="127"/>
        <v>0</v>
      </c>
      <c r="U596" s="40">
        <f t="shared" si="132"/>
        <v>0</v>
      </c>
      <c r="V596" s="38">
        <f t="shared" si="133"/>
        <v>0</v>
      </c>
      <c r="W596" t="str">
        <f>VLOOKUP(A596,'Komplet č.2008 (ÚR 4 A 5)'!$V$4:$W$778,1,0)</f>
        <v>47220</v>
      </c>
      <c r="X596" t="str">
        <f>VLOOKUP(A596,'Komplet č.2008 (ÚR 4 A 5)'!$Y$4:$Y$778,1,0)</f>
        <v>47220</v>
      </c>
      <c r="FJ596" t="str">
        <f>VLOOKUP(F596,'Komplet č 2025 (ÚR 4 A 5)'!$F$3:$N$753,9,0)</f>
        <v>47.22</v>
      </c>
      <c r="FK596">
        <f>VLOOKUP(F596,'Komplet č 2025 (ÚR 4 A 5)'!$F$3:$N$753,8,0)</f>
        <v>4</v>
      </c>
    </row>
    <row r="597" spans="1:167" x14ac:dyDescent="0.25">
      <c r="A597" s="67" t="s">
        <v>1792</v>
      </c>
      <c r="B597" s="68" t="s">
        <v>1793</v>
      </c>
      <c r="C597" s="55" t="str">
        <f t="shared" si="128"/>
        <v>47220 - Maloobchod s masem a masnými výrobky</v>
      </c>
      <c r="D597" s="55" t="s">
        <v>1794</v>
      </c>
      <c r="E597" s="1" t="s">
        <v>45</v>
      </c>
      <c r="F597" s="67" t="s">
        <v>1519</v>
      </c>
      <c r="G597" s="68" t="s">
        <v>1520</v>
      </c>
      <c r="H597" s="55" t="str">
        <f t="shared" si="123"/>
        <v>47920 - Zprostředkování v oblasti specializovaného maloobchodu</v>
      </c>
      <c r="I597" s="55" t="s">
        <v>1518</v>
      </c>
      <c r="J597" t="str">
        <f t="shared" si="124"/>
        <v>Shoda</v>
      </c>
      <c r="K597">
        <v>595</v>
      </c>
      <c r="L597" s="1">
        <f>IF(LEFT(Převodník!$A$12,5)=LEFT('Přehled převodů'!D597,5),1,0)</f>
        <v>0</v>
      </c>
      <c r="M597" s="31"/>
      <c r="N597">
        <f t="shared" si="122"/>
        <v>0</v>
      </c>
      <c r="O597" s="45" t="e">
        <f t="shared" si="125"/>
        <v>#N/A</v>
      </c>
      <c r="P597">
        <f t="shared" si="129"/>
        <v>0</v>
      </c>
      <c r="Q597" s="41">
        <f t="shared" si="130"/>
        <v>0</v>
      </c>
      <c r="R597" s="41">
        <f t="shared" si="126"/>
        <v>0</v>
      </c>
      <c r="S597" s="41">
        <f t="shared" si="131"/>
        <v>0</v>
      </c>
      <c r="T597">
        <f t="shared" si="127"/>
        <v>0</v>
      </c>
      <c r="U597" s="40">
        <f t="shared" si="132"/>
        <v>0</v>
      </c>
      <c r="V597" s="38">
        <f t="shared" si="133"/>
        <v>0</v>
      </c>
      <c r="W597" t="str">
        <f>VLOOKUP(A597,'Komplet č.2008 (ÚR 4 A 5)'!$V$4:$W$778,1,0)</f>
        <v>47220</v>
      </c>
      <c r="X597" t="str">
        <f>VLOOKUP(A597,'Komplet č.2008 (ÚR 4 A 5)'!$Y$4:$Y$778,1,0)</f>
        <v>47220</v>
      </c>
      <c r="FJ597" t="str">
        <f>VLOOKUP(F597,'Komplet č 2025 (ÚR 4 A 5)'!$F$3:$N$753,9,0)</f>
        <v>47.92</v>
      </c>
      <c r="FK597">
        <f>VLOOKUP(F597,'Komplet č 2025 (ÚR 4 A 5)'!$F$3:$N$753,8,0)</f>
        <v>4</v>
      </c>
    </row>
    <row r="598" spans="1:167" x14ac:dyDescent="0.25">
      <c r="A598" s="67" t="s">
        <v>1795</v>
      </c>
      <c r="B598" s="68" t="s">
        <v>1796</v>
      </c>
      <c r="C598" s="55" t="str">
        <f t="shared" si="128"/>
        <v>47230 - Maloobchod s rybami, korýši a měkkýši</v>
      </c>
      <c r="D598" s="55" t="s">
        <v>1797</v>
      </c>
      <c r="E598" s="1" t="s">
        <v>45</v>
      </c>
      <c r="F598" s="67" t="s">
        <v>1795</v>
      </c>
      <c r="G598" s="68" t="s">
        <v>1796</v>
      </c>
      <c r="H598" s="55" t="str">
        <f t="shared" si="123"/>
        <v>47230 - Maloobchod s rybami, korýši a měkkýši</v>
      </c>
      <c r="I598" s="55" t="s">
        <v>1797</v>
      </c>
      <c r="J598" t="str">
        <f t="shared" si="124"/>
        <v>Shoda</v>
      </c>
      <c r="K598">
        <v>596</v>
      </c>
      <c r="L598" s="1">
        <f>IF(LEFT(Převodník!$A$12,5)=LEFT('Přehled převodů'!D598,5),1,0)</f>
        <v>0</v>
      </c>
      <c r="M598" s="31"/>
      <c r="N598">
        <f t="shared" ref="N598:N661" si="134">IF(L598=0,0,K598)</f>
        <v>0</v>
      </c>
      <c r="O598" s="45" t="e">
        <f t="shared" si="125"/>
        <v>#N/A</v>
      </c>
      <c r="P598">
        <f t="shared" si="129"/>
        <v>0</v>
      </c>
      <c r="Q598" s="41">
        <f t="shared" si="130"/>
        <v>0</v>
      </c>
      <c r="R598" s="41">
        <f t="shared" si="126"/>
        <v>0</v>
      </c>
      <c r="S598" s="41">
        <f t="shared" si="131"/>
        <v>0</v>
      </c>
      <c r="T598">
        <f t="shared" si="127"/>
        <v>0</v>
      </c>
      <c r="U598" s="40">
        <f t="shared" si="132"/>
        <v>0</v>
      </c>
      <c r="V598" s="38">
        <f t="shared" si="133"/>
        <v>0</v>
      </c>
      <c r="W598" t="str">
        <f>VLOOKUP(A598,'Komplet č.2008 (ÚR 4 A 5)'!$V$4:$W$778,1,0)</f>
        <v>47230</v>
      </c>
      <c r="X598" t="str">
        <f>VLOOKUP(A598,'Komplet č.2008 (ÚR 4 A 5)'!$Y$4:$Y$778,1,0)</f>
        <v>47230</v>
      </c>
      <c r="FJ598" t="str">
        <f>VLOOKUP(F598,'Komplet č 2025 (ÚR 4 A 5)'!$F$3:$N$753,9,0)</f>
        <v>47.23</v>
      </c>
      <c r="FK598">
        <f>VLOOKUP(F598,'Komplet č 2025 (ÚR 4 A 5)'!$F$3:$N$753,8,0)</f>
        <v>4</v>
      </c>
    </row>
    <row r="599" spans="1:167" x14ac:dyDescent="0.25">
      <c r="A599" s="67" t="s">
        <v>1795</v>
      </c>
      <c r="B599" s="68" t="s">
        <v>1796</v>
      </c>
      <c r="C599" s="55" t="str">
        <f t="shared" si="128"/>
        <v>47230 - Maloobchod s rybami, korýši a měkkýši</v>
      </c>
      <c r="D599" s="55" t="s">
        <v>1797</v>
      </c>
      <c r="E599" s="1" t="s">
        <v>45</v>
      </c>
      <c r="F599" s="67" t="s">
        <v>1519</v>
      </c>
      <c r="G599" s="68" t="s">
        <v>1520</v>
      </c>
      <c r="H599" s="55" t="str">
        <f t="shared" si="123"/>
        <v>47920 - Zprostředkování v oblasti specializovaného maloobchodu</v>
      </c>
      <c r="I599" s="55" t="s">
        <v>1518</v>
      </c>
      <c r="J599" t="str">
        <f t="shared" si="124"/>
        <v>Shoda</v>
      </c>
      <c r="K599">
        <v>597</v>
      </c>
      <c r="L599" s="1">
        <f>IF(LEFT(Převodník!$A$12,5)=LEFT('Přehled převodů'!D599,5),1,0)</f>
        <v>0</v>
      </c>
      <c r="M599" s="31"/>
      <c r="N599">
        <f t="shared" si="134"/>
        <v>0</v>
      </c>
      <c r="O599" s="45" t="e">
        <f t="shared" si="125"/>
        <v>#N/A</v>
      </c>
      <c r="P599">
        <f t="shared" si="129"/>
        <v>0</v>
      </c>
      <c r="Q599" s="41">
        <f t="shared" si="130"/>
        <v>0</v>
      </c>
      <c r="R599" s="41">
        <f t="shared" si="126"/>
        <v>0</v>
      </c>
      <c r="S599" s="41">
        <f t="shared" si="131"/>
        <v>0</v>
      </c>
      <c r="T599">
        <f t="shared" si="127"/>
        <v>0</v>
      </c>
      <c r="U599" s="40">
        <f t="shared" si="132"/>
        <v>0</v>
      </c>
      <c r="V599" s="38">
        <f t="shared" si="133"/>
        <v>0</v>
      </c>
      <c r="W599" t="str">
        <f>VLOOKUP(A599,'Komplet č.2008 (ÚR 4 A 5)'!$V$4:$W$778,1,0)</f>
        <v>47230</v>
      </c>
      <c r="X599" t="str">
        <f>VLOOKUP(A599,'Komplet č.2008 (ÚR 4 A 5)'!$Y$4:$Y$778,1,0)</f>
        <v>47230</v>
      </c>
      <c r="FJ599" t="str">
        <f>VLOOKUP(F599,'Komplet č 2025 (ÚR 4 A 5)'!$F$3:$N$753,9,0)</f>
        <v>47.92</v>
      </c>
      <c r="FK599">
        <f>VLOOKUP(F599,'Komplet č 2025 (ÚR 4 A 5)'!$F$3:$N$753,8,0)</f>
        <v>4</v>
      </c>
    </row>
    <row r="600" spans="1:167" x14ac:dyDescent="0.25">
      <c r="A600" s="67" t="s">
        <v>1798</v>
      </c>
      <c r="B600" s="68" t="s">
        <v>1799</v>
      </c>
      <c r="C600" s="55" t="str">
        <f t="shared" si="128"/>
        <v>47240 - Maloobchod s chlebem, pečivem, cukrářskými výrobky a cukrovinkami</v>
      </c>
      <c r="D600" s="55" t="s">
        <v>1800</v>
      </c>
      <c r="E600" s="1" t="s">
        <v>45</v>
      </c>
      <c r="F600" s="67" t="s">
        <v>1798</v>
      </c>
      <c r="G600" s="68" t="s">
        <v>1801</v>
      </c>
      <c r="H600" s="55" t="str">
        <f t="shared" si="123"/>
        <v>47240 - Maloobchod s pekařskými a cukrářskými výrobky a cukrovinkami</v>
      </c>
      <c r="I600" s="55" t="s">
        <v>1802</v>
      </c>
      <c r="J600" t="str">
        <f t="shared" si="124"/>
        <v>Shoda</v>
      </c>
      <c r="K600">
        <v>598</v>
      </c>
      <c r="L600" s="1">
        <f>IF(LEFT(Převodník!$A$12,5)=LEFT('Přehled převodů'!D600,5),1,0)</f>
        <v>0</v>
      </c>
      <c r="M600" s="31"/>
      <c r="N600">
        <f t="shared" si="134"/>
        <v>0</v>
      </c>
      <c r="O600" s="45" t="e">
        <f t="shared" si="125"/>
        <v>#N/A</v>
      </c>
      <c r="P600">
        <f t="shared" si="129"/>
        <v>0</v>
      </c>
      <c r="Q600" s="41">
        <f t="shared" si="130"/>
        <v>0</v>
      </c>
      <c r="R600" s="41">
        <f t="shared" si="126"/>
        <v>0</v>
      </c>
      <c r="S600" s="41">
        <f t="shared" si="131"/>
        <v>0</v>
      </c>
      <c r="T600">
        <f t="shared" si="127"/>
        <v>0</v>
      </c>
      <c r="U600" s="40">
        <f t="shared" si="132"/>
        <v>0</v>
      </c>
      <c r="V600" s="38">
        <f t="shared" si="133"/>
        <v>0</v>
      </c>
      <c r="W600" t="str">
        <f>VLOOKUP(A600,'Komplet č.2008 (ÚR 4 A 5)'!$V$4:$W$778,1,0)</f>
        <v>47240</v>
      </c>
      <c r="X600" t="str">
        <f>VLOOKUP(A600,'Komplet č.2008 (ÚR 4 A 5)'!$Y$4:$Y$778,1,0)</f>
        <v>47240</v>
      </c>
      <c r="FJ600" t="str">
        <f>VLOOKUP(F600,'Komplet č 2025 (ÚR 4 A 5)'!$F$3:$N$753,9,0)</f>
        <v>47.24</v>
      </c>
      <c r="FK600">
        <f>VLOOKUP(F600,'Komplet č 2025 (ÚR 4 A 5)'!$F$3:$N$753,8,0)</f>
        <v>4</v>
      </c>
    </row>
    <row r="601" spans="1:167" x14ac:dyDescent="0.25">
      <c r="A601" s="67" t="s">
        <v>1798</v>
      </c>
      <c r="B601" s="68" t="s">
        <v>1799</v>
      </c>
      <c r="C601" s="55" t="str">
        <f t="shared" si="128"/>
        <v>47240 - Maloobchod s chlebem, pečivem, cukrářskými výrobky a cukrovinkami</v>
      </c>
      <c r="D601" s="55" t="s">
        <v>1800</v>
      </c>
      <c r="E601" s="1" t="s">
        <v>45</v>
      </c>
      <c r="F601" s="67" t="s">
        <v>1519</v>
      </c>
      <c r="G601" s="68" t="s">
        <v>1520</v>
      </c>
      <c r="H601" s="55" t="str">
        <f t="shared" si="123"/>
        <v>47920 - Zprostředkování v oblasti specializovaného maloobchodu</v>
      </c>
      <c r="I601" s="55" t="s">
        <v>1518</v>
      </c>
      <c r="J601" t="str">
        <f t="shared" si="124"/>
        <v>Shoda</v>
      </c>
      <c r="K601">
        <v>599</v>
      </c>
      <c r="L601" s="1">
        <f>IF(LEFT(Převodník!$A$12,5)=LEFT('Přehled převodů'!D601,5),1,0)</f>
        <v>0</v>
      </c>
      <c r="M601" s="31"/>
      <c r="N601">
        <f t="shared" si="134"/>
        <v>0</v>
      </c>
      <c r="O601" s="45" t="e">
        <f t="shared" si="125"/>
        <v>#N/A</v>
      </c>
      <c r="P601">
        <f t="shared" si="129"/>
        <v>0</v>
      </c>
      <c r="Q601" s="41">
        <f t="shared" si="130"/>
        <v>0</v>
      </c>
      <c r="R601" s="41">
        <f t="shared" si="126"/>
        <v>0</v>
      </c>
      <c r="S601" s="41">
        <f t="shared" si="131"/>
        <v>0</v>
      </c>
      <c r="T601">
        <f t="shared" si="127"/>
        <v>0</v>
      </c>
      <c r="U601" s="40">
        <f t="shared" si="132"/>
        <v>0</v>
      </c>
      <c r="V601" s="38">
        <f t="shared" si="133"/>
        <v>0</v>
      </c>
      <c r="W601" t="str">
        <f>VLOOKUP(A601,'Komplet č.2008 (ÚR 4 A 5)'!$V$4:$W$778,1,0)</f>
        <v>47240</v>
      </c>
      <c r="X601" t="str">
        <f>VLOOKUP(A601,'Komplet č.2008 (ÚR 4 A 5)'!$Y$4:$Y$778,1,0)</f>
        <v>47240</v>
      </c>
      <c r="FJ601" t="str">
        <f>VLOOKUP(F601,'Komplet č 2025 (ÚR 4 A 5)'!$F$3:$N$753,9,0)</f>
        <v>47.92</v>
      </c>
      <c r="FK601">
        <f>VLOOKUP(F601,'Komplet č 2025 (ÚR 4 A 5)'!$F$3:$N$753,8,0)</f>
        <v>4</v>
      </c>
    </row>
    <row r="602" spans="1:167" x14ac:dyDescent="0.25">
      <c r="A602" s="67" t="s">
        <v>1803</v>
      </c>
      <c r="B602" s="68" t="s">
        <v>1804</v>
      </c>
      <c r="C602" s="55" t="str">
        <f t="shared" si="128"/>
        <v>47250 - Maloobchod s nápoji</v>
      </c>
      <c r="D602" s="55" t="s">
        <v>1805</v>
      </c>
      <c r="E602" s="1" t="s">
        <v>45</v>
      </c>
      <c r="F602" s="67" t="s">
        <v>1803</v>
      </c>
      <c r="G602" s="68" t="s">
        <v>1804</v>
      </c>
      <c r="H602" s="55" t="str">
        <f t="shared" si="123"/>
        <v>47250 - Maloobchod s nápoji</v>
      </c>
      <c r="I602" s="55" t="s">
        <v>1805</v>
      </c>
      <c r="J602" t="str">
        <f t="shared" si="124"/>
        <v>Shoda</v>
      </c>
      <c r="K602">
        <v>600</v>
      </c>
      <c r="L602" s="1">
        <f>IF(LEFT(Převodník!$A$12,5)=LEFT('Přehled převodů'!D602,5),1,0)</f>
        <v>0</v>
      </c>
      <c r="M602" s="31"/>
      <c r="N602">
        <f t="shared" si="134"/>
        <v>0</v>
      </c>
      <c r="O602" s="45" t="e">
        <f t="shared" si="125"/>
        <v>#N/A</v>
      </c>
      <c r="P602">
        <f t="shared" si="129"/>
        <v>0</v>
      </c>
      <c r="Q602" s="41">
        <f t="shared" si="130"/>
        <v>0</v>
      </c>
      <c r="R602" s="41">
        <f t="shared" si="126"/>
        <v>0</v>
      </c>
      <c r="S602" s="41">
        <f t="shared" si="131"/>
        <v>0</v>
      </c>
      <c r="T602">
        <f t="shared" si="127"/>
        <v>0</v>
      </c>
      <c r="U602" s="40">
        <f t="shared" si="132"/>
        <v>0</v>
      </c>
      <c r="V602" s="38">
        <f t="shared" si="133"/>
        <v>0</v>
      </c>
      <c r="W602" t="str">
        <f>VLOOKUP(A602,'Komplet č.2008 (ÚR 4 A 5)'!$V$4:$W$778,1,0)</f>
        <v>47250</v>
      </c>
      <c r="X602" t="str">
        <f>VLOOKUP(A602,'Komplet č.2008 (ÚR 4 A 5)'!$Y$4:$Y$778,1,0)</f>
        <v>47250</v>
      </c>
      <c r="FJ602" t="str">
        <f>VLOOKUP(F602,'Komplet č 2025 (ÚR 4 A 5)'!$F$3:$N$753,9,0)</f>
        <v>47.25</v>
      </c>
      <c r="FK602">
        <f>VLOOKUP(F602,'Komplet č 2025 (ÚR 4 A 5)'!$F$3:$N$753,8,0)</f>
        <v>4</v>
      </c>
    </row>
    <row r="603" spans="1:167" x14ac:dyDescent="0.25">
      <c r="A603" s="67" t="s">
        <v>1803</v>
      </c>
      <c r="B603" s="68" t="s">
        <v>1804</v>
      </c>
      <c r="C603" s="55" t="str">
        <f t="shared" si="128"/>
        <v>47250 - Maloobchod s nápoji</v>
      </c>
      <c r="D603" s="55" t="s">
        <v>1805</v>
      </c>
      <c r="E603" s="1" t="s">
        <v>45</v>
      </c>
      <c r="F603" s="67" t="s">
        <v>1519</v>
      </c>
      <c r="G603" s="68" t="s">
        <v>1520</v>
      </c>
      <c r="H603" s="55" t="str">
        <f t="shared" si="123"/>
        <v>47920 - Zprostředkování v oblasti specializovaného maloobchodu</v>
      </c>
      <c r="I603" s="55" t="s">
        <v>1518</v>
      </c>
      <c r="J603" t="str">
        <f t="shared" si="124"/>
        <v>Shoda</v>
      </c>
      <c r="K603">
        <v>601</v>
      </c>
      <c r="L603" s="1">
        <f>IF(LEFT(Převodník!$A$12,5)=LEFT('Přehled převodů'!D603,5),1,0)</f>
        <v>0</v>
      </c>
      <c r="M603" s="31"/>
      <c r="N603">
        <f t="shared" si="134"/>
        <v>0</v>
      </c>
      <c r="O603" s="45" t="e">
        <f t="shared" si="125"/>
        <v>#N/A</v>
      </c>
      <c r="P603">
        <f t="shared" si="129"/>
        <v>0</v>
      </c>
      <c r="Q603" s="41">
        <f t="shared" si="130"/>
        <v>0</v>
      </c>
      <c r="R603" s="41">
        <f t="shared" si="126"/>
        <v>0</v>
      </c>
      <c r="S603" s="41">
        <f t="shared" si="131"/>
        <v>0</v>
      </c>
      <c r="T603">
        <f t="shared" si="127"/>
        <v>0</v>
      </c>
      <c r="U603" s="40">
        <f t="shared" si="132"/>
        <v>0</v>
      </c>
      <c r="V603" s="38">
        <f t="shared" si="133"/>
        <v>0</v>
      </c>
      <c r="W603" t="str">
        <f>VLOOKUP(A603,'Komplet č.2008 (ÚR 4 A 5)'!$V$4:$W$778,1,0)</f>
        <v>47250</v>
      </c>
      <c r="X603" t="str">
        <f>VLOOKUP(A603,'Komplet č.2008 (ÚR 4 A 5)'!$Y$4:$Y$778,1,0)</f>
        <v>47250</v>
      </c>
      <c r="FJ603" t="str">
        <f>VLOOKUP(F603,'Komplet č 2025 (ÚR 4 A 5)'!$F$3:$N$753,9,0)</f>
        <v>47.92</v>
      </c>
      <c r="FK603">
        <f>VLOOKUP(F603,'Komplet č 2025 (ÚR 4 A 5)'!$F$3:$N$753,8,0)</f>
        <v>4</v>
      </c>
    </row>
    <row r="604" spans="1:167" x14ac:dyDescent="0.25">
      <c r="A604" s="67" t="s">
        <v>1806</v>
      </c>
      <c r="B604" s="68" t="s">
        <v>1807</v>
      </c>
      <c r="C604" s="55" t="str">
        <f t="shared" si="128"/>
        <v>47260 - Maloobchod s tabákovými výrobky</v>
      </c>
      <c r="D604" s="55" t="s">
        <v>1808</v>
      </c>
      <c r="E604" s="1" t="s">
        <v>45</v>
      </c>
      <c r="F604" s="67" t="s">
        <v>1806</v>
      </c>
      <c r="G604" s="68" t="s">
        <v>1807</v>
      </c>
      <c r="H604" s="55" t="str">
        <f t="shared" si="123"/>
        <v>47260 - Maloobchod s tabákovými výrobky</v>
      </c>
      <c r="I604" s="55" t="s">
        <v>1808</v>
      </c>
      <c r="J604" t="str">
        <f t="shared" si="124"/>
        <v>Shoda</v>
      </c>
      <c r="K604">
        <v>602</v>
      </c>
      <c r="L604" s="1">
        <f>IF(LEFT(Převodník!$A$12,5)=LEFT('Přehled převodů'!D604,5),1,0)</f>
        <v>0</v>
      </c>
      <c r="M604" s="31"/>
      <c r="N604">
        <f t="shared" si="134"/>
        <v>0</v>
      </c>
      <c r="O604" s="45" t="e">
        <f t="shared" si="125"/>
        <v>#N/A</v>
      </c>
      <c r="P604">
        <f t="shared" si="129"/>
        <v>0</v>
      </c>
      <c r="Q604" s="41">
        <f t="shared" si="130"/>
        <v>0</v>
      </c>
      <c r="R604" s="41">
        <f t="shared" si="126"/>
        <v>0</v>
      </c>
      <c r="S604" s="41">
        <f t="shared" si="131"/>
        <v>0</v>
      </c>
      <c r="T604">
        <f t="shared" si="127"/>
        <v>0</v>
      </c>
      <c r="U604" s="40">
        <f t="shared" si="132"/>
        <v>0</v>
      </c>
      <c r="V604" s="38">
        <f t="shared" si="133"/>
        <v>0</v>
      </c>
      <c r="W604" t="str">
        <f>VLOOKUP(A604,'Komplet č.2008 (ÚR 4 A 5)'!$V$4:$W$778,1,0)</f>
        <v>47260</v>
      </c>
      <c r="X604" t="str">
        <f>VLOOKUP(A604,'Komplet č.2008 (ÚR 4 A 5)'!$Y$4:$Y$778,1,0)</f>
        <v>47260</v>
      </c>
      <c r="FJ604" t="str">
        <f>VLOOKUP(F604,'Komplet č 2025 (ÚR 4 A 5)'!$F$3:$N$753,9,0)</f>
        <v>47.26</v>
      </c>
      <c r="FK604">
        <f>VLOOKUP(F604,'Komplet č 2025 (ÚR 4 A 5)'!$F$3:$N$753,8,0)</f>
        <v>4</v>
      </c>
    </row>
    <row r="605" spans="1:167" x14ac:dyDescent="0.25">
      <c r="A605" s="67" t="s">
        <v>1806</v>
      </c>
      <c r="B605" s="68" t="s">
        <v>1807</v>
      </c>
      <c r="C605" s="55" t="str">
        <f t="shared" si="128"/>
        <v>47260 - Maloobchod s tabákovými výrobky</v>
      </c>
      <c r="D605" s="55" t="s">
        <v>1808</v>
      </c>
      <c r="E605" s="1" t="s">
        <v>45</v>
      </c>
      <c r="F605" s="67" t="s">
        <v>1519</v>
      </c>
      <c r="G605" s="68" t="s">
        <v>1520</v>
      </c>
      <c r="H605" s="55" t="str">
        <f t="shared" si="123"/>
        <v>47920 - Zprostředkování v oblasti specializovaného maloobchodu</v>
      </c>
      <c r="I605" s="55" t="s">
        <v>1518</v>
      </c>
      <c r="J605" t="str">
        <f t="shared" si="124"/>
        <v>Shoda</v>
      </c>
      <c r="K605">
        <v>603</v>
      </c>
      <c r="L605" s="1">
        <f>IF(LEFT(Převodník!$A$12,5)=LEFT('Přehled převodů'!D605,5),1,0)</f>
        <v>0</v>
      </c>
      <c r="M605" s="31"/>
      <c r="N605">
        <f t="shared" si="134"/>
        <v>0</v>
      </c>
      <c r="O605" s="45" t="e">
        <f t="shared" si="125"/>
        <v>#N/A</v>
      </c>
      <c r="P605">
        <f t="shared" si="129"/>
        <v>0</v>
      </c>
      <c r="Q605" s="41">
        <f t="shared" si="130"/>
        <v>0</v>
      </c>
      <c r="R605" s="41">
        <f t="shared" si="126"/>
        <v>0</v>
      </c>
      <c r="S605" s="41">
        <f t="shared" si="131"/>
        <v>0</v>
      </c>
      <c r="T605">
        <f t="shared" si="127"/>
        <v>0</v>
      </c>
      <c r="U605" s="40">
        <f t="shared" si="132"/>
        <v>0</v>
      </c>
      <c r="V605" s="38">
        <f t="shared" si="133"/>
        <v>0</v>
      </c>
      <c r="W605" t="str">
        <f>VLOOKUP(A605,'Komplet č.2008 (ÚR 4 A 5)'!$V$4:$W$778,1,0)</f>
        <v>47260</v>
      </c>
      <c r="X605" t="str">
        <f>VLOOKUP(A605,'Komplet č.2008 (ÚR 4 A 5)'!$Y$4:$Y$778,1,0)</f>
        <v>47260</v>
      </c>
      <c r="FJ605" t="str">
        <f>VLOOKUP(F605,'Komplet č 2025 (ÚR 4 A 5)'!$F$3:$N$753,9,0)</f>
        <v>47.92</v>
      </c>
      <c r="FK605">
        <f>VLOOKUP(F605,'Komplet č 2025 (ÚR 4 A 5)'!$F$3:$N$753,8,0)</f>
        <v>4</v>
      </c>
    </row>
    <row r="606" spans="1:167" x14ac:dyDescent="0.25">
      <c r="A606" s="67" t="s">
        <v>1809</v>
      </c>
      <c r="B606" s="68" t="s">
        <v>1810</v>
      </c>
      <c r="C606" s="55" t="str">
        <f t="shared" si="128"/>
        <v>47290 - Ostatní maloobchod s potravinami ve specializovaných prodejnách</v>
      </c>
      <c r="D606" s="55" t="s">
        <v>1811</v>
      </c>
      <c r="E606" s="1" t="s">
        <v>45</v>
      </c>
      <c r="F606" s="67" t="s">
        <v>1812</v>
      </c>
      <c r="G606" s="68" t="s">
        <v>1813</v>
      </c>
      <c r="H606" s="55" t="str">
        <f t="shared" si="123"/>
        <v>47270 - Specializovaný maloobchod s ostatními potravinami</v>
      </c>
      <c r="I606" s="55" t="s">
        <v>1814</v>
      </c>
      <c r="J606" t="str">
        <f t="shared" si="124"/>
        <v>Shoda</v>
      </c>
      <c r="K606">
        <v>604</v>
      </c>
      <c r="L606" s="1">
        <f>IF(LEFT(Převodník!$A$12,5)=LEFT('Přehled převodů'!D606,5),1,0)</f>
        <v>0</v>
      </c>
      <c r="M606" s="31"/>
      <c r="N606">
        <f t="shared" si="134"/>
        <v>0</v>
      </c>
      <c r="O606" s="45" t="e">
        <f t="shared" si="125"/>
        <v>#N/A</v>
      </c>
      <c r="P606">
        <f t="shared" si="129"/>
        <v>0</v>
      </c>
      <c r="Q606" s="41">
        <f t="shared" si="130"/>
        <v>0</v>
      </c>
      <c r="R606" s="41">
        <f t="shared" si="126"/>
        <v>0</v>
      </c>
      <c r="S606" s="41">
        <f t="shared" si="131"/>
        <v>0</v>
      </c>
      <c r="T606">
        <f t="shared" si="127"/>
        <v>0</v>
      </c>
      <c r="U606" s="40">
        <f t="shared" si="132"/>
        <v>0</v>
      </c>
      <c r="V606" s="38">
        <f t="shared" si="133"/>
        <v>0</v>
      </c>
      <c r="W606" t="str">
        <f>VLOOKUP(A606,'Komplet č.2008 (ÚR 4 A 5)'!$V$4:$W$778,1,0)</f>
        <v>47290</v>
      </c>
      <c r="X606" t="str">
        <f>VLOOKUP(A606,'Komplet č.2008 (ÚR 4 A 5)'!$Y$4:$Y$778,1,0)</f>
        <v>47290</v>
      </c>
      <c r="FJ606" t="str">
        <f>VLOOKUP(F606,'Komplet č 2025 (ÚR 4 A 5)'!$F$3:$N$753,9,0)</f>
        <v>47.27</v>
      </c>
      <c r="FK606">
        <f>VLOOKUP(F606,'Komplet č 2025 (ÚR 4 A 5)'!$F$3:$N$753,8,0)</f>
        <v>4</v>
      </c>
    </row>
    <row r="607" spans="1:167" x14ac:dyDescent="0.25">
      <c r="A607" s="67" t="s">
        <v>1809</v>
      </c>
      <c r="B607" s="68" t="s">
        <v>1810</v>
      </c>
      <c r="C607" s="55" t="str">
        <f t="shared" si="128"/>
        <v>47290 - Ostatní maloobchod s potravinami ve specializovaných prodejnách</v>
      </c>
      <c r="D607" s="55" t="s">
        <v>1811</v>
      </c>
      <c r="E607" s="1" t="s">
        <v>45</v>
      </c>
      <c r="F607" s="67" t="s">
        <v>1519</v>
      </c>
      <c r="G607" s="68" t="s">
        <v>1520</v>
      </c>
      <c r="H607" s="55" t="str">
        <f t="shared" si="123"/>
        <v>47920 - Zprostředkování v oblasti specializovaného maloobchodu</v>
      </c>
      <c r="I607" s="55" t="s">
        <v>1518</v>
      </c>
      <c r="J607" t="str">
        <f t="shared" si="124"/>
        <v>Shoda</v>
      </c>
      <c r="K607">
        <v>605</v>
      </c>
      <c r="L607" s="1">
        <f>IF(LEFT(Převodník!$A$12,5)=LEFT('Přehled převodů'!D607,5),1,0)</f>
        <v>0</v>
      </c>
      <c r="M607" s="31"/>
      <c r="N607">
        <f t="shared" si="134"/>
        <v>0</v>
      </c>
      <c r="O607" s="45" t="e">
        <f t="shared" si="125"/>
        <v>#N/A</v>
      </c>
      <c r="P607">
        <f t="shared" si="129"/>
        <v>0</v>
      </c>
      <c r="Q607" s="41">
        <f t="shared" si="130"/>
        <v>0</v>
      </c>
      <c r="R607" s="41">
        <f t="shared" si="126"/>
        <v>0</v>
      </c>
      <c r="S607" s="41">
        <f t="shared" si="131"/>
        <v>0</v>
      </c>
      <c r="T607">
        <f t="shared" si="127"/>
        <v>0</v>
      </c>
      <c r="U607" s="40">
        <f t="shared" si="132"/>
        <v>0</v>
      </c>
      <c r="V607" s="38">
        <f t="shared" si="133"/>
        <v>0</v>
      </c>
      <c r="W607" t="str">
        <f>VLOOKUP(A607,'Komplet č.2008 (ÚR 4 A 5)'!$V$4:$W$778,1,0)</f>
        <v>47290</v>
      </c>
      <c r="X607" t="str">
        <f>VLOOKUP(A607,'Komplet č.2008 (ÚR 4 A 5)'!$Y$4:$Y$778,1,0)</f>
        <v>47290</v>
      </c>
      <c r="FJ607" t="str">
        <f>VLOOKUP(F607,'Komplet č 2025 (ÚR 4 A 5)'!$F$3:$N$753,9,0)</f>
        <v>47.92</v>
      </c>
      <c r="FK607">
        <f>VLOOKUP(F607,'Komplet č 2025 (ÚR 4 A 5)'!$F$3:$N$753,8,0)</f>
        <v>4</v>
      </c>
    </row>
    <row r="608" spans="1:167" x14ac:dyDescent="0.25">
      <c r="A608" s="67" t="s">
        <v>1815</v>
      </c>
      <c r="B608" s="68" t="s">
        <v>1816</v>
      </c>
      <c r="C608" s="55" t="str">
        <f t="shared" si="128"/>
        <v>47300 - Maloobchod s pohonnými hmotami ve specializovaných prodejnách</v>
      </c>
      <c r="D608" s="55" t="s">
        <v>1817</v>
      </c>
      <c r="E608" s="1" t="s">
        <v>45</v>
      </c>
      <c r="F608" s="67" t="s">
        <v>1815</v>
      </c>
      <c r="G608" s="68" t="s">
        <v>1818</v>
      </c>
      <c r="H608" s="55" t="str">
        <f t="shared" si="123"/>
        <v>47300 - Maloobchod s pohonnými hmotami</v>
      </c>
      <c r="I608" s="55" t="s">
        <v>1819</v>
      </c>
      <c r="J608" t="str">
        <f t="shared" si="124"/>
        <v>Shoda</v>
      </c>
      <c r="K608">
        <v>606</v>
      </c>
      <c r="L608" s="1">
        <f>IF(LEFT(Převodník!$A$12,5)=LEFT('Přehled převodů'!D608,5),1,0)</f>
        <v>0</v>
      </c>
      <c r="M608" s="31"/>
      <c r="N608">
        <f t="shared" si="134"/>
        <v>0</v>
      </c>
      <c r="O608" s="45" t="e">
        <f t="shared" si="125"/>
        <v>#N/A</v>
      </c>
      <c r="P608">
        <f t="shared" si="129"/>
        <v>0</v>
      </c>
      <c r="Q608" s="41">
        <f t="shared" si="130"/>
        <v>0</v>
      </c>
      <c r="R608" s="41">
        <f t="shared" si="126"/>
        <v>0</v>
      </c>
      <c r="S608" s="41">
        <f t="shared" si="131"/>
        <v>0</v>
      </c>
      <c r="T608">
        <f t="shared" si="127"/>
        <v>0</v>
      </c>
      <c r="U608" s="40">
        <f t="shared" si="132"/>
        <v>0</v>
      </c>
      <c r="V608" s="38">
        <f t="shared" si="133"/>
        <v>0</v>
      </c>
      <c r="W608" t="str">
        <f>VLOOKUP(A608,'Komplet č.2008 (ÚR 4 A 5)'!$V$4:$W$778,1,0)</f>
        <v>47300</v>
      </c>
      <c r="X608" t="str">
        <f>VLOOKUP(A608,'Komplet č.2008 (ÚR 4 A 5)'!$Y$4:$Y$778,1,0)</f>
        <v>47300</v>
      </c>
      <c r="FJ608" t="str">
        <f>VLOOKUP(F608,'Komplet č 2025 (ÚR 4 A 5)'!$F$3:$N$753,9,0)</f>
        <v>47.30</v>
      </c>
      <c r="FK608">
        <f>VLOOKUP(F608,'Komplet č 2025 (ÚR 4 A 5)'!$F$3:$N$753,8,0)</f>
        <v>4</v>
      </c>
    </row>
    <row r="609" spans="1:167" x14ac:dyDescent="0.25">
      <c r="A609" s="67" t="s">
        <v>1815</v>
      </c>
      <c r="B609" s="68" t="s">
        <v>1816</v>
      </c>
      <c r="C609" s="55" t="str">
        <f t="shared" si="128"/>
        <v>47300 - Maloobchod s pohonnými hmotami ve specializovaných prodejnách</v>
      </c>
      <c r="D609" s="55" t="s">
        <v>1817</v>
      </c>
      <c r="E609" s="1" t="s">
        <v>45</v>
      </c>
      <c r="F609" s="67" t="s">
        <v>1519</v>
      </c>
      <c r="G609" s="68" t="s">
        <v>1520</v>
      </c>
      <c r="H609" s="55" t="str">
        <f t="shared" si="123"/>
        <v>47920 - Zprostředkování v oblasti specializovaného maloobchodu</v>
      </c>
      <c r="I609" s="55" t="s">
        <v>1518</v>
      </c>
      <c r="J609" t="str">
        <f t="shared" si="124"/>
        <v>Shoda</v>
      </c>
      <c r="K609">
        <v>607</v>
      </c>
      <c r="L609" s="1">
        <f>IF(LEFT(Převodník!$A$12,5)=LEFT('Přehled převodů'!D609,5),1,0)</f>
        <v>0</v>
      </c>
      <c r="M609" s="31"/>
      <c r="N609">
        <f t="shared" si="134"/>
        <v>0</v>
      </c>
      <c r="O609" s="45" t="e">
        <f t="shared" si="125"/>
        <v>#N/A</v>
      </c>
      <c r="P609">
        <f t="shared" si="129"/>
        <v>0</v>
      </c>
      <c r="Q609" s="41">
        <f t="shared" si="130"/>
        <v>0</v>
      </c>
      <c r="R609" s="41">
        <f t="shared" si="126"/>
        <v>0</v>
      </c>
      <c r="S609" s="41">
        <f t="shared" si="131"/>
        <v>0</v>
      </c>
      <c r="T609">
        <f t="shared" si="127"/>
        <v>0</v>
      </c>
      <c r="U609" s="40">
        <f t="shared" si="132"/>
        <v>0</v>
      </c>
      <c r="V609" s="38">
        <f t="shared" si="133"/>
        <v>0</v>
      </c>
      <c r="W609" t="str">
        <f>VLOOKUP(A609,'Komplet č.2008 (ÚR 4 A 5)'!$V$4:$W$778,1,0)</f>
        <v>47300</v>
      </c>
      <c r="X609" t="str">
        <f>VLOOKUP(A609,'Komplet č.2008 (ÚR 4 A 5)'!$Y$4:$Y$778,1,0)</f>
        <v>47300</v>
      </c>
      <c r="FJ609" t="str">
        <f>VLOOKUP(F609,'Komplet č 2025 (ÚR 4 A 5)'!$F$3:$N$753,9,0)</f>
        <v>47.92</v>
      </c>
      <c r="FK609">
        <f>VLOOKUP(F609,'Komplet č 2025 (ÚR 4 A 5)'!$F$3:$N$753,8,0)</f>
        <v>4</v>
      </c>
    </row>
    <row r="610" spans="1:167" x14ac:dyDescent="0.25">
      <c r="A610" s="67" t="s">
        <v>1820</v>
      </c>
      <c r="B610" s="68" t="s">
        <v>1821</v>
      </c>
      <c r="C610" s="55" t="str">
        <f t="shared" si="128"/>
        <v>47410 - Maloobchod s počítači, počítačovým periferním zařízením a softwarem</v>
      </c>
      <c r="D610" s="55" t="s">
        <v>1822</v>
      </c>
      <c r="E610" s="1" t="s">
        <v>45</v>
      </c>
      <c r="F610" s="67" t="s">
        <v>1823</v>
      </c>
      <c r="G610" s="68" t="s">
        <v>1824</v>
      </c>
      <c r="H610" s="55" t="str">
        <f t="shared" si="123"/>
        <v>47400 - Maloobchod s počítačovým a komunikačním zařízením</v>
      </c>
      <c r="I610" s="55" t="s">
        <v>1825</v>
      </c>
      <c r="J610" t="str">
        <f t="shared" si="124"/>
        <v>Shoda</v>
      </c>
      <c r="K610">
        <v>608</v>
      </c>
      <c r="L610" s="1">
        <f>IF(LEFT(Převodník!$A$12,5)=LEFT('Přehled převodů'!D610,5),1,0)</f>
        <v>0</v>
      </c>
      <c r="M610" s="31"/>
      <c r="N610">
        <f t="shared" si="134"/>
        <v>0</v>
      </c>
      <c r="O610" s="45" t="e">
        <f t="shared" si="125"/>
        <v>#N/A</v>
      </c>
      <c r="P610">
        <f t="shared" si="129"/>
        <v>0</v>
      </c>
      <c r="Q610" s="41">
        <f t="shared" si="130"/>
        <v>0</v>
      </c>
      <c r="R610" s="41">
        <f t="shared" si="126"/>
        <v>0</v>
      </c>
      <c r="S610" s="41">
        <f t="shared" si="131"/>
        <v>0</v>
      </c>
      <c r="T610">
        <f t="shared" si="127"/>
        <v>0</v>
      </c>
      <c r="U610" s="40">
        <f t="shared" si="132"/>
        <v>0</v>
      </c>
      <c r="V610" s="38">
        <f t="shared" si="133"/>
        <v>0</v>
      </c>
      <c r="W610" t="str">
        <f>VLOOKUP(A610,'Komplet č.2008 (ÚR 4 A 5)'!$V$4:$W$778,1,0)</f>
        <v>47410</v>
      </c>
      <c r="X610" t="str">
        <f>VLOOKUP(A610,'Komplet č.2008 (ÚR 4 A 5)'!$Y$4:$Y$778,1,0)</f>
        <v>47410</v>
      </c>
      <c r="FJ610" t="str">
        <f>VLOOKUP(F610,'Komplet č 2025 (ÚR 4 A 5)'!$F$3:$N$753,9,0)</f>
        <v>47.40</v>
      </c>
      <c r="FK610">
        <f>VLOOKUP(F610,'Komplet č 2025 (ÚR 4 A 5)'!$F$3:$N$753,8,0)</f>
        <v>4</v>
      </c>
    </row>
    <row r="611" spans="1:167" x14ac:dyDescent="0.25">
      <c r="A611" s="67" t="s">
        <v>1820</v>
      </c>
      <c r="B611" s="68" t="s">
        <v>1821</v>
      </c>
      <c r="C611" s="55" t="str">
        <f t="shared" si="128"/>
        <v>47410 - Maloobchod s počítači, počítačovým periferním zařízením a softwarem</v>
      </c>
      <c r="D611" s="55" t="s">
        <v>1822</v>
      </c>
      <c r="E611" s="1" t="s">
        <v>45</v>
      </c>
      <c r="F611" s="67" t="s">
        <v>1519</v>
      </c>
      <c r="G611" s="68" t="s">
        <v>1520</v>
      </c>
      <c r="H611" s="55" t="str">
        <f t="shared" si="123"/>
        <v>47920 - Zprostředkování v oblasti specializovaného maloobchodu</v>
      </c>
      <c r="I611" s="55" t="s">
        <v>1518</v>
      </c>
      <c r="J611" t="str">
        <f t="shared" si="124"/>
        <v>Shoda</v>
      </c>
      <c r="K611">
        <v>609</v>
      </c>
      <c r="L611" s="1">
        <f>IF(LEFT(Převodník!$A$12,5)=LEFT('Přehled převodů'!D611,5),1,0)</f>
        <v>0</v>
      </c>
      <c r="M611" s="31"/>
      <c r="N611">
        <f t="shared" si="134"/>
        <v>0</v>
      </c>
      <c r="O611" s="45" t="e">
        <f t="shared" si="125"/>
        <v>#N/A</v>
      </c>
      <c r="P611">
        <f t="shared" si="129"/>
        <v>0</v>
      </c>
      <c r="Q611" s="41">
        <f t="shared" si="130"/>
        <v>0</v>
      </c>
      <c r="R611" s="41">
        <f t="shared" si="126"/>
        <v>0</v>
      </c>
      <c r="S611" s="41">
        <f t="shared" si="131"/>
        <v>0</v>
      </c>
      <c r="T611">
        <f t="shared" si="127"/>
        <v>0</v>
      </c>
      <c r="U611" s="40">
        <f t="shared" si="132"/>
        <v>0</v>
      </c>
      <c r="V611" s="38">
        <f t="shared" si="133"/>
        <v>0</v>
      </c>
      <c r="W611" t="str">
        <f>VLOOKUP(A611,'Komplet č.2008 (ÚR 4 A 5)'!$V$4:$W$778,1,0)</f>
        <v>47410</v>
      </c>
      <c r="X611" t="str">
        <f>VLOOKUP(A611,'Komplet č.2008 (ÚR 4 A 5)'!$Y$4:$Y$778,1,0)</f>
        <v>47410</v>
      </c>
      <c r="FJ611" t="str">
        <f>VLOOKUP(F611,'Komplet č 2025 (ÚR 4 A 5)'!$F$3:$N$753,9,0)</f>
        <v>47.92</v>
      </c>
      <c r="FK611">
        <f>VLOOKUP(F611,'Komplet č 2025 (ÚR 4 A 5)'!$F$3:$N$753,8,0)</f>
        <v>4</v>
      </c>
    </row>
    <row r="612" spans="1:167" x14ac:dyDescent="0.25">
      <c r="A612" s="67" t="s">
        <v>1826</v>
      </c>
      <c r="B612" s="68" t="s">
        <v>1827</v>
      </c>
      <c r="C612" s="55" t="str">
        <f t="shared" si="128"/>
        <v>47420 - Maloobchod s telekomunikačním zařízením</v>
      </c>
      <c r="D612" s="55" t="s">
        <v>1828</v>
      </c>
      <c r="E612" s="1" t="s">
        <v>45</v>
      </c>
      <c r="F612" s="67" t="s">
        <v>1823</v>
      </c>
      <c r="G612" s="68" t="s">
        <v>1824</v>
      </c>
      <c r="H612" s="55" t="str">
        <f t="shared" si="123"/>
        <v>47400 - Maloobchod s počítačovým a komunikačním zařízením</v>
      </c>
      <c r="I612" s="55" t="s">
        <v>1825</v>
      </c>
      <c r="J612" t="str">
        <f t="shared" si="124"/>
        <v>Shoda</v>
      </c>
      <c r="K612">
        <v>610</v>
      </c>
      <c r="L612" s="1">
        <f>IF(LEFT(Převodník!$A$12,5)=LEFT('Přehled převodů'!D612,5),1,0)</f>
        <v>0</v>
      </c>
      <c r="M612" s="31"/>
      <c r="N612">
        <f t="shared" si="134"/>
        <v>0</v>
      </c>
      <c r="O612" s="45" t="e">
        <f t="shared" si="125"/>
        <v>#N/A</v>
      </c>
      <c r="P612">
        <f t="shared" si="129"/>
        <v>0</v>
      </c>
      <c r="Q612" s="41">
        <f t="shared" si="130"/>
        <v>0</v>
      </c>
      <c r="R612" s="41">
        <f t="shared" si="126"/>
        <v>0</v>
      </c>
      <c r="S612" s="41">
        <f t="shared" si="131"/>
        <v>0</v>
      </c>
      <c r="T612">
        <f t="shared" si="127"/>
        <v>0</v>
      </c>
      <c r="U612" s="40">
        <f t="shared" si="132"/>
        <v>0</v>
      </c>
      <c r="V612" s="38">
        <f t="shared" si="133"/>
        <v>0</v>
      </c>
      <c r="W612" t="str">
        <f>VLOOKUP(A612,'Komplet č.2008 (ÚR 4 A 5)'!$V$4:$W$778,1,0)</f>
        <v>47420</v>
      </c>
      <c r="X612" t="str">
        <f>VLOOKUP(A612,'Komplet č.2008 (ÚR 4 A 5)'!$Y$4:$Y$778,1,0)</f>
        <v>47420</v>
      </c>
      <c r="FJ612" t="str">
        <f>VLOOKUP(F612,'Komplet č 2025 (ÚR 4 A 5)'!$F$3:$N$753,9,0)</f>
        <v>47.40</v>
      </c>
      <c r="FK612">
        <f>VLOOKUP(F612,'Komplet č 2025 (ÚR 4 A 5)'!$F$3:$N$753,8,0)</f>
        <v>4</v>
      </c>
    </row>
    <row r="613" spans="1:167" x14ac:dyDescent="0.25">
      <c r="A613" s="67" t="s">
        <v>1826</v>
      </c>
      <c r="B613" s="68" t="s">
        <v>1827</v>
      </c>
      <c r="C613" s="55" t="str">
        <f t="shared" si="128"/>
        <v>47420 - Maloobchod s telekomunikačním zařízením</v>
      </c>
      <c r="D613" s="55" t="s">
        <v>1828</v>
      </c>
      <c r="E613" s="1" t="s">
        <v>45</v>
      </c>
      <c r="F613" s="67" t="s">
        <v>1519</v>
      </c>
      <c r="G613" s="68" t="s">
        <v>1520</v>
      </c>
      <c r="H613" s="55" t="str">
        <f t="shared" si="123"/>
        <v>47920 - Zprostředkování v oblasti specializovaného maloobchodu</v>
      </c>
      <c r="I613" s="55" t="s">
        <v>1518</v>
      </c>
      <c r="J613" t="str">
        <f t="shared" si="124"/>
        <v>Shoda</v>
      </c>
      <c r="K613">
        <v>611</v>
      </c>
      <c r="L613" s="1">
        <f>IF(LEFT(Převodník!$A$12,5)=LEFT('Přehled převodů'!D613,5),1,0)</f>
        <v>0</v>
      </c>
      <c r="M613" s="31"/>
      <c r="N613">
        <f t="shared" si="134"/>
        <v>0</v>
      </c>
      <c r="O613" s="45" t="e">
        <f t="shared" si="125"/>
        <v>#N/A</v>
      </c>
      <c r="P613">
        <f t="shared" si="129"/>
        <v>0</v>
      </c>
      <c r="Q613" s="41">
        <f t="shared" si="130"/>
        <v>0</v>
      </c>
      <c r="R613" s="41">
        <f t="shared" si="126"/>
        <v>0</v>
      </c>
      <c r="S613" s="41">
        <f t="shared" si="131"/>
        <v>0</v>
      </c>
      <c r="T613">
        <f t="shared" si="127"/>
        <v>0</v>
      </c>
      <c r="U613" s="40">
        <f t="shared" si="132"/>
        <v>0</v>
      </c>
      <c r="V613" s="38">
        <f t="shared" si="133"/>
        <v>0</v>
      </c>
      <c r="W613" t="str">
        <f>VLOOKUP(A613,'Komplet č.2008 (ÚR 4 A 5)'!$V$4:$W$778,1,0)</f>
        <v>47420</v>
      </c>
      <c r="X613" t="str">
        <f>VLOOKUP(A613,'Komplet č.2008 (ÚR 4 A 5)'!$Y$4:$Y$778,1,0)</f>
        <v>47420</v>
      </c>
      <c r="FJ613" t="str">
        <f>VLOOKUP(F613,'Komplet č 2025 (ÚR 4 A 5)'!$F$3:$N$753,9,0)</f>
        <v>47.92</v>
      </c>
      <c r="FK613">
        <f>VLOOKUP(F613,'Komplet č 2025 (ÚR 4 A 5)'!$F$3:$N$753,8,0)</f>
        <v>4</v>
      </c>
    </row>
    <row r="614" spans="1:167" x14ac:dyDescent="0.25">
      <c r="A614" s="67" t="s">
        <v>1829</v>
      </c>
      <c r="B614" s="68" t="s">
        <v>1830</v>
      </c>
      <c r="C614" s="55" t="str">
        <f t="shared" si="128"/>
        <v>47430 - Maloobchod s audio- a videozařízením</v>
      </c>
      <c r="D614" s="55" t="s">
        <v>1831</v>
      </c>
      <c r="E614" s="1" t="s">
        <v>45</v>
      </c>
      <c r="F614" s="67" t="s">
        <v>1823</v>
      </c>
      <c r="G614" s="68" t="s">
        <v>1824</v>
      </c>
      <c r="H614" s="55" t="str">
        <f t="shared" si="123"/>
        <v>47400 - Maloobchod s počítačovým a komunikačním zařízením</v>
      </c>
      <c r="I614" s="55" t="s">
        <v>1825</v>
      </c>
      <c r="J614" t="str">
        <f t="shared" si="124"/>
        <v>Shoda</v>
      </c>
      <c r="K614">
        <v>612</v>
      </c>
      <c r="L614" s="1">
        <f>IF(LEFT(Převodník!$A$12,5)=LEFT('Přehled převodů'!D614,5),1,0)</f>
        <v>0</v>
      </c>
      <c r="M614" s="31"/>
      <c r="N614">
        <f t="shared" si="134"/>
        <v>0</v>
      </c>
      <c r="O614" s="45" t="e">
        <f t="shared" si="125"/>
        <v>#N/A</v>
      </c>
      <c r="P614">
        <f t="shared" si="129"/>
        <v>0</v>
      </c>
      <c r="Q614" s="41">
        <f t="shared" si="130"/>
        <v>0</v>
      </c>
      <c r="R614" s="41">
        <f t="shared" si="126"/>
        <v>0</v>
      </c>
      <c r="S614" s="41">
        <f t="shared" si="131"/>
        <v>0</v>
      </c>
      <c r="T614">
        <f t="shared" si="127"/>
        <v>0</v>
      </c>
      <c r="U614" s="40">
        <f t="shared" si="132"/>
        <v>0</v>
      </c>
      <c r="V614" s="38">
        <f t="shared" si="133"/>
        <v>0</v>
      </c>
      <c r="W614" t="str">
        <f>VLOOKUP(A614,'Komplet č.2008 (ÚR 4 A 5)'!$V$4:$W$778,1,0)</f>
        <v>47430</v>
      </c>
      <c r="X614" t="str">
        <f>VLOOKUP(A614,'Komplet č.2008 (ÚR 4 A 5)'!$Y$4:$Y$778,1,0)</f>
        <v>47430</v>
      </c>
      <c r="FJ614" t="str">
        <f>VLOOKUP(F614,'Komplet č 2025 (ÚR 4 A 5)'!$F$3:$N$753,9,0)</f>
        <v>47.40</v>
      </c>
      <c r="FK614">
        <f>VLOOKUP(F614,'Komplet č 2025 (ÚR 4 A 5)'!$F$3:$N$753,8,0)</f>
        <v>4</v>
      </c>
    </row>
    <row r="615" spans="1:167" x14ac:dyDescent="0.25">
      <c r="A615" s="67" t="s">
        <v>1829</v>
      </c>
      <c r="B615" s="68" t="s">
        <v>1830</v>
      </c>
      <c r="C615" s="55" t="str">
        <f t="shared" si="128"/>
        <v>47430 - Maloobchod s audio- a videozařízením</v>
      </c>
      <c r="D615" s="55" t="s">
        <v>1831</v>
      </c>
      <c r="E615" s="1" t="s">
        <v>45</v>
      </c>
      <c r="F615" s="67" t="s">
        <v>1519</v>
      </c>
      <c r="G615" s="68" t="s">
        <v>1520</v>
      </c>
      <c r="H615" s="55" t="str">
        <f t="shared" si="123"/>
        <v>47920 - Zprostředkování v oblasti specializovaného maloobchodu</v>
      </c>
      <c r="I615" s="55" t="s">
        <v>1518</v>
      </c>
      <c r="J615" t="str">
        <f t="shared" si="124"/>
        <v>Shoda</v>
      </c>
      <c r="K615">
        <v>613</v>
      </c>
      <c r="L615" s="1">
        <f>IF(LEFT(Převodník!$A$12,5)=LEFT('Přehled převodů'!D615,5),1,0)</f>
        <v>0</v>
      </c>
      <c r="M615" s="31"/>
      <c r="N615">
        <f t="shared" si="134"/>
        <v>0</v>
      </c>
      <c r="O615" s="45" t="e">
        <f t="shared" si="125"/>
        <v>#N/A</v>
      </c>
      <c r="P615">
        <f t="shared" si="129"/>
        <v>0</v>
      </c>
      <c r="Q615" s="41">
        <f t="shared" si="130"/>
        <v>0</v>
      </c>
      <c r="R615" s="41">
        <f t="shared" si="126"/>
        <v>0</v>
      </c>
      <c r="S615" s="41">
        <f t="shared" si="131"/>
        <v>0</v>
      </c>
      <c r="T615">
        <f t="shared" si="127"/>
        <v>0</v>
      </c>
      <c r="U615" s="40">
        <f t="shared" si="132"/>
        <v>0</v>
      </c>
      <c r="V615" s="38">
        <f t="shared" si="133"/>
        <v>0</v>
      </c>
      <c r="W615" t="str">
        <f>VLOOKUP(A615,'Komplet č.2008 (ÚR 4 A 5)'!$V$4:$W$778,1,0)</f>
        <v>47430</v>
      </c>
      <c r="X615" t="str">
        <f>VLOOKUP(A615,'Komplet č.2008 (ÚR 4 A 5)'!$Y$4:$Y$778,1,0)</f>
        <v>47430</v>
      </c>
      <c r="FJ615" t="str">
        <f>VLOOKUP(F615,'Komplet č 2025 (ÚR 4 A 5)'!$F$3:$N$753,9,0)</f>
        <v>47.92</v>
      </c>
      <c r="FK615">
        <f>VLOOKUP(F615,'Komplet č 2025 (ÚR 4 A 5)'!$F$3:$N$753,8,0)</f>
        <v>4</v>
      </c>
    </row>
    <row r="616" spans="1:167" x14ac:dyDescent="0.25">
      <c r="A616" s="67" t="s">
        <v>1832</v>
      </c>
      <c r="B616" s="68" t="s">
        <v>1833</v>
      </c>
      <c r="C616" s="55" t="str">
        <f t="shared" si="128"/>
        <v>47510 - Maloobchod s textilem</v>
      </c>
      <c r="D616" s="55" t="s">
        <v>1834</v>
      </c>
      <c r="E616" s="1" t="s">
        <v>45</v>
      </c>
      <c r="F616" s="67" t="s">
        <v>1832</v>
      </c>
      <c r="G616" s="68" t="s">
        <v>1833</v>
      </c>
      <c r="H616" s="55" t="str">
        <f t="shared" si="123"/>
        <v>47510 - Maloobchod s textilem</v>
      </c>
      <c r="I616" s="55" t="s">
        <v>1834</v>
      </c>
      <c r="J616" t="str">
        <f t="shared" si="124"/>
        <v>Shoda</v>
      </c>
      <c r="K616">
        <v>614</v>
      </c>
      <c r="L616" s="1">
        <f>IF(LEFT(Převodník!$A$12,5)=LEFT('Přehled převodů'!D616,5),1,0)</f>
        <v>0</v>
      </c>
      <c r="M616" s="31"/>
      <c r="N616">
        <f t="shared" si="134"/>
        <v>0</v>
      </c>
      <c r="O616" s="45" t="e">
        <f t="shared" si="125"/>
        <v>#N/A</v>
      </c>
      <c r="P616">
        <f t="shared" si="129"/>
        <v>0</v>
      </c>
      <c r="Q616" s="41">
        <f t="shared" si="130"/>
        <v>0</v>
      </c>
      <c r="R616" s="41">
        <f t="shared" si="126"/>
        <v>0</v>
      </c>
      <c r="S616" s="41">
        <f t="shared" si="131"/>
        <v>0</v>
      </c>
      <c r="T616">
        <f t="shared" si="127"/>
        <v>0</v>
      </c>
      <c r="U616" s="40">
        <f t="shared" si="132"/>
        <v>0</v>
      </c>
      <c r="V616" s="38">
        <f t="shared" si="133"/>
        <v>0</v>
      </c>
      <c r="W616" t="str">
        <f>VLOOKUP(A616,'Komplet č.2008 (ÚR 4 A 5)'!$V$4:$W$778,1,0)</f>
        <v>47510</v>
      </c>
      <c r="X616" t="str">
        <f>VLOOKUP(A616,'Komplet č.2008 (ÚR 4 A 5)'!$Y$4:$Y$778,1,0)</f>
        <v>47510</v>
      </c>
      <c r="FJ616" t="str">
        <f>VLOOKUP(F616,'Komplet č 2025 (ÚR 4 A 5)'!$F$3:$N$753,9,0)</f>
        <v>47.51</v>
      </c>
      <c r="FK616">
        <f>VLOOKUP(F616,'Komplet č 2025 (ÚR 4 A 5)'!$F$3:$N$753,8,0)</f>
        <v>4</v>
      </c>
    </row>
    <row r="617" spans="1:167" x14ac:dyDescent="0.25">
      <c r="A617" s="67" t="s">
        <v>1832</v>
      </c>
      <c r="B617" s="68" t="s">
        <v>1833</v>
      </c>
      <c r="C617" s="55" t="str">
        <f t="shared" si="128"/>
        <v>47510 - Maloobchod s textilem</v>
      </c>
      <c r="D617" s="55" t="s">
        <v>1834</v>
      </c>
      <c r="E617" s="1" t="s">
        <v>45</v>
      </c>
      <c r="F617" s="67" t="s">
        <v>1519</v>
      </c>
      <c r="G617" s="68" t="s">
        <v>1520</v>
      </c>
      <c r="H617" s="55" t="str">
        <f t="shared" si="123"/>
        <v>47920 - Zprostředkování v oblasti specializovaného maloobchodu</v>
      </c>
      <c r="I617" s="55" t="s">
        <v>1518</v>
      </c>
      <c r="J617" t="str">
        <f t="shared" si="124"/>
        <v>Shoda</v>
      </c>
      <c r="K617">
        <v>615</v>
      </c>
      <c r="L617" s="1">
        <f>IF(LEFT(Převodník!$A$12,5)=LEFT('Přehled převodů'!D617,5),1,0)</f>
        <v>0</v>
      </c>
      <c r="M617" s="31"/>
      <c r="N617">
        <f t="shared" si="134"/>
        <v>0</v>
      </c>
      <c r="O617" s="45" t="e">
        <f t="shared" si="125"/>
        <v>#N/A</v>
      </c>
      <c r="P617">
        <f t="shared" si="129"/>
        <v>0</v>
      </c>
      <c r="Q617" s="41">
        <f t="shared" si="130"/>
        <v>0</v>
      </c>
      <c r="R617" s="41">
        <f t="shared" si="126"/>
        <v>0</v>
      </c>
      <c r="S617" s="41">
        <f t="shared" si="131"/>
        <v>0</v>
      </c>
      <c r="T617">
        <f t="shared" si="127"/>
        <v>0</v>
      </c>
      <c r="U617" s="40">
        <f t="shared" si="132"/>
        <v>0</v>
      </c>
      <c r="V617" s="38">
        <f t="shared" si="133"/>
        <v>0</v>
      </c>
      <c r="W617" t="str">
        <f>VLOOKUP(A617,'Komplet č.2008 (ÚR 4 A 5)'!$V$4:$W$778,1,0)</f>
        <v>47510</v>
      </c>
      <c r="X617" t="str">
        <f>VLOOKUP(A617,'Komplet č.2008 (ÚR 4 A 5)'!$Y$4:$Y$778,1,0)</f>
        <v>47510</v>
      </c>
      <c r="FJ617" t="str">
        <f>VLOOKUP(F617,'Komplet č 2025 (ÚR 4 A 5)'!$F$3:$N$753,9,0)</f>
        <v>47.92</v>
      </c>
      <c r="FK617">
        <f>VLOOKUP(F617,'Komplet č 2025 (ÚR 4 A 5)'!$F$3:$N$753,8,0)</f>
        <v>4</v>
      </c>
    </row>
    <row r="618" spans="1:167" x14ac:dyDescent="0.25">
      <c r="A618" s="67" t="s">
        <v>1835</v>
      </c>
      <c r="B618" s="68" t="s">
        <v>1836</v>
      </c>
      <c r="C618" s="55" t="str">
        <f t="shared" si="128"/>
        <v>47520 - Maloobchod s železářským zbožím, barvami, sklem a potřebami pro kutily</v>
      </c>
      <c r="D618" s="55" t="s">
        <v>1837</v>
      </c>
      <c r="E618" s="1" t="s">
        <v>45</v>
      </c>
      <c r="F618" s="67" t="s">
        <v>1835</v>
      </c>
      <c r="G618" s="68" t="s">
        <v>1838</v>
      </c>
      <c r="H618" s="55" t="str">
        <f t="shared" si="123"/>
        <v>47520 - Maloobchod s železářským zbožím, stavebními materiály, barvami a sklem</v>
      </c>
      <c r="I618" s="55" t="s">
        <v>1839</v>
      </c>
      <c r="J618" t="str">
        <f t="shared" si="124"/>
        <v>Shoda</v>
      </c>
      <c r="K618">
        <v>616</v>
      </c>
      <c r="L618" s="1">
        <f>IF(LEFT(Převodník!$A$12,5)=LEFT('Přehled převodů'!D618,5),1,0)</f>
        <v>0</v>
      </c>
      <c r="M618" s="31"/>
      <c r="N618">
        <f t="shared" si="134"/>
        <v>0</v>
      </c>
      <c r="O618" s="45" t="e">
        <f t="shared" si="125"/>
        <v>#N/A</v>
      </c>
      <c r="P618">
        <f t="shared" si="129"/>
        <v>0</v>
      </c>
      <c r="Q618" s="41">
        <f t="shared" si="130"/>
        <v>0</v>
      </c>
      <c r="R618" s="41">
        <f t="shared" si="126"/>
        <v>0</v>
      </c>
      <c r="S618" s="41">
        <f t="shared" si="131"/>
        <v>0</v>
      </c>
      <c r="T618">
        <f t="shared" si="127"/>
        <v>0</v>
      </c>
      <c r="U618" s="40">
        <f t="shared" si="132"/>
        <v>0</v>
      </c>
      <c r="V618" s="38">
        <f t="shared" si="133"/>
        <v>0</v>
      </c>
      <c r="W618" t="str">
        <f>VLOOKUP(A618,'Komplet č.2008 (ÚR 4 A 5)'!$V$4:$W$778,1,0)</f>
        <v>47520</v>
      </c>
      <c r="X618" t="str">
        <f>VLOOKUP(A618,'Komplet č.2008 (ÚR 4 A 5)'!$Y$4:$Y$778,1,0)</f>
        <v>47520</v>
      </c>
      <c r="FJ618" t="str">
        <f>VLOOKUP(F618,'Komplet č 2025 (ÚR 4 A 5)'!$F$3:$N$753,9,0)</f>
        <v>47.52</v>
      </c>
      <c r="FK618">
        <f>VLOOKUP(F618,'Komplet č 2025 (ÚR 4 A 5)'!$F$3:$N$753,8,0)</f>
        <v>4</v>
      </c>
    </row>
    <row r="619" spans="1:167" x14ac:dyDescent="0.25">
      <c r="A619" s="67" t="s">
        <v>1835</v>
      </c>
      <c r="B619" s="68" t="s">
        <v>1836</v>
      </c>
      <c r="C619" s="55" t="str">
        <f t="shared" si="128"/>
        <v>47520 - Maloobchod s železářským zbožím, barvami, sklem a potřebami pro kutily</v>
      </c>
      <c r="D619" s="55" t="s">
        <v>1837</v>
      </c>
      <c r="E619" s="1" t="s">
        <v>45</v>
      </c>
      <c r="F619" s="67" t="s">
        <v>1519</v>
      </c>
      <c r="G619" s="68" t="s">
        <v>1520</v>
      </c>
      <c r="H619" s="55" t="str">
        <f t="shared" si="123"/>
        <v>47920 - Zprostředkování v oblasti specializovaného maloobchodu</v>
      </c>
      <c r="I619" s="55" t="s">
        <v>1518</v>
      </c>
      <c r="J619" t="str">
        <f t="shared" si="124"/>
        <v>Shoda</v>
      </c>
      <c r="K619">
        <v>617</v>
      </c>
      <c r="L619" s="1">
        <f>IF(LEFT(Převodník!$A$12,5)=LEFT('Přehled převodů'!D619,5),1,0)</f>
        <v>0</v>
      </c>
      <c r="M619" s="31"/>
      <c r="N619">
        <f t="shared" si="134"/>
        <v>0</v>
      </c>
      <c r="O619" s="45" t="e">
        <f t="shared" si="125"/>
        <v>#N/A</v>
      </c>
      <c r="P619">
        <f t="shared" si="129"/>
        <v>0</v>
      </c>
      <c r="Q619" s="41">
        <f t="shared" si="130"/>
        <v>0</v>
      </c>
      <c r="R619" s="41">
        <f t="shared" si="126"/>
        <v>0</v>
      </c>
      <c r="S619" s="41">
        <f t="shared" si="131"/>
        <v>0</v>
      </c>
      <c r="T619">
        <f t="shared" si="127"/>
        <v>0</v>
      </c>
      <c r="U619" s="40">
        <f t="shared" si="132"/>
        <v>0</v>
      </c>
      <c r="V619" s="38">
        <f t="shared" si="133"/>
        <v>0</v>
      </c>
      <c r="W619" t="str">
        <f>VLOOKUP(A619,'Komplet č.2008 (ÚR 4 A 5)'!$V$4:$W$778,1,0)</f>
        <v>47520</v>
      </c>
      <c r="X619" t="str">
        <f>VLOOKUP(A619,'Komplet č.2008 (ÚR 4 A 5)'!$Y$4:$Y$778,1,0)</f>
        <v>47520</v>
      </c>
      <c r="FJ619" t="str">
        <f>VLOOKUP(F619,'Komplet č 2025 (ÚR 4 A 5)'!$F$3:$N$753,9,0)</f>
        <v>47.92</v>
      </c>
      <c r="FK619">
        <f>VLOOKUP(F619,'Komplet č 2025 (ÚR 4 A 5)'!$F$3:$N$753,8,0)</f>
        <v>4</v>
      </c>
    </row>
    <row r="620" spans="1:167" x14ac:dyDescent="0.25">
      <c r="A620" s="67" t="s">
        <v>1840</v>
      </c>
      <c r="B620" s="68" t="s">
        <v>1841</v>
      </c>
      <c r="C620" s="55" t="str">
        <f t="shared" si="128"/>
        <v>47530 - Maloobchod s koberci, podlahovými krytinami a nástěnnými obklady</v>
      </c>
      <c r="D620" s="55" t="s">
        <v>1842</v>
      </c>
      <c r="E620" s="1" t="s">
        <v>45</v>
      </c>
      <c r="F620" s="67" t="s">
        <v>1840</v>
      </c>
      <c r="G620" s="68" t="s">
        <v>1841</v>
      </c>
      <c r="H620" s="55" t="str">
        <f t="shared" ref="H620:H683" si="135">F620&amp;" - "&amp;G620</f>
        <v>47530 - Maloobchod s koberci, podlahovými krytinami a nástěnnými obklady</v>
      </c>
      <c r="I620" s="55" t="s">
        <v>1842</v>
      </c>
      <c r="J620" t="str">
        <f t="shared" si="124"/>
        <v>Shoda</v>
      </c>
      <c r="K620">
        <v>618</v>
      </c>
      <c r="L620" s="1">
        <f>IF(LEFT(Převodník!$A$12,5)=LEFT('Přehled převodů'!D620,5),1,0)</f>
        <v>0</v>
      </c>
      <c r="M620" s="31"/>
      <c r="N620">
        <f t="shared" si="134"/>
        <v>0</v>
      </c>
      <c r="O620" s="45" t="e">
        <f t="shared" si="125"/>
        <v>#N/A</v>
      </c>
      <c r="P620">
        <f t="shared" si="129"/>
        <v>0</v>
      </c>
      <c r="Q620" s="41">
        <f t="shared" si="130"/>
        <v>0</v>
      </c>
      <c r="R620" s="41">
        <f t="shared" si="126"/>
        <v>0</v>
      </c>
      <c r="S620" s="41">
        <f t="shared" si="131"/>
        <v>0</v>
      </c>
      <c r="T620">
        <f t="shared" si="127"/>
        <v>0</v>
      </c>
      <c r="U620" s="40">
        <f t="shared" si="132"/>
        <v>0</v>
      </c>
      <c r="V620" s="38">
        <f t="shared" si="133"/>
        <v>0</v>
      </c>
      <c r="W620" t="str">
        <f>VLOOKUP(A620,'Komplet č.2008 (ÚR 4 A 5)'!$V$4:$W$778,1,0)</f>
        <v>47530</v>
      </c>
      <c r="X620" t="str">
        <f>VLOOKUP(A620,'Komplet č.2008 (ÚR 4 A 5)'!$Y$4:$Y$778,1,0)</f>
        <v>47530</v>
      </c>
      <c r="FJ620" t="str">
        <f>VLOOKUP(F620,'Komplet č 2025 (ÚR 4 A 5)'!$F$3:$N$753,9,0)</f>
        <v>47.53</v>
      </c>
      <c r="FK620">
        <f>VLOOKUP(F620,'Komplet č 2025 (ÚR 4 A 5)'!$F$3:$N$753,8,0)</f>
        <v>4</v>
      </c>
    </row>
    <row r="621" spans="1:167" x14ac:dyDescent="0.25">
      <c r="A621" s="67" t="s">
        <v>1840</v>
      </c>
      <c r="B621" s="68" t="s">
        <v>1841</v>
      </c>
      <c r="C621" s="55" t="str">
        <f t="shared" si="128"/>
        <v>47530 - Maloobchod s koberci, podlahovými krytinami a nástěnnými obklady</v>
      </c>
      <c r="D621" s="55" t="s">
        <v>1842</v>
      </c>
      <c r="E621" s="1" t="s">
        <v>45</v>
      </c>
      <c r="F621" s="67" t="s">
        <v>1519</v>
      </c>
      <c r="G621" s="68" t="s">
        <v>1520</v>
      </c>
      <c r="H621" s="55" t="str">
        <f t="shared" si="135"/>
        <v>47920 - Zprostředkování v oblasti specializovaného maloobchodu</v>
      </c>
      <c r="I621" s="55" t="s">
        <v>1518</v>
      </c>
      <c r="J621" t="str">
        <f t="shared" ref="J621:J684" si="136">IF(H621=I621,"Shoda","Neshoda")</f>
        <v>Shoda</v>
      </c>
      <c r="K621">
        <v>619</v>
      </c>
      <c r="L621" s="1">
        <f>IF(LEFT(Převodník!$A$12,5)=LEFT('Přehled převodů'!D621,5),1,0)</f>
        <v>0</v>
      </c>
      <c r="M621" s="31"/>
      <c r="N621">
        <f t="shared" si="134"/>
        <v>0</v>
      </c>
      <c r="O621" s="45" t="e">
        <f t="shared" si="125"/>
        <v>#N/A</v>
      </c>
      <c r="P621">
        <f t="shared" si="129"/>
        <v>0</v>
      </c>
      <c r="Q621" s="41">
        <f t="shared" si="130"/>
        <v>0</v>
      </c>
      <c r="R621" s="41">
        <f t="shared" si="126"/>
        <v>0</v>
      </c>
      <c r="S621" s="41">
        <f t="shared" si="131"/>
        <v>0</v>
      </c>
      <c r="T621">
        <f t="shared" si="127"/>
        <v>0</v>
      </c>
      <c r="U621" s="40">
        <f t="shared" si="132"/>
        <v>0</v>
      </c>
      <c r="V621" s="38">
        <f t="shared" si="133"/>
        <v>0</v>
      </c>
      <c r="W621" t="str">
        <f>VLOOKUP(A621,'Komplet č.2008 (ÚR 4 A 5)'!$V$4:$W$778,1,0)</f>
        <v>47530</v>
      </c>
      <c r="X621" t="str">
        <f>VLOOKUP(A621,'Komplet č.2008 (ÚR 4 A 5)'!$Y$4:$Y$778,1,0)</f>
        <v>47530</v>
      </c>
      <c r="FJ621" t="str">
        <f>VLOOKUP(F621,'Komplet č 2025 (ÚR 4 A 5)'!$F$3:$N$753,9,0)</f>
        <v>47.92</v>
      </c>
      <c r="FK621">
        <f>VLOOKUP(F621,'Komplet č 2025 (ÚR 4 A 5)'!$F$3:$N$753,8,0)</f>
        <v>4</v>
      </c>
    </row>
    <row r="622" spans="1:167" x14ac:dyDescent="0.25">
      <c r="A622" s="67" t="s">
        <v>1843</v>
      </c>
      <c r="B622" s="68" t="s">
        <v>1844</v>
      </c>
      <c r="C622" s="55" t="str">
        <f t="shared" si="128"/>
        <v>47540 - Maloobchod s elektrospotřebiči a elektronikou</v>
      </c>
      <c r="D622" s="55" t="s">
        <v>1845</v>
      </c>
      <c r="E622" s="1" t="s">
        <v>45</v>
      </c>
      <c r="F622" s="67" t="s">
        <v>1843</v>
      </c>
      <c r="G622" s="68" t="s">
        <v>1846</v>
      </c>
      <c r="H622" s="55" t="str">
        <f t="shared" si="135"/>
        <v>47540 - Maloobchod s elektrospotřebiči a elektronikou převážně pro domácnost</v>
      </c>
      <c r="I622" s="55" t="s">
        <v>1847</v>
      </c>
      <c r="J622" t="str">
        <f t="shared" si="136"/>
        <v>Shoda</v>
      </c>
      <c r="K622">
        <v>620</v>
      </c>
      <c r="L622" s="1">
        <f>IF(LEFT(Převodník!$A$12,5)=LEFT('Přehled převodů'!D622,5),1,0)</f>
        <v>0</v>
      </c>
      <c r="M622" s="31"/>
      <c r="N622">
        <f t="shared" si="134"/>
        <v>0</v>
      </c>
      <c r="O622" s="45" t="e">
        <f t="shared" si="125"/>
        <v>#N/A</v>
      </c>
      <c r="P622">
        <f t="shared" si="129"/>
        <v>0</v>
      </c>
      <c r="Q622" s="41">
        <f t="shared" si="130"/>
        <v>0</v>
      </c>
      <c r="R622" s="41">
        <f t="shared" si="126"/>
        <v>0</v>
      </c>
      <c r="S622" s="41">
        <f t="shared" si="131"/>
        <v>0</v>
      </c>
      <c r="T622">
        <f t="shared" si="127"/>
        <v>0</v>
      </c>
      <c r="U622" s="40">
        <f t="shared" si="132"/>
        <v>0</v>
      </c>
      <c r="V622" s="38">
        <f t="shared" si="133"/>
        <v>0</v>
      </c>
      <c r="W622" t="str">
        <f>VLOOKUP(A622,'Komplet č.2008 (ÚR 4 A 5)'!$V$4:$W$778,1,0)</f>
        <v>47540</v>
      </c>
      <c r="X622" t="str">
        <f>VLOOKUP(A622,'Komplet č.2008 (ÚR 4 A 5)'!$Y$4:$Y$778,1,0)</f>
        <v>47540</v>
      </c>
      <c r="FJ622" t="str">
        <f>VLOOKUP(F622,'Komplet č 2025 (ÚR 4 A 5)'!$F$3:$N$753,9,0)</f>
        <v>47.54</v>
      </c>
      <c r="FK622">
        <f>VLOOKUP(F622,'Komplet č 2025 (ÚR 4 A 5)'!$F$3:$N$753,8,0)</f>
        <v>4</v>
      </c>
    </row>
    <row r="623" spans="1:167" x14ac:dyDescent="0.25">
      <c r="A623" s="67" t="s">
        <v>1843</v>
      </c>
      <c r="B623" s="68" t="s">
        <v>1844</v>
      </c>
      <c r="C623" s="55" t="str">
        <f t="shared" si="128"/>
        <v>47540 - Maloobchod s elektrospotřebiči a elektronikou</v>
      </c>
      <c r="D623" s="55" t="s">
        <v>1845</v>
      </c>
      <c r="E623" s="1" t="s">
        <v>45</v>
      </c>
      <c r="F623" s="67" t="s">
        <v>1519</v>
      </c>
      <c r="G623" s="68" t="s">
        <v>1520</v>
      </c>
      <c r="H623" s="55" t="str">
        <f t="shared" si="135"/>
        <v>47920 - Zprostředkování v oblasti specializovaného maloobchodu</v>
      </c>
      <c r="I623" s="55" t="s">
        <v>1518</v>
      </c>
      <c r="J623" t="str">
        <f t="shared" si="136"/>
        <v>Shoda</v>
      </c>
      <c r="K623">
        <v>621</v>
      </c>
      <c r="L623" s="1">
        <f>IF(LEFT(Převodník!$A$12,5)=LEFT('Přehled převodů'!D623,5),1,0)</f>
        <v>0</v>
      </c>
      <c r="M623" s="31"/>
      <c r="N623">
        <f t="shared" si="134"/>
        <v>0</v>
      </c>
      <c r="O623" s="45" t="e">
        <f t="shared" si="125"/>
        <v>#N/A</v>
      </c>
      <c r="P623">
        <f t="shared" si="129"/>
        <v>0</v>
      </c>
      <c r="Q623" s="41">
        <f t="shared" si="130"/>
        <v>0</v>
      </c>
      <c r="R623" s="41">
        <f t="shared" si="126"/>
        <v>0</v>
      </c>
      <c r="S623" s="41">
        <f t="shared" si="131"/>
        <v>0</v>
      </c>
      <c r="T623">
        <f t="shared" si="127"/>
        <v>0</v>
      </c>
      <c r="U623" s="40">
        <f t="shared" si="132"/>
        <v>0</v>
      </c>
      <c r="V623" s="38">
        <f t="shared" si="133"/>
        <v>0</v>
      </c>
      <c r="W623" t="str">
        <f>VLOOKUP(A623,'Komplet č.2008 (ÚR 4 A 5)'!$V$4:$W$778,1,0)</f>
        <v>47540</v>
      </c>
      <c r="X623" t="str">
        <f>VLOOKUP(A623,'Komplet č.2008 (ÚR 4 A 5)'!$Y$4:$Y$778,1,0)</f>
        <v>47540</v>
      </c>
      <c r="FJ623" t="str">
        <f>VLOOKUP(F623,'Komplet č 2025 (ÚR 4 A 5)'!$F$3:$N$753,9,0)</f>
        <v>47.92</v>
      </c>
      <c r="FK623">
        <f>VLOOKUP(F623,'Komplet č 2025 (ÚR 4 A 5)'!$F$3:$N$753,8,0)</f>
        <v>4</v>
      </c>
    </row>
    <row r="624" spans="1:167" x14ac:dyDescent="0.25">
      <c r="A624" s="67" t="s">
        <v>1848</v>
      </c>
      <c r="B624" s="68" t="s">
        <v>1849</v>
      </c>
      <c r="C624" s="55" t="str">
        <f t="shared" si="128"/>
        <v>47590 - Maloobchod s nábytkem, svítidly a ostatními výrobky převážně pro domácnost ve specializovaných prodejnách</v>
      </c>
      <c r="D624" s="55" t="s">
        <v>1850</v>
      </c>
      <c r="E624" s="1" t="s">
        <v>474</v>
      </c>
      <c r="F624" s="67" t="s">
        <v>1835</v>
      </c>
      <c r="G624" s="68" t="s">
        <v>1838</v>
      </c>
      <c r="H624" s="55" t="str">
        <f t="shared" si="135"/>
        <v>47520 - Maloobchod s železářským zbožím, stavebními materiály, barvami a sklem</v>
      </c>
      <c r="I624" s="55" t="s">
        <v>1839</v>
      </c>
      <c r="J624" t="str">
        <f t="shared" si="136"/>
        <v>Shoda</v>
      </c>
      <c r="K624">
        <v>622</v>
      </c>
      <c r="L624" s="1">
        <f>IF(LEFT(Převodník!$A$12,5)=LEFT('Přehled převodů'!D624,5),1,0)</f>
        <v>0</v>
      </c>
      <c r="M624" s="31"/>
      <c r="N624">
        <f t="shared" si="134"/>
        <v>0</v>
      </c>
      <c r="O624" s="45" t="e">
        <f t="shared" si="125"/>
        <v>#N/A</v>
      </c>
      <c r="P624">
        <f t="shared" si="129"/>
        <v>0</v>
      </c>
      <c r="Q624" s="41">
        <f t="shared" si="130"/>
        <v>0</v>
      </c>
      <c r="R624" s="41">
        <f t="shared" si="126"/>
        <v>0</v>
      </c>
      <c r="S624" s="41">
        <f t="shared" si="131"/>
        <v>0</v>
      </c>
      <c r="T624">
        <f t="shared" si="127"/>
        <v>0</v>
      </c>
      <c r="U624" s="40">
        <f t="shared" si="132"/>
        <v>0</v>
      </c>
      <c r="V624" s="38">
        <f t="shared" si="133"/>
        <v>0</v>
      </c>
      <c r="W624" t="str">
        <f>VLOOKUP(A624,'Komplet č.2008 (ÚR 4 A 5)'!$V$4:$W$778,1,0)</f>
        <v>47590</v>
      </c>
      <c r="X624" t="str">
        <f>VLOOKUP(A624,'Komplet č.2008 (ÚR 4 A 5)'!$Y$4:$Y$778,1,0)</f>
        <v>47590</v>
      </c>
      <c r="FJ624" t="str">
        <f>VLOOKUP(F624,'Komplet č 2025 (ÚR 4 A 5)'!$F$3:$N$753,9,0)</f>
        <v>47.52</v>
      </c>
      <c r="FK624">
        <f>VLOOKUP(F624,'Komplet č 2025 (ÚR 4 A 5)'!$F$3:$N$753,8,0)</f>
        <v>4</v>
      </c>
    </row>
    <row r="625" spans="1:167" x14ac:dyDescent="0.25">
      <c r="A625" s="67" t="s">
        <v>1848</v>
      </c>
      <c r="B625" s="68" t="s">
        <v>1849</v>
      </c>
      <c r="C625" s="55" t="str">
        <f t="shared" si="128"/>
        <v>47590 - Maloobchod s nábytkem, svítidly a ostatními výrobky převážně pro domácnost ve specializovaných prodejnách</v>
      </c>
      <c r="D625" s="55" t="s">
        <v>1850</v>
      </c>
      <c r="E625" s="1" t="s">
        <v>474</v>
      </c>
      <c r="F625" s="67" t="s">
        <v>1851</v>
      </c>
      <c r="G625" s="68" t="s">
        <v>1852</v>
      </c>
      <c r="H625" s="55" t="str">
        <f t="shared" si="135"/>
        <v>47550 - Maloobchod s nábytkem, osvětlovacími zařízeními, nádobím a ostatními výrobky převážně pro domácnost</v>
      </c>
      <c r="I625" s="55" t="s">
        <v>1855</v>
      </c>
      <c r="J625" t="str">
        <f t="shared" si="136"/>
        <v>Shoda</v>
      </c>
      <c r="K625">
        <v>623</v>
      </c>
      <c r="L625" s="1">
        <f>IF(LEFT(Převodník!$A$12,5)=LEFT('Přehled převodů'!D625,5),1,0)</f>
        <v>0</v>
      </c>
      <c r="M625" s="31"/>
      <c r="N625">
        <f t="shared" si="134"/>
        <v>0</v>
      </c>
      <c r="O625" s="45" t="e">
        <f t="shared" si="125"/>
        <v>#N/A</v>
      </c>
      <c r="P625">
        <f t="shared" si="129"/>
        <v>0</v>
      </c>
      <c r="Q625" s="41">
        <f t="shared" si="130"/>
        <v>0</v>
      </c>
      <c r="R625" s="41">
        <f t="shared" si="126"/>
        <v>0</v>
      </c>
      <c r="S625" s="41">
        <f t="shared" si="131"/>
        <v>0</v>
      </c>
      <c r="T625">
        <f t="shared" si="127"/>
        <v>0</v>
      </c>
      <c r="U625" s="40">
        <f t="shared" si="132"/>
        <v>0</v>
      </c>
      <c r="V625" s="38">
        <f t="shared" si="133"/>
        <v>0</v>
      </c>
      <c r="W625" t="str">
        <f>VLOOKUP(A625,'Komplet č.2008 (ÚR 4 A 5)'!$V$4:$W$778,1,0)</f>
        <v>47590</v>
      </c>
      <c r="X625" t="str">
        <f>VLOOKUP(A625,'Komplet č.2008 (ÚR 4 A 5)'!$Y$4:$Y$778,1,0)</f>
        <v>47590</v>
      </c>
      <c r="FJ625" t="str">
        <f>VLOOKUP(F625,'Komplet č 2025 (ÚR 4 A 5)'!$F$3:$N$753,9,0)</f>
        <v>47.55</v>
      </c>
      <c r="FK625">
        <f>VLOOKUP(F625,'Komplet č 2025 (ÚR 4 A 5)'!$F$3:$N$753,8,0)</f>
        <v>4</v>
      </c>
    </row>
    <row r="626" spans="1:167" x14ac:dyDescent="0.25">
      <c r="A626" s="67" t="s">
        <v>1848</v>
      </c>
      <c r="B626" s="68" t="s">
        <v>1849</v>
      </c>
      <c r="C626" s="55" t="str">
        <f t="shared" si="128"/>
        <v>47590 - Maloobchod s nábytkem, svítidly a ostatními výrobky převážně pro domácnost ve specializovaných prodejnách</v>
      </c>
      <c r="D626" s="55" t="s">
        <v>1850</v>
      </c>
      <c r="E626" s="1" t="s">
        <v>474</v>
      </c>
      <c r="F626" s="67" t="s">
        <v>1853</v>
      </c>
      <c r="G626" s="68" t="s">
        <v>1854</v>
      </c>
      <c r="H626" s="55" t="str">
        <f t="shared" si="135"/>
        <v>47690 - Maloobchod s výrobky pro kulturní rozhled a rekreaci j. n.</v>
      </c>
      <c r="I626" s="55" t="s">
        <v>1856</v>
      </c>
      <c r="J626" t="str">
        <f t="shared" si="136"/>
        <v>Shoda</v>
      </c>
      <c r="K626">
        <v>624</v>
      </c>
      <c r="L626" s="1">
        <f>IF(LEFT(Převodník!$A$12,5)=LEFT('Přehled převodů'!D626,5),1,0)</f>
        <v>0</v>
      </c>
      <c r="M626" s="31"/>
      <c r="N626">
        <f t="shared" si="134"/>
        <v>0</v>
      </c>
      <c r="O626" s="45" t="e">
        <f t="shared" si="125"/>
        <v>#N/A</v>
      </c>
      <c r="P626">
        <f t="shared" si="129"/>
        <v>0</v>
      </c>
      <c r="Q626" s="41">
        <f t="shared" si="130"/>
        <v>0</v>
      </c>
      <c r="R626" s="41">
        <f t="shared" si="126"/>
        <v>0</v>
      </c>
      <c r="S626" s="41">
        <f t="shared" si="131"/>
        <v>0</v>
      </c>
      <c r="T626">
        <f t="shared" si="127"/>
        <v>0</v>
      </c>
      <c r="U626" s="40">
        <f t="shared" si="132"/>
        <v>0</v>
      </c>
      <c r="V626" s="38">
        <f t="shared" si="133"/>
        <v>0</v>
      </c>
      <c r="W626" t="str">
        <f>VLOOKUP(A626,'Komplet č.2008 (ÚR 4 A 5)'!$V$4:$W$778,1,0)</f>
        <v>47590</v>
      </c>
      <c r="X626" t="str">
        <f>VLOOKUP(A626,'Komplet č.2008 (ÚR 4 A 5)'!$Y$4:$Y$778,1,0)</f>
        <v>47590</v>
      </c>
      <c r="FJ626" t="str">
        <f>VLOOKUP(F626,'Komplet č 2025 (ÚR 4 A 5)'!$F$3:$N$753,9,0)</f>
        <v>47.69</v>
      </c>
      <c r="FK626">
        <f>VLOOKUP(F626,'Komplet č 2025 (ÚR 4 A 5)'!$F$3:$N$753,8,0)</f>
        <v>4</v>
      </c>
    </row>
    <row r="627" spans="1:167" x14ac:dyDescent="0.25">
      <c r="A627" s="67" t="s">
        <v>1848</v>
      </c>
      <c r="B627" s="68" t="s">
        <v>1849</v>
      </c>
      <c r="C627" s="55" t="str">
        <f t="shared" si="128"/>
        <v>47590 - Maloobchod s nábytkem, svítidly a ostatními výrobky převážně pro domácnost ve specializovaných prodejnách</v>
      </c>
      <c r="D627" s="55" t="s">
        <v>1850</v>
      </c>
      <c r="E627" s="1" t="s">
        <v>474</v>
      </c>
      <c r="F627" s="67" t="s">
        <v>1519</v>
      </c>
      <c r="G627" s="68" t="s">
        <v>1520</v>
      </c>
      <c r="H627" s="55" t="str">
        <f t="shared" si="135"/>
        <v>47920 - Zprostředkování v oblasti specializovaného maloobchodu</v>
      </c>
      <c r="I627" s="55" t="s">
        <v>1518</v>
      </c>
      <c r="J627" t="str">
        <f t="shared" si="136"/>
        <v>Shoda</v>
      </c>
      <c r="K627">
        <v>625</v>
      </c>
      <c r="L627" s="1">
        <f>IF(LEFT(Převodník!$A$12,5)=LEFT('Přehled převodů'!D627,5),1,0)</f>
        <v>0</v>
      </c>
      <c r="M627" s="31"/>
      <c r="N627">
        <f t="shared" si="134"/>
        <v>0</v>
      </c>
      <c r="O627" s="45" t="e">
        <f t="shared" si="125"/>
        <v>#N/A</v>
      </c>
      <c r="P627">
        <f t="shared" si="129"/>
        <v>0</v>
      </c>
      <c r="Q627" s="41">
        <f t="shared" si="130"/>
        <v>0</v>
      </c>
      <c r="R627" s="41">
        <f t="shared" si="126"/>
        <v>0</v>
      </c>
      <c r="S627" s="41">
        <f t="shared" si="131"/>
        <v>0</v>
      </c>
      <c r="T627">
        <f t="shared" si="127"/>
        <v>0</v>
      </c>
      <c r="U627" s="40">
        <f t="shared" si="132"/>
        <v>0</v>
      </c>
      <c r="V627" s="38">
        <f t="shared" si="133"/>
        <v>0</v>
      </c>
      <c r="W627" t="str">
        <f>VLOOKUP(A627,'Komplet č.2008 (ÚR 4 A 5)'!$V$4:$W$778,1,0)</f>
        <v>47590</v>
      </c>
      <c r="X627" t="str">
        <f>VLOOKUP(A627,'Komplet č.2008 (ÚR 4 A 5)'!$Y$4:$Y$778,1,0)</f>
        <v>47590</v>
      </c>
      <c r="FJ627" t="str">
        <f>VLOOKUP(F627,'Komplet č 2025 (ÚR 4 A 5)'!$F$3:$N$753,9,0)</f>
        <v>47.92</v>
      </c>
      <c r="FK627">
        <f>VLOOKUP(F627,'Komplet č 2025 (ÚR 4 A 5)'!$F$3:$N$753,8,0)</f>
        <v>4</v>
      </c>
    </row>
    <row r="628" spans="1:167" x14ac:dyDescent="0.25">
      <c r="A628" s="67" t="s">
        <v>1857</v>
      </c>
      <c r="B628" s="68" t="s">
        <v>1858</v>
      </c>
      <c r="C628" s="55" t="str">
        <f t="shared" si="128"/>
        <v>47610 - Maloobchod s knihami</v>
      </c>
      <c r="D628" s="55" t="s">
        <v>1859</v>
      </c>
      <c r="E628" s="1" t="s">
        <v>45</v>
      </c>
      <c r="F628" s="67" t="s">
        <v>1857</v>
      </c>
      <c r="G628" s="68" t="s">
        <v>1858</v>
      </c>
      <c r="H628" s="55" t="str">
        <f t="shared" si="135"/>
        <v>47610 - Maloobchod s knihami</v>
      </c>
      <c r="I628" s="55" t="s">
        <v>1859</v>
      </c>
      <c r="J628" t="str">
        <f t="shared" si="136"/>
        <v>Shoda</v>
      </c>
      <c r="K628">
        <v>626</v>
      </c>
      <c r="L628" s="1">
        <f>IF(LEFT(Převodník!$A$12,5)=LEFT('Přehled převodů'!D628,5),1,0)</f>
        <v>0</v>
      </c>
      <c r="M628" s="31"/>
      <c r="N628">
        <f t="shared" si="134"/>
        <v>0</v>
      </c>
      <c r="O628" s="45" t="e">
        <f t="shared" si="125"/>
        <v>#N/A</v>
      </c>
      <c r="P628">
        <f t="shared" si="129"/>
        <v>0</v>
      </c>
      <c r="Q628" s="41">
        <f t="shared" si="130"/>
        <v>0</v>
      </c>
      <c r="R628" s="41">
        <f t="shared" si="126"/>
        <v>0</v>
      </c>
      <c r="S628" s="41">
        <f t="shared" si="131"/>
        <v>0</v>
      </c>
      <c r="T628">
        <f t="shared" si="127"/>
        <v>0</v>
      </c>
      <c r="U628" s="40">
        <f t="shared" si="132"/>
        <v>0</v>
      </c>
      <c r="V628" s="38">
        <f t="shared" si="133"/>
        <v>0</v>
      </c>
      <c r="W628" t="str">
        <f>VLOOKUP(A628,'Komplet č.2008 (ÚR 4 A 5)'!$V$4:$W$778,1,0)</f>
        <v>47610</v>
      </c>
      <c r="X628" t="str">
        <f>VLOOKUP(A628,'Komplet č.2008 (ÚR 4 A 5)'!$Y$4:$Y$778,1,0)</f>
        <v>47610</v>
      </c>
      <c r="FJ628" t="str">
        <f>VLOOKUP(F628,'Komplet č 2025 (ÚR 4 A 5)'!$F$3:$N$753,9,0)</f>
        <v>47.61</v>
      </c>
      <c r="FK628">
        <f>VLOOKUP(F628,'Komplet č 2025 (ÚR 4 A 5)'!$F$3:$N$753,8,0)</f>
        <v>4</v>
      </c>
    </row>
    <row r="629" spans="1:167" x14ac:dyDescent="0.25">
      <c r="A629" s="67" t="s">
        <v>1857</v>
      </c>
      <c r="B629" s="68" t="s">
        <v>1858</v>
      </c>
      <c r="C629" s="55" t="str">
        <f t="shared" si="128"/>
        <v>47610 - Maloobchod s knihami</v>
      </c>
      <c r="D629" s="55" t="s">
        <v>1859</v>
      </c>
      <c r="E629" s="1" t="s">
        <v>45</v>
      </c>
      <c r="F629" s="67" t="s">
        <v>1519</v>
      </c>
      <c r="G629" s="68" t="s">
        <v>1520</v>
      </c>
      <c r="H629" s="55" t="str">
        <f t="shared" si="135"/>
        <v>47920 - Zprostředkování v oblasti specializovaného maloobchodu</v>
      </c>
      <c r="I629" s="55" t="s">
        <v>1518</v>
      </c>
      <c r="J629" t="str">
        <f t="shared" si="136"/>
        <v>Shoda</v>
      </c>
      <c r="K629">
        <v>627</v>
      </c>
      <c r="L629" s="1">
        <f>IF(LEFT(Převodník!$A$12,5)=LEFT('Přehled převodů'!D629,5),1,0)</f>
        <v>0</v>
      </c>
      <c r="M629" s="31"/>
      <c r="N629">
        <f t="shared" si="134"/>
        <v>0</v>
      </c>
      <c r="O629" s="45" t="e">
        <f t="shared" si="125"/>
        <v>#N/A</v>
      </c>
      <c r="P629">
        <f t="shared" si="129"/>
        <v>0</v>
      </c>
      <c r="Q629" s="41">
        <f t="shared" si="130"/>
        <v>0</v>
      </c>
      <c r="R629" s="41">
        <f t="shared" si="126"/>
        <v>0</v>
      </c>
      <c r="S629" s="41">
        <f t="shared" si="131"/>
        <v>0</v>
      </c>
      <c r="T629">
        <f t="shared" si="127"/>
        <v>0</v>
      </c>
      <c r="U629" s="40">
        <f t="shared" si="132"/>
        <v>0</v>
      </c>
      <c r="V629" s="38">
        <f t="shared" si="133"/>
        <v>0</v>
      </c>
      <c r="W629" t="str">
        <f>VLOOKUP(A629,'Komplet č.2008 (ÚR 4 A 5)'!$V$4:$W$778,1,0)</f>
        <v>47610</v>
      </c>
      <c r="X629" t="str">
        <f>VLOOKUP(A629,'Komplet č.2008 (ÚR 4 A 5)'!$Y$4:$Y$778,1,0)</f>
        <v>47610</v>
      </c>
      <c r="FJ629" t="str">
        <f>VLOOKUP(F629,'Komplet č 2025 (ÚR 4 A 5)'!$F$3:$N$753,9,0)</f>
        <v>47.92</v>
      </c>
      <c r="FK629">
        <f>VLOOKUP(F629,'Komplet č 2025 (ÚR 4 A 5)'!$F$3:$N$753,8,0)</f>
        <v>4</v>
      </c>
    </row>
    <row r="630" spans="1:167" x14ac:dyDescent="0.25">
      <c r="A630" s="67" t="s">
        <v>1860</v>
      </c>
      <c r="B630" s="68" t="s">
        <v>1861</v>
      </c>
      <c r="C630" s="55" t="str">
        <f t="shared" si="128"/>
        <v>47620 - Maloobchod s novinami, časopisy a papírnickým zbožím</v>
      </c>
      <c r="D630" s="55" t="s">
        <v>1862</v>
      </c>
      <c r="E630" s="1" t="s">
        <v>45</v>
      </c>
      <c r="F630" s="67" t="s">
        <v>1860</v>
      </c>
      <c r="G630" s="68" t="s">
        <v>1863</v>
      </c>
      <c r="H630" s="55" t="str">
        <f t="shared" si="135"/>
        <v>47620 - Maloobchod s novinami a ostatními periodickými publikacemi a papírnickým zbožím</v>
      </c>
      <c r="I630" s="55" t="s">
        <v>1864</v>
      </c>
      <c r="J630" t="str">
        <f t="shared" si="136"/>
        <v>Shoda</v>
      </c>
      <c r="K630">
        <v>628</v>
      </c>
      <c r="L630" s="1">
        <f>IF(LEFT(Převodník!$A$12,5)=LEFT('Přehled převodů'!D630,5),1,0)</f>
        <v>0</v>
      </c>
      <c r="M630" s="31"/>
      <c r="N630">
        <f t="shared" si="134"/>
        <v>0</v>
      </c>
      <c r="O630" s="45" t="e">
        <f t="shared" si="125"/>
        <v>#N/A</v>
      </c>
      <c r="P630">
        <f t="shared" si="129"/>
        <v>0</v>
      </c>
      <c r="Q630" s="41">
        <f t="shared" si="130"/>
        <v>0</v>
      </c>
      <c r="R630" s="41">
        <f t="shared" si="126"/>
        <v>0</v>
      </c>
      <c r="S630" s="41">
        <f t="shared" si="131"/>
        <v>0</v>
      </c>
      <c r="T630">
        <f t="shared" si="127"/>
        <v>0</v>
      </c>
      <c r="U630" s="40">
        <f t="shared" si="132"/>
        <v>0</v>
      </c>
      <c r="V630" s="38">
        <f t="shared" si="133"/>
        <v>0</v>
      </c>
      <c r="W630" t="str">
        <f>VLOOKUP(A630,'Komplet č.2008 (ÚR 4 A 5)'!$V$4:$W$778,1,0)</f>
        <v>47620</v>
      </c>
      <c r="X630" t="str">
        <f>VLOOKUP(A630,'Komplet č.2008 (ÚR 4 A 5)'!$Y$4:$Y$778,1,0)</f>
        <v>47620</v>
      </c>
      <c r="FJ630" t="str">
        <f>VLOOKUP(F630,'Komplet č 2025 (ÚR 4 A 5)'!$F$3:$N$753,9,0)</f>
        <v>47.62</v>
      </c>
      <c r="FK630">
        <f>VLOOKUP(F630,'Komplet č 2025 (ÚR 4 A 5)'!$F$3:$N$753,8,0)</f>
        <v>4</v>
      </c>
    </row>
    <row r="631" spans="1:167" x14ac:dyDescent="0.25">
      <c r="A631" s="67" t="s">
        <v>1860</v>
      </c>
      <c r="B631" s="68" t="s">
        <v>1861</v>
      </c>
      <c r="C631" s="55" t="str">
        <f t="shared" si="128"/>
        <v>47620 - Maloobchod s novinami, časopisy a papírnickým zbožím</v>
      </c>
      <c r="D631" s="55" t="s">
        <v>1862</v>
      </c>
      <c r="E631" s="1" t="s">
        <v>45</v>
      </c>
      <c r="F631" s="67" t="s">
        <v>1519</v>
      </c>
      <c r="G631" s="68" t="s">
        <v>1520</v>
      </c>
      <c r="H631" s="55" t="str">
        <f t="shared" si="135"/>
        <v>47920 - Zprostředkování v oblasti specializovaného maloobchodu</v>
      </c>
      <c r="I631" s="55" t="s">
        <v>1518</v>
      </c>
      <c r="J631" t="str">
        <f t="shared" si="136"/>
        <v>Shoda</v>
      </c>
      <c r="K631">
        <v>629</v>
      </c>
      <c r="L631" s="1">
        <f>IF(LEFT(Převodník!$A$12,5)=LEFT('Přehled převodů'!D631,5),1,0)</f>
        <v>0</v>
      </c>
      <c r="M631" s="31"/>
      <c r="N631">
        <f t="shared" si="134"/>
        <v>0</v>
      </c>
      <c r="O631" s="45" t="e">
        <f t="shared" si="125"/>
        <v>#N/A</v>
      </c>
      <c r="P631">
        <f t="shared" si="129"/>
        <v>0</v>
      </c>
      <c r="Q631" s="41">
        <f t="shared" si="130"/>
        <v>0</v>
      </c>
      <c r="R631" s="41">
        <f t="shared" si="126"/>
        <v>0</v>
      </c>
      <c r="S631" s="41">
        <f t="shared" si="131"/>
        <v>0</v>
      </c>
      <c r="T631">
        <f t="shared" si="127"/>
        <v>0</v>
      </c>
      <c r="U631" s="40">
        <f t="shared" si="132"/>
        <v>0</v>
      </c>
      <c r="V631" s="38">
        <f t="shared" si="133"/>
        <v>0</v>
      </c>
      <c r="W631" t="str">
        <f>VLOOKUP(A631,'Komplet č.2008 (ÚR 4 A 5)'!$V$4:$W$778,1,0)</f>
        <v>47620</v>
      </c>
      <c r="X631" t="str">
        <f>VLOOKUP(A631,'Komplet č.2008 (ÚR 4 A 5)'!$Y$4:$Y$778,1,0)</f>
        <v>47620</v>
      </c>
      <c r="FJ631" t="str">
        <f>VLOOKUP(F631,'Komplet č 2025 (ÚR 4 A 5)'!$F$3:$N$753,9,0)</f>
        <v>47.92</v>
      </c>
      <c r="FK631">
        <f>VLOOKUP(F631,'Komplet č 2025 (ÚR 4 A 5)'!$F$3:$N$753,8,0)</f>
        <v>4</v>
      </c>
    </row>
    <row r="632" spans="1:167" x14ac:dyDescent="0.25">
      <c r="A632" s="67" t="s">
        <v>1865</v>
      </c>
      <c r="B632" s="68" t="s">
        <v>1866</v>
      </c>
      <c r="C632" s="55" t="str">
        <f t="shared" si="128"/>
        <v>47630 - Maloobchod s audio- a videozáznamy</v>
      </c>
      <c r="D632" s="55" t="s">
        <v>1867</v>
      </c>
      <c r="E632" s="1" t="s">
        <v>45</v>
      </c>
      <c r="F632" s="67" t="s">
        <v>1853</v>
      </c>
      <c r="G632" s="68" t="s">
        <v>1854</v>
      </c>
      <c r="H632" s="55" t="str">
        <f t="shared" si="135"/>
        <v>47690 - Maloobchod s výrobky pro kulturní rozhled a rekreaci j. n.</v>
      </c>
      <c r="I632" s="55" t="s">
        <v>1856</v>
      </c>
      <c r="J632" t="str">
        <f t="shared" si="136"/>
        <v>Shoda</v>
      </c>
      <c r="K632">
        <v>630</v>
      </c>
      <c r="L632" s="1">
        <f>IF(LEFT(Převodník!$A$12,5)=LEFT('Přehled převodů'!D632,5),1,0)</f>
        <v>0</v>
      </c>
      <c r="M632" s="31"/>
      <c r="N632">
        <f t="shared" si="134"/>
        <v>0</v>
      </c>
      <c r="O632" s="45" t="e">
        <f t="shared" si="125"/>
        <v>#N/A</v>
      </c>
      <c r="P632">
        <f t="shared" si="129"/>
        <v>0</v>
      </c>
      <c r="Q632" s="41">
        <f t="shared" si="130"/>
        <v>0</v>
      </c>
      <c r="R632" s="41">
        <f t="shared" si="126"/>
        <v>0</v>
      </c>
      <c r="S632" s="41">
        <f t="shared" si="131"/>
        <v>0</v>
      </c>
      <c r="T632">
        <f t="shared" si="127"/>
        <v>0</v>
      </c>
      <c r="U632" s="40">
        <f t="shared" si="132"/>
        <v>0</v>
      </c>
      <c r="V632" s="38">
        <f t="shared" si="133"/>
        <v>0</v>
      </c>
      <c r="W632" t="str">
        <f>VLOOKUP(A632,'Komplet č.2008 (ÚR 4 A 5)'!$V$4:$W$778,1,0)</f>
        <v>47630</v>
      </c>
      <c r="X632" t="str">
        <f>VLOOKUP(A632,'Komplet č.2008 (ÚR 4 A 5)'!$Y$4:$Y$778,1,0)</f>
        <v>47630</v>
      </c>
      <c r="FJ632" t="str">
        <f>VLOOKUP(F632,'Komplet č 2025 (ÚR 4 A 5)'!$F$3:$N$753,9,0)</f>
        <v>47.69</v>
      </c>
      <c r="FK632">
        <f>VLOOKUP(F632,'Komplet č 2025 (ÚR 4 A 5)'!$F$3:$N$753,8,0)</f>
        <v>4</v>
      </c>
    </row>
    <row r="633" spans="1:167" x14ac:dyDescent="0.25">
      <c r="A633" s="67" t="s">
        <v>1865</v>
      </c>
      <c r="B633" s="68" t="s">
        <v>1866</v>
      </c>
      <c r="C633" s="55" t="str">
        <f t="shared" si="128"/>
        <v>47630 - Maloobchod s audio- a videozáznamy</v>
      </c>
      <c r="D633" s="55" t="s">
        <v>1867</v>
      </c>
      <c r="E633" s="1" t="s">
        <v>45</v>
      </c>
      <c r="F633" s="67" t="s">
        <v>1519</v>
      </c>
      <c r="G633" s="68" t="s">
        <v>1520</v>
      </c>
      <c r="H633" s="55" t="str">
        <f t="shared" si="135"/>
        <v>47920 - Zprostředkování v oblasti specializovaného maloobchodu</v>
      </c>
      <c r="I633" s="55" t="s">
        <v>1518</v>
      </c>
      <c r="J633" t="str">
        <f t="shared" si="136"/>
        <v>Shoda</v>
      </c>
      <c r="K633">
        <v>631</v>
      </c>
      <c r="L633" s="1">
        <f>IF(LEFT(Převodník!$A$12,5)=LEFT('Přehled převodů'!D633,5),1,0)</f>
        <v>0</v>
      </c>
      <c r="M633" s="31"/>
      <c r="N633">
        <f t="shared" si="134"/>
        <v>0</v>
      </c>
      <c r="O633" s="45" t="e">
        <f t="shared" si="125"/>
        <v>#N/A</v>
      </c>
      <c r="P633">
        <f t="shared" si="129"/>
        <v>0</v>
      </c>
      <c r="Q633" s="41">
        <f t="shared" si="130"/>
        <v>0</v>
      </c>
      <c r="R633" s="41">
        <f t="shared" si="126"/>
        <v>0</v>
      </c>
      <c r="S633" s="41">
        <f t="shared" si="131"/>
        <v>0</v>
      </c>
      <c r="T633">
        <f t="shared" si="127"/>
        <v>0</v>
      </c>
      <c r="U633" s="40">
        <f t="shared" si="132"/>
        <v>0</v>
      </c>
      <c r="V633" s="38">
        <f t="shared" si="133"/>
        <v>0</v>
      </c>
      <c r="W633" t="str">
        <f>VLOOKUP(A633,'Komplet č.2008 (ÚR 4 A 5)'!$V$4:$W$778,1,0)</f>
        <v>47630</v>
      </c>
      <c r="X633" t="str">
        <f>VLOOKUP(A633,'Komplet č.2008 (ÚR 4 A 5)'!$Y$4:$Y$778,1,0)</f>
        <v>47630</v>
      </c>
      <c r="FJ633" t="str">
        <f>VLOOKUP(F633,'Komplet č 2025 (ÚR 4 A 5)'!$F$3:$N$753,9,0)</f>
        <v>47.92</v>
      </c>
      <c r="FK633">
        <f>VLOOKUP(F633,'Komplet č 2025 (ÚR 4 A 5)'!$F$3:$N$753,8,0)</f>
        <v>4</v>
      </c>
    </row>
    <row r="634" spans="1:167" x14ac:dyDescent="0.25">
      <c r="A634" s="67" t="s">
        <v>1868</v>
      </c>
      <c r="B634" s="68" t="s">
        <v>1869</v>
      </c>
      <c r="C634" s="55" t="str">
        <f t="shared" si="128"/>
        <v>47640 - Maloobchod se sportovním vybavením</v>
      </c>
      <c r="D634" s="55" t="s">
        <v>1870</v>
      </c>
      <c r="E634" s="1" t="s">
        <v>45</v>
      </c>
      <c r="F634" s="67" t="s">
        <v>1865</v>
      </c>
      <c r="G634" s="68" t="s">
        <v>1869</v>
      </c>
      <c r="H634" s="55" t="str">
        <f t="shared" si="135"/>
        <v>47630 - Maloobchod se sportovním vybavením</v>
      </c>
      <c r="I634" s="55" t="s">
        <v>1871</v>
      </c>
      <c r="J634" t="str">
        <f t="shared" si="136"/>
        <v>Shoda</v>
      </c>
      <c r="K634">
        <v>632</v>
      </c>
      <c r="L634" s="1">
        <f>IF(LEFT(Převodník!$A$12,5)=LEFT('Přehled převodů'!D634,5),1,0)</f>
        <v>0</v>
      </c>
      <c r="M634" s="31"/>
      <c r="N634">
        <f t="shared" si="134"/>
        <v>0</v>
      </c>
      <c r="O634" s="45" t="e">
        <f t="shared" si="125"/>
        <v>#N/A</v>
      </c>
      <c r="P634">
        <f t="shared" si="129"/>
        <v>0</v>
      </c>
      <c r="Q634" s="41">
        <f t="shared" si="130"/>
        <v>0</v>
      </c>
      <c r="R634" s="41">
        <f t="shared" si="126"/>
        <v>0</v>
      </c>
      <c r="S634" s="41">
        <f t="shared" si="131"/>
        <v>0</v>
      </c>
      <c r="T634">
        <f t="shared" si="127"/>
        <v>0</v>
      </c>
      <c r="U634" s="40">
        <f t="shared" si="132"/>
        <v>0</v>
      </c>
      <c r="V634" s="38">
        <f t="shared" si="133"/>
        <v>0</v>
      </c>
      <c r="W634" t="str">
        <f>VLOOKUP(A634,'Komplet č.2008 (ÚR 4 A 5)'!$V$4:$W$778,1,0)</f>
        <v>47640</v>
      </c>
      <c r="X634" t="str">
        <f>VLOOKUP(A634,'Komplet č.2008 (ÚR 4 A 5)'!$Y$4:$Y$778,1,0)</f>
        <v>47640</v>
      </c>
      <c r="FJ634" t="str">
        <f>VLOOKUP(F634,'Komplet č 2025 (ÚR 4 A 5)'!$F$3:$N$753,9,0)</f>
        <v>47.63</v>
      </c>
      <c r="FK634">
        <f>VLOOKUP(F634,'Komplet č 2025 (ÚR 4 A 5)'!$F$3:$N$753,8,0)</f>
        <v>4</v>
      </c>
    </row>
    <row r="635" spans="1:167" x14ac:dyDescent="0.25">
      <c r="A635" s="67" t="s">
        <v>1868</v>
      </c>
      <c r="B635" s="68" t="s">
        <v>1869</v>
      </c>
      <c r="C635" s="55" t="str">
        <f t="shared" si="128"/>
        <v>47640 - Maloobchod se sportovním vybavením</v>
      </c>
      <c r="D635" s="55" t="s">
        <v>1870</v>
      </c>
      <c r="E635" s="1" t="s">
        <v>45</v>
      </c>
      <c r="F635" s="67" t="s">
        <v>1519</v>
      </c>
      <c r="G635" s="68" t="s">
        <v>1520</v>
      </c>
      <c r="H635" s="55" t="str">
        <f t="shared" si="135"/>
        <v>47920 - Zprostředkování v oblasti specializovaného maloobchodu</v>
      </c>
      <c r="I635" s="55" t="s">
        <v>1518</v>
      </c>
      <c r="J635" t="str">
        <f t="shared" si="136"/>
        <v>Shoda</v>
      </c>
      <c r="K635">
        <v>633</v>
      </c>
      <c r="L635" s="1">
        <f>IF(LEFT(Převodník!$A$12,5)=LEFT('Přehled převodů'!D635,5),1,0)</f>
        <v>0</v>
      </c>
      <c r="M635" s="31"/>
      <c r="N635">
        <f t="shared" si="134"/>
        <v>0</v>
      </c>
      <c r="O635" s="45" t="e">
        <f t="shared" si="125"/>
        <v>#N/A</v>
      </c>
      <c r="P635">
        <f t="shared" si="129"/>
        <v>0</v>
      </c>
      <c r="Q635" s="41">
        <f t="shared" si="130"/>
        <v>0</v>
      </c>
      <c r="R635" s="41">
        <f t="shared" si="126"/>
        <v>0</v>
      </c>
      <c r="S635" s="41">
        <f t="shared" si="131"/>
        <v>0</v>
      </c>
      <c r="T635">
        <f t="shared" si="127"/>
        <v>0</v>
      </c>
      <c r="U635" s="40">
        <f t="shared" si="132"/>
        <v>0</v>
      </c>
      <c r="V635" s="38">
        <f t="shared" si="133"/>
        <v>0</v>
      </c>
      <c r="W635" t="str">
        <f>VLOOKUP(A635,'Komplet č.2008 (ÚR 4 A 5)'!$V$4:$W$778,1,0)</f>
        <v>47640</v>
      </c>
      <c r="X635" t="str">
        <f>VLOOKUP(A635,'Komplet č.2008 (ÚR 4 A 5)'!$Y$4:$Y$778,1,0)</f>
        <v>47640</v>
      </c>
      <c r="FJ635" t="str">
        <f>VLOOKUP(F635,'Komplet č 2025 (ÚR 4 A 5)'!$F$3:$N$753,9,0)</f>
        <v>47.92</v>
      </c>
      <c r="FK635">
        <f>VLOOKUP(F635,'Komplet č 2025 (ÚR 4 A 5)'!$F$3:$N$753,8,0)</f>
        <v>4</v>
      </c>
    </row>
    <row r="636" spans="1:167" x14ac:dyDescent="0.25">
      <c r="A636" s="67" t="s">
        <v>1872</v>
      </c>
      <c r="B636" s="68" t="s">
        <v>1873</v>
      </c>
      <c r="C636" s="55" t="str">
        <f t="shared" si="128"/>
        <v>47650 - Maloobchod s hrami a hračkami</v>
      </c>
      <c r="D636" s="55" t="s">
        <v>1874</v>
      </c>
      <c r="E636" s="1" t="s">
        <v>45</v>
      </c>
      <c r="F636" s="67" t="s">
        <v>1868</v>
      </c>
      <c r="G636" s="68" t="s">
        <v>1873</v>
      </c>
      <c r="H636" s="55" t="str">
        <f t="shared" si="135"/>
        <v>47640 - Maloobchod s hrami a hračkami</v>
      </c>
      <c r="I636" s="55" t="s">
        <v>1875</v>
      </c>
      <c r="J636" t="str">
        <f t="shared" si="136"/>
        <v>Shoda</v>
      </c>
      <c r="K636">
        <v>634</v>
      </c>
      <c r="L636" s="1">
        <f>IF(LEFT(Převodník!$A$12,5)=LEFT('Přehled převodů'!D636,5),1,0)</f>
        <v>0</v>
      </c>
      <c r="M636" s="31"/>
      <c r="N636">
        <f t="shared" si="134"/>
        <v>0</v>
      </c>
      <c r="O636" s="45" t="e">
        <f t="shared" si="125"/>
        <v>#N/A</v>
      </c>
      <c r="P636">
        <f t="shared" si="129"/>
        <v>0</v>
      </c>
      <c r="Q636" s="41">
        <f t="shared" si="130"/>
        <v>0</v>
      </c>
      <c r="R636" s="41">
        <f t="shared" si="126"/>
        <v>0</v>
      </c>
      <c r="S636" s="41">
        <f t="shared" si="131"/>
        <v>0</v>
      </c>
      <c r="T636">
        <f t="shared" si="127"/>
        <v>0</v>
      </c>
      <c r="U636" s="40">
        <f t="shared" si="132"/>
        <v>0</v>
      </c>
      <c r="V636" s="38">
        <f t="shared" si="133"/>
        <v>0</v>
      </c>
      <c r="W636" t="str">
        <f>VLOOKUP(A636,'Komplet č.2008 (ÚR 4 A 5)'!$V$4:$W$778,1,0)</f>
        <v>47650</v>
      </c>
      <c r="X636" t="str">
        <f>VLOOKUP(A636,'Komplet č.2008 (ÚR 4 A 5)'!$Y$4:$Y$778,1,0)</f>
        <v>47650</v>
      </c>
      <c r="FJ636" t="str">
        <f>VLOOKUP(F636,'Komplet č 2025 (ÚR 4 A 5)'!$F$3:$N$753,9,0)</f>
        <v>47.64</v>
      </c>
      <c r="FK636">
        <f>VLOOKUP(F636,'Komplet č 2025 (ÚR 4 A 5)'!$F$3:$N$753,8,0)</f>
        <v>4</v>
      </c>
    </row>
    <row r="637" spans="1:167" x14ac:dyDescent="0.25">
      <c r="A637" s="67" t="s">
        <v>1872</v>
      </c>
      <c r="B637" s="68" t="s">
        <v>1873</v>
      </c>
      <c r="C637" s="55" t="str">
        <f t="shared" si="128"/>
        <v>47650 - Maloobchod s hrami a hračkami</v>
      </c>
      <c r="D637" s="55" t="s">
        <v>1874</v>
      </c>
      <c r="E637" s="1" t="s">
        <v>45</v>
      </c>
      <c r="F637" s="67" t="s">
        <v>1519</v>
      </c>
      <c r="G637" s="68" t="s">
        <v>1520</v>
      </c>
      <c r="H637" s="55" t="str">
        <f t="shared" si="135"/>
        <v>47920 - Zprostředkování v oblasti specializovaného maloobchodu</v>
      </c>
      <c r="I637" s="55" t="s">
        <v>1518</v>
      </c>
      <c r="J637" t="str">
        <f t="shared" si="136"/>
        <v>Shoda</v>
      </c>
      <c r="K637">
        <v>635</v>
      </c>
      <c r="L637" s="1">
        <f>IF(LEFT(Převodník!$A$12,5)=LEFT('Přehled převodů'!D637,5),1,0)</f>
        <v>0</v>
      </c>
      <c r="M637" s="31"/>
      <c r="N637">
        <f t="shared" si="134"/>
        <v>0</v>
      </c>
      <c r="O637" s="45" t="e">
        <f t="shared" si="125"/>
        <v>#N/A</v>
      </c>
      <c r="P637">
        <f t="shared" si="129"/>
        <v>0</v>
      </c>
      <c r="Q637" s="41">
        <f t="shared" si="130"/>
        <v>0</v>
      </c>
      <c r="R637" s="41">
        <f t="shared" si="126"/>
        <v>0</v>
      </c>
      <c r="S637" s="41">
        <f t="shared" si="131"/>
        <v>0</v>
      </c>
      <c r="T637">
        <f t="shared" si="127"/>
        <v>0</v>
      </c>
      <c r="U637" s="40">
        <f t="shared" si="132"/>
        <v>0</v>
      </c>
      <c r="V637" s="38">
        <f t="shared" si="133"/>
        <v>0</v>
      </c>
      <c r="W637" t="str">
        <f>VLOOKUP(A637,'Komplet č.2008 (ÚR 4 A 5)'!$V$4:$W$778,1,0)</f>
        <v>47650</v>
      </c>
      <c r="X637" t="str">
        <f>VLOOKUP(A637,'Komplet č.2008 (ÚR 4 A 5)'!$Y$4:$Y$778,1,0)</f>
        <v>47650</v>
      </c>
      <c r="FJ637" t="str">
        <f>VLOOKUP(F637,'Komplet č 2025 (ÚR 4 A 5)'!$F$3:$N$753,9,0)</f>
        <v>47.92</v>
      </c>
      <c r="FK637">
        <f>VLOOKUP(F637,'Komplet č 2025 (ÚR 4 A 5)'!$F$3:$N$753,8,0)</f>
        <v>4</v>
      </c>
    </row>
    <row r="638" spans="1:167" x14ac:dyDescent="0.25">
      <c r="A638" s="67" t="s">
        <v>1876</v>
      </c>
      <c r="B638" s="68" t="s">
        <v>1877</v>
      </c>
      <c r="C638" s="55" t="str">
        <f t="shared" si="128"/>
        <v>47710 - Maloobchod s oděvy</v>
      </c>
      <c r="D638" s="55" t="s">
        <v>1878</v>
      </c>
      <c r="E638" s="1" t="s">
        <v>45</v>
      </c>
      <c r="F638" s="67" t="s">
        <v>1876</v>
      </c>
      <c r="G638" s="68" t="s">
        <v>1877</v>
      </c>
      <c r="H638" s="55" t="str">
        <f t="shared" si="135"/>
        <v>47710 - Maloobchod s oděvy</v>
      </c>
      <c r="I638" s="55" t="s">
        <v>1878</v>
      </c>
      <c r="J638" t="str">
        <f t="shared" si="136"/>
        <v>Shoda</v>
      </c>
      <c r="K638">
        <v>636</v>
      </c>
      <c r="L638" s="1">
        <f>IF(LEFT(Převodník!$A$12,5)=LEFT('Přehled převodů'!D638,5),1,0)</f>
        <v>0</v>
      </c>
      <c r="M638" s="31"/>
      <c r="N638">
        <f t="shared" si="134"/>
        <v>0</v>
      </c>
      <c r="O638" s="45" t="e">
        <f t="shared" si="125"/>
        <v>#N/A</v>
      </c>
      <c r="P638">
        <f t="shared" si="129"/>
        <v>0</v>
      </c>
      <c r="Q638" s="41">
        <f t="shared" si="130"/>
        <v>0</v>
      </c>
      <c r="R638" s="41">
        <f t="shared" si="126"/>
        <v>0</v>
      </c>
      <c r="S638" s="41">
        <f t="shared" si="131"/>
        <v>0</v>
      </c>
      <c r="T638">
        <f t="shared" si="127"/>
        <v>0</v>
      </c>
      <c r="U638" s="40">
        <f t="shared" si="132"/>
        <v>0</v>
      </c>
      <c r="V638" s="38">
        <f t="shared" si="133"/>
        <v>0</v>
      </c>
      <c r="W638" t="str">
        <f>VLOOKUP(A638,'Komplet č.2008 (ÚR 4 A 5)'!$V$4:$W$778,1,0)</f>
        <v>47710</v>
      </c>
      <c r="X638" t="str">
        <f>VLOOKUP(A638,'Komplet č.2008 (ÚR 4 A 5)'!$Y$4:$Y$778,1,0)</f>
        <v>47710</v>
      </c>
      <c r="FJ638" t="str">
        <f>VLOOKUP(F638,'Komplet č 2025 (ÚR 4 A 5)'!$F$3:$N$753,9,0)</f>
        <v>47.71</v>
      </c>
      <c r="FK638">
        <f>VLOOKUP(F638,'Komplet č 2025 (ÚR 4 A 5)'!$F$3:$N$753,8,0)</f>
        <v>4</v>
      </c>
    </row>
    <row r="639" spans="1:167" x14ac:dyDescent="0.25">
      <c r="A639" s="67" t="s">
        <v>1876</v>
      </c>
      <c r="B639" s="68" t="s">
        <v>1877</v>
      </c>
      <c r="C639" s="55" t="str">
        <f t="shared" si="128"/>
        <v>47710 - Maloobchod s oděvy</v>
      </c>
      <c r="D639" s="55" t="s">
        <v>1878</v>
      </c>
      <c r="E639" s="1" t="s">
        <v>45</v>
      </c>
      <c r="F639" s="67" t="s">
        <v>1519</v>
      </c>
      <c r="G639" s="68" t="s">
        <v>1520</v>
      </c>
      <c r="H639" s="55" t="str">
        <f t="shared" si="135"/>
        <v>47920 - Zprostředkování v oblasti specializovaného maloobchodu</v>
      </c>
      <c r="I639" s="55" t="s">
        <v>1518</v>
      </c>
      <c r="J639" t="str">
        <f t="shared" si="136"/>
        <v>Shoda</v>
      </c>
      <c r="K639">
        <v>637</v>
      </c>
      <c r="L639" s="1">
        <f>IF(LEFT(Převodník!$A$12,5)=LEFT('Přehled převodů'!D639,5),1,0)</f>
        <v>0</v>
      </c>
      <c r="M639" s="31"/>
      <c r="N639">
        <f t="shared" si="134"/>
        <v>0</v>
      </c>
      <c r="O639" s="45" t="e">
        <f t="shared" si="125"/>
        <v>#N/A</v>
      </c>
      <c r="P639">
        <f t="shared" si="129"/>
        <v>0</v>
      </c>
      <c r="Q639" s="41">
        <f t="shared" si="130"/>
        <v>0</v>
      </c>
      <c r="R639" s="41">
        <f t="shared" si="126"/>
        <v>0</v>
      </c>
      <c r="S639" s="41">
        <f t="shared" si="131"/>
        <v>0</v>
      </c>
      <c r="T639">
        <f t="shared" si="127"/>
        <v>0</v>
      </c>
      <c r="U639" s="40">
        <f t="shared" si="132"/>
        <v>0</v>
      </c>
      <c r="V639" s="38">
        <f t="shared" si="133"/>
        <v>0</v>
      </c>
      <c r="W639" t="str">
        <f>VLOOKUP(A639,'Komplet č.2008 (ÚR 4 A 5)'!$V$4:$W$778,1,0)</f>
        <v>47710</v>
      </c>
      <c r="X639" t="str">
        <f>VLOOKUP(A639,'Komplet č.2008 (ÚR 4 A 5)'!$Y$4:$Y$778,1,0)</f>
        <v>47710</v>
      </c>
      <c r="FJ639" t="str">
        <f>VLOOKUP(F639,'Komplet č 2025 (ÚR 4 A 5)'!$F$3:$N$753,9,0)</f>
        <v>47.92</v>
      </c>
      <c r="FK639">
        <f>VLOOKUP(F639,'Komplet č 2025 (ÚR 4 A 5)'!$F$3:$N$753,8,0)</f>
        <v>4</v>
      </c>
    </row>
    <row r="640" spans="1:167" x14ac:dyDescent="0.25">
      <c r="A640" s="67" t="s">
        <v>1879</v>
      </c>
      <c r="B640" s="68" t="s">
        <v>1880</v>
      </c>
      <c r="C640" s="55" t="str">
        <f t="shared" si="128"/>
        <v>47720 - Maloobchod s obuví a koženými výrobky</v>
      </c>
      <c r="D640" s="55" t="s">
        <v>1881</v>
      </c>
      <c r="E640" s="1" t="s">
        <v>45</v>
      </c>
      <c r="F640" s="67" t="s">
        <v>1879</v>
      </c>
      <c r="G640" s="68" t="s">
        <v>1880</v>
      </c>
      <c r="H640" s="55" t="str">
        <f t="shared" si="135"/>
        <v>47720 - Maloobchod s obuví a koženými výrobky</v>
      </c>
      <c r="I640" s="55" t="s">
        <v>1881</v>
      </c>
      <c r="J640" t="str">
        <f t="shared" si="136"/>
        <v>Shoda</v>
      </c>
      <c r="K640">
        <v>638</v>
      </c>
      <c r="L640" s="1">
        <f>IF(LEFT(Převodník!$A$12,5)=LEFT('Přehled převodů'!D640,5),1,0)</f>
        <v>0</v>
      </c>
      <c r="M640" s="31"/>
      <c r="N640">
        <f t="shared" si="134"/>
        <v>0</v>
      </c>
      <c r="O640" s="45" t="e">
        <f t="shared" si="125"/>
        <v>#N/A</v>
      </c>
      <c r="P640">
        <f t="shared" si="129"/>
        <v>0</v>
      </c>
      <c r="Q640" s="41">
        <f t="shared" si="130"/>
        <v>0</v>
      </c>
      <c r="R640" s="41">
        <f t="shared" si="126"/>
        <v>0</v>
      </c>
      <c r="S640" s="41">
        <f t="shared" si="131"/>
        <v>0</v>
      </c>
      <c r="T640">
        <f t="shared" si="127"/>
        <v>0</v>
      </c>
      <c r="U640" s="40">
        <f t="shared" si="132"/>
        <v>0</v>
      </c>
      <c r="V640" s="38">
        <f t="shared" si="133"/>
        <v>0</v>
      </c>
      <c r="W640" t="str">
        <f>VLOOKUP(A640,'Komplet č.2008 (ÚR 4 A 5)'!$V$4:$W$778,1,0)</f>
        <v>47720</v>
      </c>
      <c r="X640" t="str">
        <f>VLOOKUP(A640,'Komplet č.2008 (ÚR 4 A 5)'!$Y$4:$Y$778,1,0)</f>
        <v>47720</v>
      </c>
      <c r="FJ640" t="str">
        <f>VLOOKUP(F640,'Komplet č 2025 (ÚR 4 A 5)'!$F$3:$N$753,9,0)</f>
        <v>47.72</v>
      </c>
      <c r="FK640">
        <f>VLOOKUP(F640,'Komplet č 2025 (ÚR 4 A 5)'!$F$3:$N$753,8,0)</f>
        <v>4</v>
      </c>
    </row>
    <row r="641" spans="1:167" x14ac:dyDescent="0.25">
      <c r="A641" s="67" t="s">
        <v>1879</v>
      </c>
      <c r="B641" s="68" t="s">
        <v>1880</v>
      </c>
      <c r="C641" s="55" t="str">
        <f t="shared" si="128"/>
        <v>47720 - Maloobchod s obuví a koženými výrobky</v>
      </c>
      <c r="D641" s="55" t="s">
        <v>1881</v>
      </c>
      <c r="E641" s="1" t="s">
        <v>45</v>
      </c>
      <c r="F641" s="67" t="s">
        <v>1519</v>
      </c>
      <c r="G641" s="68" t="s">
        <v>1520</v>
      </c>
      <c r="H641" s="55" t="str">
        <f t="shared" si="135"/>
        <v>47920 - Zprostředkování v oblasti specializovaného maloobchodu</v>
      </c>
      <c r="I641" s="55" t="s">
        <v>1518</v>
      </c>
      <c r="J641" t="str">
        <f t="shared" si="136"/>
        <v>Shoda</v>
      </c>
      <c r="K641">
        <v>639</v>
      </c>
      <c r="L641" s="1">
        <f>IF(LEFT(Převodník!$A$12,5)=LEFT('Přehled převodů'!D641,5),1,0)</f>
        <v>0</v>
      </c>
      <c r="M641" s="31"/>
      <c r="N641">
        <f t="shared" si="134"/>
        <v>0</v>
      </c>
      <c r="O641" s="45" t="e">
        <f t="shared" si="125"/>
        <v>#N/A</v>
      </c>
      <c r="P641">
        <f t="shared" si="129"/>
        <v>0</v>
      </c>
      <c r="Q641" s="41">
        <f t="shared" si="130"/>
        <v>0</v>
      </c>
      <c r="R641" s="41">
        <f t="shared" si="126"/>
        <v>0</v>
      </c>
      <c r="S641" s="41">
        <f t="shared" si="131"/>
        <v>0</v>
      </c>
      <c r="T641">
        <f t="shared" si="127"/>
        <v>0</v>
      </c>
      <c r="U641" s="40">
        <f t="shared" si="132"/>
        <v>0</v>
      </c>
      <c r="V641" s="38">
        <f t="shared" si="133"/>
        <v>0</v>
      </c>
      <c r="W641" t="str">
        <f>VLOOKUP(A641,'Komplet č.2008 (ÚR 4 A 5)'!$V$4:$W$778,1,0)</f>
        <v>47720</v>
      </c>
      <c r="X641" t="str">
        <f>VLOOKUP(A641,'Komplet č.2008 (ÚR 4 A 5)'!$Y$4:$Y$778,1,0)</f>
        <v>47720</v>
      </c>
      <c r="FJ641" t="str">
        <f>VLOOKUP(F641,'Komplet č 2025 (ÚR 4 A 5)'!$F$3:$N$753,9,0)</f>
        <v>47.92</v>
      </c>
      <c r="FK641">
        <f>VLOOKUP(F641,'Komplet č 2025 (ÚR 4 A 5)'!$F$3:$N$753,8,0)</f>
        <v>4</v>
      </c>
    </row>
    <row r="642" spans="1:167" x14ac:dyDescent="0.25">
      <c r="A642" s="67" t="s">
        <v>1882</v>
      </c>
      <c r="B642" s="68" t="s">
        <v>1883</v>
      </c>
      <c r="C642" s="55" t="str">
        <f t="shared" si="128"/>
        <v>47730 - Maloobchod s farmaceutickými přípravky</v>
      </c>
      <c r="D642" s="55" t="s">
        <v>1884</v>
      </c>
      <c r="E642" s="1" t="s">
        <v>45</v>
      </c>
      <c r="F642" s="67" t="s">
        <v>1882</v>
      </c>
      <c r="G642" s="68" t="s">
        <v>1885</v>
      </c>
      <c r="H642" s="55" t="str">
        <f t="shared" si="135"/>
        <v>47730 - Maloobchod s farmaceutickými výrobky</v>
      </c>
      <c r="I642" s="55" t="s">
        <v>1886</v>
      </c>
      <c r="J642" t="str">
        <f t="shared" si="136"/>
        <v>Shoda</v>
      </c>
      <c r="K642">
        <v>640</v>
      </c>
      <c r="L642" s="1">
        <f>IF(LEFT(Převodník!$A$12,5)=LEFT('Přehled převodů'!D642,5),1,0)</f>
        <v>0</v>
      </c>
      <c r="M642" s="31"/>
      <c r="N642">
        <f t="shared" si="134"/>
        <v>0</v>
      </c>
      <c r="O642" s="45" t="e">
        <f t="shared" si="125"/>
        <v>#N/A</v>
      </c>
      <c r="P642">
        <f t="shared" si="129"/>
        <v>0</v>
      </c>
      <c r="Q642" s="41">
        <f t="shared" si="130"/>
        <v>0</v>
      </c>
      <c r="R642" s="41">
        <f t="shared" si="126"/>
        <v>0</v>
      </c>
      <c r="S642" s="41">
        <f t="shared" si="131"/>
        <v>0</v>
      </c>
      <c r="T642">
        <f t="shared" si="127"/>
        <v>0</v>
      </c>
      <c r="U642" s="40">
        <f t="shared" si="132"/>
        <v>0</v>
      </c>
      <c r="V642" s="38">
        <f t="shared" si="133"/>
        <v>0</v>
      </c>
      <c r="W642" t="str">
        <f>VLOOKUP(A642,'Komplet č.2008 (ÚR 4 A 5)'!$V$4:$W$778,1,0)</f>
        <v>47730</v>
      </c>
      <c r="X642" t="str">
        <f>VLOOKUP(A642,'Komplet č.2008 (ÚR 4 A 5)'!$Y$4:$Y$778,1,0)</f>
        <v>47730</v>
      </c>
      <c r="FJ642" t="str">
        <f>VLOOKUP(F642,'Komplet č 2025 (ÚR 4 A 5)'!$F$3:$N$753,9,0)</f>
        <v>47.73</v>
      </c>
      <c r="FK642">
        <f>VLOOKUP(F642,'Komplet č 2025 (ÚR 4 A 5)'!$F$3:$N$753,8,0)</f>
        <v>4</v>
      </c>
    </row>
    <row r="643" spans="1:167" x14ac:dyDescent="0.25">
      <c r="A643" s="67" t="s">
        <v>1882</v>
      </c>
      <c r="B643" s="68" t="s">
        <v>1883</v>
      </c>
      <c r="C643" s="55" t="str">
        <f t="shared" si="128"/>
        <v>47730 - Maloobchod s farmaceutickými přípravky</v>
      </c>
      <c r="D643" s="55" t="s">
        <v>1884</v>
      </c>
      <c r="E643" s="1" t="s">
        <v>45</v>
      </c>
      <c r="F643" s="67" t="s">
        <v>1519</v>
      </c>
      <c r="G643" s="68" t="s">
        <v>1520</v>
      </c>
      <c r="H643" s="55" t="str">
        <f t="shared" si="135"/>
        <v>47920 - Zprostředkování v oblasti specializovaného maloobchodu</v>
      </c>
      <c r="I643" s="55" t="s">
        <v>1518</v>
      </c>
      <c r="J643" t="str">
        <f t="shared" si="136"/>
        <v>Shoda</v>
      </c>
      <c r="K643">
        <v>641</v>
      </c>
      <c r="L643" s="1">
        <f>IF(LEFT(Převodník!$A$12,5)=LEFT('Přehled převodů'!D643,5),1,0)</f>
        <v>0</v>
      </c>
      <c r="M643" s="31"/>
      <c r="N643">
        <f t="shared" si="134"/>
        <v>0</v>
      </c>
      <c r="O643" s="45" t="e">
        <f t="shared" ref="O643:O706" si="137">INDEX(K:K,MATCH(1,L:L,0))</f>
        <v>#N/A</v>
      </c>
      <c r="P643">
        <f t="shared" si="129"/>
        <v>0</v>
      </c>
      <c r="Q643" s="41">
        <f t="shared" si="130"/>
        <v>0</v>
      </c>
      <c r="R643" s="41">
        <f t="shared" ref="R643:R706" si="138">IF(BO1970=0,N643,Q643)</f>
        <v>0</v>
      </c>
      <c r="S643" s="41">
        <f t="shared" si="131"/>
        <v>0</v>
      </c>
      <c r="T643">
        <f t="shared" ref="T643:T706" si="139">IF(L643=0,0,E643)</f>
        <v>0</v>
      </c>
      <c r="U643" s="40">
        <f t="shared" si="132"/>
        <v>0</v>
      </c>
      <c r="V643" s="38">
        <f t="shared" si="133"/>
        <v>0</v>
      </c>
      <c r="W643" t="str">
        <f>VLOOKUP(A643,'Komplet č.2008 (ÚR 4 A 5)'!$V$4:$W$778,1,0)</f>
        <v>47730</v>
      </c>
      <c r="X643" t="str">
        <f>VLOOKUP(A643,'Komplet č.2008 (ÚR 4 A 5)'!$Y$4:$Y$778,1,0)</f>
        <v>47730</v>
      </c>
      <c r="FJ643" t="str">
        <f>VLOOKUP(F643,'Komplet č 2025 (ÚR 4 A 5)'!$F$3:$N$753,9,0)</f>
        <v>47.92</v>
      </c>
      <c r="FK643">
        <f>VLOOKUP(F643,'Komplet č 2025 (ÚR 4 A 5)'!$F$3:$N$753,8,0)</f>
        <v>4</v>
      </c>
    </row>
    <row r="644" spans="1:167" x14ac:dyDescent="0.25">
      <c r="A644" s="67" t="s">
        <v>1887</v>
      </c>
      <c r="B644" s="68" t="s">
        <v>1888</v>
      </c>
      <c r="C644" s="55" t="str">
        <f t="shared" si="128"/>
        <v>47740 - Maloobchod se zdravotnickými a ortopedickými výrobky</v>
      </c>
      <c r="D644" s="55" t="s">
        <v>1889</v>
      </c>
      <c r="E644" s="1" t="s">
        <v>45</v>
      </c>
      <c r="F644" s="67" t="s">
        <v>1887</v>
      </c>
      <c r="G644" s="68" t="s">
        <v>1888</v>
      </c>
      <c r="H644" s="55" t="str">
        <f t="shared" si="135"/>
        <v>47740 - Maloobchod se zdravotnickými a ortopedickými výrobky</v>
      </c>
      <c r="I644" s="55" t="s">
        <v>1889</v>
      </c>
      <c r="J644" t="str">
        <f t="shared" si="136"/>
        <v>Shoda</v>
      </c>
      <c r="K644">
        <v>642</v>
      </c>
      <c r="L644" s="1">
        <f>IF(LEFT(Převodník!$A$12,5)=LEFT('Přehled převodů'!D644,5),1,0)</f>
        <v>0</v>
      </c>
      <c r="M644" s="31"/>
      <c r="N644">
        <f t="shared" si="134"/>
        <v>0</v>
      </c>
      <c r="O644" s="45" t="e">
        <f t="shared" si="137"/>
        <v>#N/A</v>
      </c>
      <c r="P644">
        <f t="shared" si="129"/>
        <v>0</v>
      </c>
      <c r="Q644" s="41">
        <f t="shared" si="130"/>
        <v>0</v>
      </c>
      <c r="R644" s="41">
        <f t="shared" si="138"/>
        <v>0</v>
      </c>
      <c r="S644" s="41">
        <f t="shared" si="131"/>
        <v>0</v>
      </c>
      <c r="T644">
        <f t="shared" si="139"/>
        <v>0</v>
      </c>
      <c r="U644" s="40">
        <f t="shared" si="132"/>
        <v>0</v>
      </c>
      <c r="V644" s="38">
        <f t="shared" si="133"/>
        <v>0</v>
      </c>
      <c r="W644" t="str">
        <f>VLOOKUP(A644,'Komplet č.2008 (ÚR 4 A 5)'!$V$4:$W$778,1,0)</f>
        <v>47740</v>
      </c>
      <c r="X644" t="str">
        <f>VLOOKUP(A644,'Komplet č.2008 (ÚR 4 A 5)'!$Y$4:$Y$778,1,0)</f>
        <v>47740</v>
      </c>
      <c r="FJ644" t="str">
        <f>VLOOKUP(F644,'Komplet č 2025 (ÚR 4 A 5)'!$F$3:$N$753,9,0)</f>
        <v>47.74</v>
      </c>
      <c r="FK644">
        <f>VLOOKUP(F644,'Komplet č 2025 (ÚR 4 A 5)'!$F$3:$N$753,8,0)</f>
        <v>4</v>
      </c>
    </row>
    <row r="645" spans="1:167" x14ac:dyDescent="0.25">
      <c r="A645" s="67" t="s">
        <v>1887</v>
      </c>
      <c r="B645" s="68" t="s">
        <v>1888</v>
      </c>
      <c r="C645" s="55" t="str">
        <f t="shared" ref="C645:C708" si="140">A645&amp;" - "&amp;B645</f>
        <v>47740 - Maloobchod se zdravotnickými a ortopedickými výrobky</v>
      </c>
      <c r="D645" s="55" t="s">
        <v>1889</v>
      </c>
      <c r="E645" s="1" t="s">
        <v>45</v>
      </c>
      <c r="F645" s="67" t="s">
        <v>1519</v>
      </c>
      <c r="G645" s="68" t="s">
        <v>1520</v>
      </c>
      <c r="H645" s="55" t="str">
        <f t="shared" si="135"/>
        <v>47920 - Zprostředkování v oblasti specializovaného maloobchodu</v>
      </c>
      <c r="I645" s="55" t="s">
        <v>1518</v>
      </c>
      <c r="J645" t="str">
        <f t="shared" si="136"/>
        <v>Shoda</v>
      </c>
      <c r="K645">
        <v>643</v>
      </c>
      <c r="L645" s="1">
        <f>IF(LEFT(Převodník!$A$12,5)=LEFT('Přehled převodů'!D645,5),1,0)</f>
        <v>0</v>
      </c>
      <c r="M645" s="31"/>
      <c r="N645">
        <f t="shared" si="134"/>
        <v>0</v>
      </c>
      <c r="O645" s="45" t="e">
        <f t="shared" si="137"/>
        <v>#N/A</v>
      </c>
      <c r="P645">
        <f t="shared" si="129"/>
        <v>0</v>
      </c>
      <c r="Q645" s="41">
        <f t="shared" si="130"/>
        <v>0</v>
      </c>
      <c r="R645" s="41">
        <f t="shared" si="138"/>
        <v>0</v>
      </c>
      <c r="S645" s="41">
        <f t="shared" si="131"/>
        <v>0</v>
      </c>
      <c r="T645">
        <f t="shared" si="139"/>
        <v>0</v>
      </c>
      <c r="U645" s="40">
        <f t="shared" si="132"/>
        <v>0</v>
      </c>
      <c r="V645" s="38">
        <f t="shared" si="133"/>
        <v>0</v>
      </c>
      <c r="W645" t="str">
        <f>VLOOKUP(A645,'Komplet č.2008 (ÚR 4 A 5)'!$V$4:$W$778,1,0)</f>
        <v>47740</v>
      </c>
      <c r="X645" t="str">
        <f>VLOOKUP(A645,'Komplet č.2008 (ÚR 4 A 5)'!$Y$4:$Y$778,1,0)</f>
        <v>47740</v>
      </c>
      <c r="FJ645" t="str">
        <f>VLOOKUP(F645,'Komplet č 2025 (ÚR 4 A 5)'!$F$3:$N$753,9,0)</f>
        <v>47.92</v>
      </c>
      <c r="FK645">
        <f>VLOOKUP(F645,'Komplet č 2025 (ÚR 4 A 5)'!$F$3:$N$753,8,0)</f>
        <v>4</v>
      </c>
    </row>
    <row r="646" spans="1:167" x14ac:dyDescent="0.25">
      <c r="A646" s="67" t="s">
        <v>1890</v>
      </c>
      <c r="B646" s="68" t="s">
        <v>1891</v>
      </c>
      <c r="C646" s="55" t="str">
        <f t="shared" si="140"/>
        <v>47750 - Maloobchod s kosmetickými a toaletními výrobky</v>
      </c>
      <c r="D646" s="55" t="s">
        <v>1892</v>
      </c>
      <c r="E646" s="1" t="s">
        <v>45</v>
      </c>
      <c r="F646" s="67" t="s">
        <v>1890</v>
      </c>
      <c r="G646" s="68" t="s">
        <v>1891</v>
      </c>
      <c r="H646" s="55" t="str">
        <f t="shared" si="135"/>
        <v>47750 - Maloobchod s kosmetickými a toaletními výrobky</v>
      </c>
      <c r="I646" s="55" t="s">
        <v>1892</v>
      </c>
      <c r="J646" t="str">
        <f t="shared" si="136"/>
        <v>Shoda</v>
      </c>
      <c r="K646">
        <v>644</v>
      </c>
      <c r="L646" s="1">
        <f>IF(LEFT(Převodník!$A$12,5)=LEFT('Přehled převodů'!D646,5),1,0)</f>
        <v>0</v>
      </c>
      <c r="M646" s="31"/>
      <c r="N646">
        <f t="shared" si="134"/>
        <v>0</v>
      </c>
      <c r="O646" s="45" t="e">
        <f t="shared" si="137"/>
        <v>#N/A</v>
      </c>
      <c r="P646">
        <f t="shared" si="129"/>
        <v>0</v>
      </c>
      <c r="Q646" s="41">
        <f t="shared" si="130"/>
        <v>0</v>
      </c>
      <c r="R646" s="41">
        <f t="shared" si="138"/>
        <v>0</v>
      </c>
      <c r="S646" s="41">
        <f t="shared" si="131"/>
        <v>0</v>
      </c>
      <c r="T646">
        <f t="shared" si="139"/>
        <v>0</v>
      </c>
      <c r="U646" s="40">
        <f t="shared" si="132"/>
        <v>0</v>
      </c>
      <c r="V646" s="38">
        <f t="shared" si="133"/>
        <v>0</v>
      </c>
      <c r="W646" t="str">
        <f>VLOOKUP(A646,'Komplet č.2008 (ÚR 4 A 5)'!$V$4:$W$778,1,0)</f>
        <v>47750</v>
      </c>
      <c r="X646" t="str">
        <f>VLOOKUP(A646,'Komplet č.2008 (ÚR 4 A 5)'!$Y$4:$Y$778,1,0)</f>
        <v>47750</v>
      </c>
      <c r="FJ646" t="str">
        <f>VLOOKUP(F646,'Komplet č 2025 (ÚR 4 A 5)'!$F$3:$N$753,9,0)</f>
        <v>47.75</v>
      </c>
      <c r="FK646">
        <f>VLOOKUP(F646,'Komplet č 2025 (ÚR 4 A 5)'!$F$3:$N$753,8,0)</f>
        <v>4</v>
      </c>
    </row>
    <row r="647" spans="1:167" x14ac:dyDescent="0.25">
      <c r="A647" s="67" t="s">
        <v>1890</v>
      </c>
      <c r="B647" s="68" t="s">
        <v>1891</v>
      </c>
      <c r="C647" s="55" t="str">
        <f t="shared" si="140"/>
        <v>47750 - Maloobchod s kosmetickými a toaletními výrobky</v>
      </c>
      <c r="D647" s="55" t="s">
        <v>1892</v>
      </c>
      <c r="E647" s="1" t="s">
        <v>45</v>
      </c>
      <c r="F647" s="67" t="s">
        <v>1519</v>
      </c>
      <c r="G647" s="68" t="s">
        <v>1520</v>
      </c>
      <c r="H647" s="55" t="str">
        <f t="shared" si="135"/>
        <v>47920 - Zprostředkování v oblasti specializovaného maloobchodu</v>
      </c>
      <c r="I647" s="55" t="s">
        <v>1518</v>
      </c>
      <c r="J647" t="str">
        <f t="shared" si="136"/>
        <v>Shoda</v>
      </c>
      <c r="K647">
        <v>645</v>
      </c>
      <c r="L647" s="1">
        <f>IF(LEFT(Převodník!$A$12,5)=LEFT('Přehled převodů'!D647,5),1,0)</f>
        <v>0</v>
      </c>
      <c r="M647" s="31"/>
      <c r="N647">
        <f t="shared" si="134"/>
        <v>0</v>
      </c>
      <c r="O647" s="45" t="e">
        <f t="shared" si="137"/>
        <v>#N/A</v>
      </c>
      <c r="P647">
        <f t="shared" si="129"/>
        <v>0</v>
      </c>
      <c r="Q647" s="41">
        <f t="shared" si="130"/>
        <v>0</v>
      </c>
      <c r="R647" s="41">
        <f t="shared" si="138"/>
        <v>0</v>
      </c>
      <c r="S647" s="41">
        <f t="shared" si="131"/>
        <v>0</v>
      </c>
      <c r="T647">
        <f t="shared" si="139"/>
        <v>0</v>
      </c>
      <c r="U647" s="40">
        <f t="shared" si="132"/>
        <v>0</v>
      </c>
      <c r="V647" s="38">
        <f t="shared" si="133"/>
        <v>0</v>
      </c>
      <c r="W647" t="str">
        <f>VLOOKUP(A647,'Komplet č.2008 (ÚR 4 A 5)'!$V$4:$W$778,1,0)</f>
        <v>47750</v>
      </c>
      <c r="X647" t="str">
        <f>VLOOKUP(A647,'Komplet č.2008 (ÚR 4 A 5)'!$Y$4:$Y$778,1,0)</f>
        <v>47750</v>
      </c>
      <c r="FJ647" t="str">
        <f>VLOOKUP(F647,'Komplet č 2025 (ÚR 4 A 5)'!$F$3:$N$753,9,0)</f>
        <v>47.92</v>
      </c>
      <c r="FK647">
        <f>VLOOKUP(F647,'Komplet č 2025 (ÚR 4 A 5)'!$F$3:$N$753,8,0)</f>
        <v>4</v>
      </c>
    </row>
    <row r="648" spans="1:167" x14ac:dyDescent="0.25">
      <c r="A648" s="67" t="s">
        <v>1893</v>
      </c>
      <c r="B648" s="68" t="s">
        <v>1894</v>
      </c>
      <c r="C648" s="55" t="str">
        <f t="shared" si="140"/>
        <v>47760 - Maloobchod s květinami, rostlinami, osivy, hnojivy, zvířaty pro zájmový chov a krmivy pro ně</v>
      </c>
      <c r="D648" s="55" t="s">
        <v>1895</v>
      </c>
      <c r="E648" s="1" t="s">
        <v>45</v>
      </c>
      <c r="F648" s="67" t="s">
        <v>1893</v>
      </c>
      <c r="G648" s="68" t="s">
        <v>1896</v>
      </c>
      <c r="H648" s="55" t="str">
        <f t="shared" si="135"/>
        <v>47760 - Maloobchod s květinami, rostlinami, hnojivy, zvířaty pro zájmový chov a krmivy pro ně</v>
      </c>
      <c r="I648" s="55" t="s">
        <v>1897</v>
      </c>
      <c r="J648" t="str">
        <f t="shared" si="136"/>
        <v>Shoda</v>
      </c>
      <c r="K648">
        <v>646</v>
      </c>
      <c r="L648" s="1">
        <f>IF(LEFT(Převodník!$A$12,5)=LEFT('Přehled převodů'!D648,5),1,0)</f>
        <v>0</v>
      </c>
      <c r="M648" s="31"/>
      <c r="N648">
        <f t="shared" si="134"/>
        <v>0</v>
      </c>
      <c r="O648" s="45" t="e">
        <f t="shared" si="137"/>
        <v>#N/A</v>
      </c>
      <c r="P648">
        <f t="shared" si="129"/>
        <v>0</v>
      </c>
      <c r="Q648" s="41">
        <f t="shared" si="130"/>
        <v>0</v>
      </c>
      <c r="R648" s="41">
        <f t="shared" si="138"/>
        <v>0</v>
      </c>
      <c r="S648" s="41">
        <f t="shared" si="131"/>
        <v>0</v>
      </c>
      <c r="T648">
        <f t="shared" si="139"/>
        <v>0</v>
      </c>
      <c r="U648" s="40">
        <f t="shared" si="132"/>
        <v>0</v>
      </c>
      <c r="V648" s="38">
        <f t="shared" si="133"/>
        <v>0</v>
      </c>
      <c r="W648" t="str">
        <f>VLOOKUP(A648,'Komplet č.2008 (ÚR 4 A 5)'!$V$4:$W$778,1,0)</f>
        <v>47760</v>
      </c>
      <c r="X648" t="str">
        <f>VLOOKUP(A648,'Komplet č.2008 (ÚR 4 A 5)'!$Y$4:$Y$778,1,0)</f>
        <v>47760</v>
      </c>
      <c r="FJ648" t="str">
        <f>VLOOKUP(F648,'Komplet č 2025 (ÚR 4 A 5)'!$F$3:$N$753,9,0)</f>
        <v>47.76</v>
      </c>
      <c r="FK648">
        <f>VLOOKUP(F648,'Komplet č 2025 (ÚR 4 A 5)'!$F$3:$N$753,8,0)</f>
        <v>4</v>
      </c>
    </row>
    <row r="649" spans="1:167" x14ac:dyDescent="0.25">
      <c r="A649" s="67" t="s">
        <v>1893</v>
      </c>
      <c r="B649" s="68" t="s">
        <v>1894</v>
      </c>
      <c r="C649" s="55" t="str">
        <f t="shared" si="140"/>
        <v>47760 - Maloobchod s květinami, rostlinami, osivy, hnojivy, zvířaty pro zájmový chov a krmivy pro ně</v>
      </c>
      <c r="D649" s="55" t="s">
        <v>1895</v>
      </c>
      <c r="E649" s="1" t="s">
        <v>45</v>
      </c>
      <c r="F649" s="67" t="s">
        <v>1519</v>
      </c>
      <c r="G649" s="68" t="s">
        <v>1520</v>
      </c>
      <c r="H649" s="55" t="str">
        <f t="shared" si="135"/>
        <v>47920 - Zprostředkování v oblasti specializovaného maloobchodu</v>
      </c>
      <c r="I649" s="55" t="s">
        <v>1518</v>
      </c>
      <c r="J649" t="str">
        <f t="shared" si="136"/>
        <v>Shoda</v>
      </c>
      <c r="K649">
        <v>647</v>
      </c>
      <c r="L649" s="1">
        <f>IF(LEFT(Převodník!$A$12,5)=LEFT('Přehled převodů'!D649,5),1,0)</f>
        <v>0</v>
      </c>
      <c r="M649" s="31"/>
      <c r="N649">
        <f t="shared" si="134"/>
        <v>0</v>
      </c>
      <c r="O649" s="45" t="e">
        <f t="shared" si="137"/>
        <v>#N/A</v>
      </c>
      <c r="P649">
        <f t="shared" si="129"/>
        <v>0</v>
      </c>
      <c r="Q649" s="41">
        <f t="shared" si="130"/>
        <v>0</v>
      </c>
      <c r="R649" s="41">
        <f t="shared" si="138"/>
        <v>0</v>
      </c>
      <c r="S649" s="41">
        <f t="shared" si="131"/>
        <v>0</v>
      </c>
      <c r="T649">
        <f t="shared" si="139"/>
        <v>0</v>
      </c>
      <c r="U649" s="40">
        <f t="shared" si="132"/>
        <v>0</v>
      </c>
      <c r="V649" s="38">
        <f t="shared" si="133"/>
        <v>0</v>
      </c>
      <c r="W649" t="str">
        <f>VLOOKUP(A649,'Komplet č.2008 (ÚR 4 A 5)'!$V$4:$W$778,1,0)</f>
        <v>47760</v>
      </c>
      <c r="X649" t="str">
        <f>VLOOKUP(A649,'Komplet č.2008 (ÚR 4 A 5)'!$Y$4:$Y$778,1,0)</f>
        <v>47760</v>
      </c>
      <c r="FJ649" t="str">
        <f>VLOOKUP(F649,'Komplet č 2025 (ÚR 4 A 5)'!$F$3:$N$753,9,0)</f>
        <v>47.92</v>
      </c>
      <c r="FK649">
        <f>VLOOKUP(F649,'Komplet č 2025 (ÚR 4 A 5)'!$F$3:$N$753,8,0)</f>
        <v>4</v>
      </c>
    </row>
    <row r="650" spans="1:167" x14ac:dyDescent="0.25">
      <c r="A650" s="67" t="s">
        <v>1898</v>
      </c>
      <c r="B650" s="68" t="s">
        <v>1899</v>
      </c>
      <c r="C650" s="55" t="str">
        <f t="shared" si="140"/>
        <v>47770 - Maloobchod s hodinami, hodinkami a klenoty</v>
      </c>
      <c r="D650" s="55" t="s">
        <v>1900</v>
      </c>
      <c r="E650" s="1" t="s">
        <v>45</v>
      </c>
      <c r="F650" s="67" t="s">
        <v>1898</v>
      </c>
      <c r="G650" s="68" t="s">
        <v>1899</v>
      </c>
      <c r="H650" s="55" t="str">
        <f t="shared" si="135"/>
        <v>47770 - Maloobchod s hodinami, hodinkami a klenoty</v>
      </c>
      <c r="I650" s="55" t="s">
        <v>1900</v>
      </c>
      <c r="J650" t="str">
        <f t="shared" si="136"/>
        <v>Shoda</v>
      </c>
      <c r="K650">
        <v>648</v>
      </c>
      <c r="L650" s="1">
        <f>IF(LEFT(Převodník!$A$12,5)=LEFT('Přehled převodů'!D650,5),1,0)</f>
        <v>0</v>
      </c>
      <c r="M650" s="31"/>
      <c r="N650">
        <f t="shared" si="134"/>
        <v>0</v>
      </c>
      <c r="O650" s="45" t="e">
        <f t="shared" si="137"/>
        <v>#N/A</v>
      </c>
      <c r="P650">
        <f t="shared" ref="P650:P713" si="141">IF(AND(N650&lt;N651,N649=0),N650,0)</f>
        <v>0</v>
      </c>
      <c r="Q650" s="41">
        <f t="shared" ref="Q650:Q713" si="142">IF(AND(P650&gt;1,P649=0,L650=1),P650,0)</f>
        <v>0</v>
      </c>
      <c r="R650" s="41">
        <f t="shared" si="138"/>
        <v>0</v>
      </c>
      <c r="S650" s="41">
        <f t="shared" ref="S650:S713" si="143">(IF(AND(N650=P650,Q650=P650,Q650,R650=N650),N650,0))</f>
        <v>0</v>
      </c>
      <c r="T650">
        <f t="shared" si="139"/>
        <v>0</v>
      </c>
      <c r="U650" s="40">
        <f t="shared" ref="U650:U713" si="144">IF(AND(T649=0,T651&gt;=0),T650,0)</f>
        <v>0</v>
      </c>
      <c r="V650" s="38">
        <f t="shared" ref="V650:V713" si="145">IF(U650+T650=T650,T650,0)</f>
        <v>0</v>
      </c>
      <c r="W650" t="str">
        <f>VLOOKUP(A650,'Komplet č.2008 (ÚR 4 A 5)'!$V$4:$W$778,1,0)</f>
        <v>47770</v>
      </c>
      <c r="X650" t="str">
        <f>VLOOKUP(A650,'Komplet č.2008 (ÚR 4 A 5)'!$Y$4:$Y$778,1,0)</f>
        <v>47770</v>
      </c>
      <c r="FJ650" t="str">
        <f>VLOOKUP(F650,'Komplet č 2025 (ÚR 4 A 5)'!$F$3:$N$753,9,0)</f>
        <v>47.77</v>
      </c>
      <c r="FK650">
        <f>VLOOKUP(F650,'Komplet č 2025 (ÚR 4 A 5)'!$F$3:$N$753,8,0)</f>
        <v>4</v>
      </c>
    </row>
    <row r="651" spans="1:167" x14ac:dyDescent="0.25">
      <c r="A651" s="67" t="s">
        <v>1898</v>
      </c>
      <c r="B651" s="68" t="s">
        <v>1899</v>
      </c>
      <c r="C651" s="55" t="str">
        <f t="shared" si="140"/>
        <v>47770 - Maloobchod s hodinami, hodinkami a klenoty</v>
      </c>
      <c r="D651" s="55" t="s">
        <v>1900</v>
      </c>
      <c r="E651" s="1" t="s">
        <v>45</v>
      </c>
      <c r="F651" s="67" t="s">
        <v>1519</v>
      </c>
      <c r="G651" s="68" t="s">
        <v>1520</v>
      </c>
      <c r="H651" s="55" t="str">
        <f t="shared" si="135"/>
        <v>47920 - Zprostředkování v oblasti specializovaného maloobchodu</v>
      </c>
      <c r="I651" s="55" t="s">
        <v>1518</v>
      </c>
      <c r="J651" t="str">
        <f t="shared" si="136"/>
        <v>Shoda</v>
      </c>
      <c r="K651">
        <v>649</v>
      </c>
      <c r="L651" s="1">
        <f>IF(LEFT(Převodník!$A$12,5)=LEFT('Přehled převodů'!D651,5),1,0)</f>
        <v>0</v>
      </c>
      <c r="M651" s="31"/>
      <c r="N651">
        <f t="shared" si="134"/>
        <v>0</v>
      </c>
      <c r="O651" s="45" t="e">
        <f t="shared" si="137"/>
        <v>#N/A</v>
      </c>
      <c r="P651">
        <f t="shared" si="141"/>
        <v>0</v>
      </c>
      <c r="Q651" s="41">
        <f t="shared" si="142"/>
        <v>0</v>
      </c>
      <c r="R651" s="41">
        <f t="shared" si="138"/>
        <v>0</v>
      </c>
      <c r="S651" s="41">
        <f t="shared" si="143"/>
        <v>0</v>
      </c>
      <c r="T651">
        <f t="shared" si="139"/>
        <v>0</v>
      </c>
      <c r="U651" s="40">
        <f t="shared" si="144"/>
        <v>0</v>
      </c>
      <c r="V651" s="38">
        <f t="shared" si="145"/>
        <v>0</v>
      </c>
      <c r="W651" t="str">
        <f>VLOOKUP(A651,'Komplet č.2008 (ÚR 4 A 5)'!$V$4:$W$778,1,0)</f>
        <v>47770</v>
      </c>
      <c r="X651" t="str">
        <f>VLOOKUP(A651,'Komplet č.2008 (ÚR 4 A 5)'!$Y$4:$Y$778,1,0)</f>
        <v>47770</v>
      </c>
      <c r="FJ651" t="str">
        <f>VLOOKUP(F651,'Komplet č 2025 (ÚR 4 A 5)'!$F$3:$N$753,9,0)</f>
        <v>47.92</v>
      </c>
      <c r="FK651">
        <f>VLOOKUP(F651,'Komplet č 2025 (ÚR 4 A 5)'!$F$3:$N$753,8,0)</f>
        <v>4</v>
      </c>
    </row>
    <row r="652" spans="1:167" x14ac:dyDescent="0.25">
      <c r="A652" s="67" t="s">
        <v>1901</v>
      </c>
      <c r="B652" s="68" t="s">
        <v>1902</v>
      </c>
      <c r="C652" s="55" t="str">
        <f t="shared" si="140"/>
        <v>47780 - Ostatní maloobchod s novým zbožím ve specializovaných prodejnách</v>
      </c>
      <c r="D652" s="55" t="s">
        <v>1903</v>
      </c>
      <c r="E652" s="1" t="s">
        <v>361</v>
      </c>
      <c r="F652" s="67" t="s">
        <v>1851</v>
      </c>
      <c r="G652" s="68" t="s">
        <v>1852</v>
      </c>
      <c r="H652" s="55" t="str">
        <f t="shared" si="135"/>
        <v>47550 - Maloobchod s nábytkem, osvětlovacími zařízeními, nádobím a ostatními výrobky převážně pro domácnost</v>
      </c>
      <c r="I652" s="55" t="s">
        <v>1855</v>
      </c>
      <c r="J652" t="str">
        <f t="shared" si="136"/>
        <v>Shoda</v>
      </c>
      <c r="K652">
        <v>650</v>
      </c>
      <c r="L652" s="1">
        <f>IF(LEFT(Převodník!$A$12,5)=LEFT('Přehled převodů'!D652,5),1,0)</f>
        <v>0</v>
      </c>
      <c r="M652" s="31"/>
      <c r="N652">
        <f t="shared" si="134"/>
        <v>0</v>
      </c>
      <c r="O652" s="45" t="e">
        <f t="shared" si="137"/>
        <v>#N/A</v>
      </c>
      <c r="P652">
        <f t="shared" si="141"/>
        <v>0</v>
      </c>
      <c r="Q652" s="41">
        <f t="shared" si="142"/>
        <v>0</v>
      </c>
      <c r="R652" s="41">
        <f t="shared" si="138"/>
        <v>0</v>
      </c>
      <c r="S652" s="41">
        <f t="shared" si="143"/>
        <v>0</v>
      </c>
      <c r="T652">
        <f t="shared" si="139"/>
        <v>0</v>
      </c>
      <c r="U652" s="40">
        <f t="shared" si="144"/>
        <v>0</v>
      </c>
      <c r="V652" s="38">
        <f t="shared" si="145"/>
        <v>0</v>
      </c>
      <c r="W652" t="str">
        <f>VLOOKUP(A652,'Komplet č.2008 (ÚR 4 A 5)'!$V$4:$W$778,1,0)</f>
        <v>47780</v>
      </c>
      <c r="X652" t="str">
        <f>VLOOKUP(A652,'Komplet č.2008 (ÚR 4 A 5)'!$Y$4:$Y$778,1,0)</f>
        <v>47780</v>
      </c>
      <c r="FJ652" t="str">
        <f>VLOOKUP(F652,'Komplet č 2025 (ÚR 4 A 5)'!$F$3:$N$753,9,0)</f>
        <v>47.55</v>
      </c>
      <c r="FK652">
        <f>VLOOKUP(F652,'Komplet č 2025 (ÚR 4 A 5)'!$F$3:$N$753,8,0)</f>
        <v>4</v>
      </c>
    </row>
    <row r="653" spans="1:167" x14ac:dyDescent="0.25">
      <c r="A653" s="67" t="s">
        <v>1901</v>
      </c>
      <c r="B653" s="68" t="s">
        <v>1902</v>
      </c>
      <c r="C653" s="55" t="str">
        <f t="shared" si="140"/>
        <v>47780 - Ostatní maloobchod s novým zbožím ve specializovaných prodejnách</v>
      </c>
      <c r="D653" s="55" t="s">
        <v>1903</v>
      </c>
      <c r="E653" s="1" t="s">
        <v>361</v>
      </c>
      <c r="F653" s="67" t="s">
        <v>1865</v>
      </c>
      <c r="G653" s="68" t="s">
        <v>1869</v>
      </c>
      <c r="H653" s="55" t="str">
        <f t="shared" si="135"/>
        <v>47630 - Maloobchod se sportovním vybavením</v>
      </c>
      <c r="I653" s="55" t="s">
        <v>1871</v>
      </c>
      <c r="J653" t="str">
        <f t="shared" si="136"/>
        <v>Shoda</v>
      </c>
      <c r="K653">
        <v>651</v>
      </c>
      <c r="L653" s="1">
        <f>IF(LEFT(Převodník!$A$12,5)=LEFT('Přehled převodů'!D653,5),1,0)</f>
        <v>0</v>
      </c>
      <c r="M653" s="31"/>
      <c r="N653">
        <f t="shared" si="134"/>
        <v>0</v>
      </c>
      <c r="O653" s="45" t="e">
        <f t="shared" si="137"/>
        <v>#N/A</v>
      </c>
      <c r="P653">
        <f t="shared" si="141"/>
        <v>0</v>
      </c>
      <c r="Q653" s="41">
        <f t="shared" si="142"/>
        <v>0</v>
      </c>
      <c r="R653" s="41">
        <f t="shared" si="138"/>
        <v>0</v>
      </c>
      <c r="S653" s="41">
        <f t="shared" si="143"/>
        <v>0</v>
      </c>
      <c r="T653">
        <f t="shared" si="139"/>
        <v>0</v>
      </c>
      <c r="U653" s="40">
        <f t="shared" si="144"/>
        <v>0</v>
      </c>
      <c r="V653" s="38">
        <f t="shared" si="145"/>
        <v>0</v>
      </c>
      <c r="W653" t="str">
        <f>VLOOKUP(A653,'Komplet č.2008 (ÚR 4 A 5)'!$V$4:$W$778,1,0)</f>
        <v>47780</v>
      </c>
      <c r="X653" t="str">
        <f>VLOOKUP(A653,'Komplet č.2008 (ÚR 4 A 5)'!$Y$4:$Y$778,1,0)</f>
        <v>47780</v>
      </c>
      <c r="FJ653" t="str">
        <f>VLOOKUP(F653,'Komplet č 2025 (ÚR 4 A 5)'!$F$3:$N$753,9,0)</f>
        <v>47.63</v>
      </c>
      <c r="FK653">
        <f>VLOOKUP(F653,'Komplet č 2025 (ÚR 4 A 5)'!$F$3:$N$753,8,0)</f>
        <v>4</v>
      </c>
    </row>
    <row r="654" spans="1:167" x14ac:dyDescent="0.25">
      <c r="A654" s="67" t="s">
        <v>1901</v>
      </c>
      <c r="B654" s="68" t="s">
        <v>1902</v>
      </c>
      <c r="C654" s="55" t="str">
        <f t="shared" si="140"/>
        <v>47780 - Ostatní maloobchod s novým zbožím ve specializovaných prodejnách</v>
      </c>
      <c r="D654" s="55" t="s">
        <v>1903</v>
      </c>
      <c r="E654" s="1" t="s">
        <v>361</v>
      </c>
      <c r="F654" s="67" t="s">
        <v>1853</v>
      </c>
      <c r="G654" s="68" t="s">
        <v>1854</v>
      </c>
      <c r="H654" s="55" t="str">
        <f t="shared" si="135"/>
        <v>47690 - Maloobchod s výrobky pro kulturní rozhled a rekreaci j. n.</v>
      </c>
      <c r="I654" s="55" t="s">
        <v>1856</v>
      </c>
      <c r="J654" t="str">
        <f t="shared" si="136"/>
        <v>Shoda</v>
      </c>
      <c r="K654">
        <v>652</v>
      </c>
      <c r="L654" s="1">
        <f>IF(LEFT(Převodník!$A$12,5)=LEFT('Přehled převodů'!D654,5),1,0)</f>
        <v>0</v>
      </c>
      <c r="M654" s="31"/>
      <c r="N654">
        <f t="shared" si="134"/>
        <v>0</v>
      </c>
      <c r="O654" s="45" t="e">
        <f t="shared" si="137"/>
        <v>#N/A</v>
      </c>
      <c r="P654">
        <f t="shared" si="141"/>
        <v>0</v>
      </c>
      <c r="Q654" s="41">
        <f t="shared" si="142"/>
        <v>0</v>
      </c>
      <c r="R654" s="41">
        <f t="shared" si="138"/>
        <v>0</v>
      </c>
      <c r="S654" s="41">
        <f t="shared" si="143"/>
        <v>0</v>
      </c>
      <c r="T654">
        <f t="shared" si="139"/>
        <v>0</v>
      </c>
      <c r="U654" s="40">
        <f t="shared" si="144"/>
        <v>0</v>
      </c>
      <c r="V654" s="38">
        <f t="shared" si="145"/>
        <v>0</v>
      </c>
      <c r="W654" t="str">
        <f>VLOOKUP(A654,'Komplet č.2008 (ÚR 4 A 5)'!$V$4:$W$778,1,0)</f>
        <v>47780</v>
      </c>
      <c r="X654" t="str">
        <f>VLOOKUP(A654,'Komplet č.2008 (ÚR 4 A 5)'!$Y$4:$Y$778,1,0)</f>
        <v>47780</v>
      </c>
      <c r="FJ654" t="str">
        <f>VLOOKUP(F654,'Komplet č 2025 (ÚR 4 A 5)'!$F$3:$N$753,9,0)</f>
        <v>47.69</v>
      </c>
      <c r="FK654">
        <f>VLOOKUP(F654,'Komplet č 2025 (ÚR 4 A 5)'!$F$3:$N$753,8,0)</f>
        <v>4</v>
      </c>
    </row>
    <row r="655" spans="1:167" x14ac:dyDescent="0.25">
      <c r="A655" s="67" t="s">
        <v>1901</v>
      </c>
      <c r="B655" s="68" t="s">
        <v>1902</v>
      </c>
      <c r="C655" s="55" t="str">
        <f t="shared" si="140"/>
        <v>47780 - Ostatní maloobchod s novým zbožím ve specializovaných prodejnách</v>
      </c>
      <c r="D655" s="55" t="s">
        <v>1903</v>
      </c>
      <c r="E655" s="1" t="s">
        <v>361</v>
      </c>
      <c r="F655" s="67" t="s">
        <v>1887</v>
      </c>
      <c r="G655" s="68" t="s">
        <v>1888</v>
      </c>
      <c r="H655" s="55" t="str">
        <f t="shared" si="135"/>
        <v>47740 - Maloobchod se zdravotnickými a ortopedickými výrobky</v>
      </c>
      <c r="I655" s="55" t="s">
        <v>1889</v>
      </c>
      <c r="J655" t="str">
        <f t="shared" si="136"/>
        <v>Shoda</v>
      </c>
      <c r="K655">
        <v>653</v>
      </c>
      <c r="L655" s="1">
        <f>IF(LEFT(Převodník!$A$12,5)=LEFT('Přehled převodů'!D655,5),1,0)</f>
        <v>0</v>
      </c>
      <c r="M655" s="31"/>
      <c r="N655">
        <f t="shared" si="134"/>
        <v>0</v>
      </c>
      <c r="O655" s="45" t="e">
        <f t="shared" si="137"/>
        <v>#N/A</v>
      </c>
      <c r="P655">
        <f t="shared" si="141"/>
        <v>0</v>
      </c>
      <c r="Q655" s="41">
        <f t="shared" si="142"/>
        <v>0</v>
      </c>
      <c r="R655" s="41">
        <f t="shared" si="138"/>
        <v>0</v>
      </c>
      <c r="S655" s="41">
        <f t="shared" si="143"/>
        <v>0</v>
      </c>
      <c r="T655">
        <f t="shared" si="139"/>
        <v>0</v>
      </c>
      <c r="U655" s="40">
        <f t="shared" si="144"/>
        <v>0</v>
      </c>
      <c r="V655" s="38">
        <f t="shared" si="145"/>
        <v>0</v>
      </c>
      <c r="W655" t="str">
        <f>VLOOKUP(A655,'Komplet č.2008 (ÚR 4 A 5)'!$V$4:$W$778,1,0)</f>
        <v>47780</v>
      </c>
      <c r="X655" t="str">
        <f>VLOOKUP(A655,'Komplet č.2008 (ÚR 4 A 5)'!$Y$4:$Y$778,1,0)</f>
        <v>47780</v>
      </c>
      <c r="FJ655" t="str">
        <f>VLOOKUP(F655,'Komplet č 2025 (ÚR 4 A 5)'!$F$3:$N$753,9,0)</f>
        <v>47.74</v>
      </c>
      <c r="FK655">
        <f>VLOOKUP(F655,'Komplet č 2025 (ÚR 4 A 5)'!$F$3:$N$753,8,0)</f>
        <v>4</v>
      </c>
    </row>
    <row r="656" spans="1:167" x14ac:dyDescent="0.25">
      <c r="A656" s="67" t="s">
        <v>1901</v>
      </c>
      <c r="B656" s="68" t="s">
        <v>1902</v>
      </c>
      <c r="C656" s="55" t="str">
        <f t="shared" si="140"/>
        <v>47780 - Ostatní maloobchod s novým zbožím ve specializovaných prodejnách</v>
      </c>
      <c r="D656" s="55" t="s">
        <v>1903</v>
      </c>
      <c r="E656" s="1" t="s">
        <v>361</v>
      </c>
      <c r="F656" s="67" t="s">
        <v>1901</v>
      </c>
      <c r="G656" s="68" t="s">
        <v>1904</v>
      </c>
      <c r="H656" s="55" t="str">
        <f t="shared" si="135"/>
        <v>47780 - Maloobchod s ostatním novým zbožím</v>
      </c>
      <c r="I656" s="55" t="s">
        <v>1905</v>
      </c>
      <c r="J656" t="str">
        <f t="shared" si="136"/>
        <v>Shoda</v>
      </c>
      <c r="K656">
        <v>654</v>
      </c>
      <c r="L656" s="1">
        <f>IF(LEFT(Převodník!$A$12,5)=LEFT('Přehled převodů'!D656,5),1,0)</f>
        <v>0</v>
      </c>
      <c r="M656" s="31"/>
      <c r="N656">
        <f t="shared" si="134"/>
        <v>0</v>
      </c>
      <c r="O656" s="45" t="e">
        <f t="shared" si="137"/>
        <v>#N/A</v>
      </c>
      <c r="P656">
        <f t="shared" si="141"/>
        <v>0</v>
      </c>
      <c r="Q656" s="41">
        <f t="shared" si="142"/>
        <v>0</v>
      </c>
      <c r="R656" s="41">
        <f t="shared" si="138"/>
        <v>0</v>
      </c>
      <c r="S656" s="41">
        <f t="shared" si="143"/>
        <v>0</v>
      </c>
      <c r="T656">
        <f t="shared" si="139"/>
        <v>0</v>
      </c>
      <c r="U656" s="40">
        <f t="shared" si="144"/>
        <v>0</v>
      </c>
      <c r="V656" s="38">
        <f t="shared" si="145"/>
        <v>0</v>
      </c>
      <c r="W656" t="str">
        <f>VLOOKUP(A656,'Komplet č.2008 (ÚR 4 A 5)'!$V$4:$W$778,1,0)</f>
        <v>47780</v>
      </c>
      <c r="X656" t="str">
        <f>VLOOKUP(A656,'Komplet č.2008 (ÚR 4 A 5)'!$Y$4:$Y$778,1,0)</f>
        <v>47780</v>
      </c>
      <c r="FJ656" t="str">
        <f>VLOOKUP(F656,'Komplet č 2025 (ÚR 4 A 5)'!$F$3:$N$753,9,0)</f>
        <v>47.78</v>
      </c>
      <c r="FK656">
        <f>VLOOKUP(F656,'Komplet č 2025 (ÚR 4 A 5)'!$F$3:$N$753,8,0)</f>
        <v>4</v>
      </c>
    </row>
    <row r="657" spans="1:167" x14ac:dyDescent="0.25">
      <c r="A657" s="67" t="s">
        <v>1901</v>
      </c>
      <c r="B657" s="68" t="s">
        <v>1902</v>
      </c>
      <c r="C657" s="55" t="str">
        <f t="shared" si="140"/>
        <v>47780 - Ostatní maloobchod s novým zbožím ve specializovaných prodejnách</v>
      </c>
      <c r="D657" s="55" t="s">
        <v>1903</v>
      </c>
      <c r="E657" s="1" t="s">
        <v>361</v>
      </c>
      <c r="F657" s="67" t="s">
        <v>1519</v>
      </c>
      <c r="G657" s="68" t="s">
        <v>1520</v>
      </c>
      <c r="H657" s="55" t="str">
        <f t="shared" si="135"/>
        <v>47920 - Zprostředkování v oblasti specializovaného maloobchodu</v>
      </c>
      <c r="I657" s="55" t="s">
        <v>1518</v>
      </c>
      <c r="J657" t="str">
        <f t="shared" si="136"/>
        <v>Shoda</v>
      </c>
      <c r="K657">
        <v>655</v>
      </c>
      <c r="L657" s="1">
        <f>IF(LEFT(Převodník!$A$12,5)=LEFT('Přehled převodů'!D657,5),1,0)</f>
        <v>0</v>
      </c>
      <c r="M657" s="31"/>
      <c r="N657">
        <f t="shared" si="134"/>
        <v>0</v>
      </c>
      <c r="O657" s="45" t="e">
        <f t="shared" si="137"/>
        <v>#N/A</v>
      </c>
      <c r="P657">
        <f t="shared" si="141"/>
        <v>0</v>
      </c>
      <c r="Q657" s="41">
        <f t="shared" si="142"/>
        <v>0</v>
      </c>
      <c r="R657" s="41">
        <f t="shared" si="138"/>
        <v>0</v>
      </c>
      <c r="S657" s="41">
        <f t="shared" si="143"/>
        <v>0</v>
      </c>
      <c r="T657">
        <f t="shared" si="139"/>
        <v>0</v>
      </c>
      <c r="U657" s="40">
        <f t="shared" si="144"/>
        <v>0</v>
      </c>
      <c r="V657" s="38">
        <f t="shared" si="145"/>
        <v>0</v>
      </c>
      <c r="W657" t="str">
        <f>VLOOKUP(A657,'Komplet č.2008 (ÚR 4 A 5)'!$V$4:$W$778,1,0)</f>
        <v>47780</v>
      </c>
      <c r="X657" t="str">
        <f>VLOOKUP(A657,'Komplet č.2008 (ÚR 4 A 5)'!$Y$4:$Y$778,1,0)</f>
        <v>47780</v>
      </c>
      <c r="FJ657" t="str">
        <f>VLOOKUP(F657,'Komplet č 2025 (ÚR 4 A 5)'!$F$3:$N$753,9,0)</f>
        <v>47.92</v>
      </c>
      <c r="FK657">
        <f>VLOOKUP(F657,'Komplet č 2025 (ÚR 4 A 5)'!$F$3:$N$753,8,0)</f>
        <v>4</v>
      </c>
    </row>
    <row r="658" spans="1:167" x14ac:dyDescent="0.25">
      <c r="A658" s="67" t="s">
        <v>1906</v>
      </c>
      <c r="B658" s="68" t="s">
        <v>1907</v>
      </c>
      <c r="C658" s="55" t="str">
        <f t="shared" si="140"/>
        <v>47781 - Maloobchod s fotografickým a optickým zařízením a potřebami</v>
      </c>
      <c r="D658" s="55" t="s">
        <v>1908</v>
      </c>
      <c r="E658" s="1" t="s">
        <v>171</v>
      </c>
      <c r="F658" s="67" t="s">
        <v>1887</v>
      </c>
      <c r="G658" s="68" t="s">
        <v>1888</v>
      </c>
      <c r="H658" s="55" t="str">
        <f t="shared" si="135"/>
        <v>47740 - Maloobchod se zdravotnickými a ortopedickými výrobky</v>
      </c>
      <c r="I658" s="55" t="s">
        <v>1889</v>
      </c>
      <c r="J658" t="str">
        <f t="shared" si="136"/>
        <v>Shoda</v>
      </c>
      <c r="K658">
        <v>656</v>
      </c>
      <c r="L658" s="1">
        <f>IF(LEFT(Převodník!$A$12,5)=LEFT('Přehled převodů'!D658,5),1,0)</f>
        <v>0</v>
      </c>
      <c r="M658" s="31"/>
      <c r="N658">
        <f t="shared" si="134"/>
        <v>0</v>
      </c>
      <c r="O658" s="45" t="e">
        <f t="shared" si="137"/>
        <v>#N/A</v>
      </c>
      <c r="P658">
        <f t="shared" si="141"/>
        <v>0</v>
      </c>
      <c r="Q658" s="41">
        <f t="shared" si="142"/>
        <v>0</v>
      </c>
      <c r="R658" s="41">
        <f t="shared" si="138"/>
        <v>0</v>
      </c>
      <c r="S658" s="41">
        <f t="shared" si="143"/>
        <v>0</v>
      </c>
      <c r="T658">
        <f t="shared" si="139"/>
        <v>0</v>
      </c>
      <c r="U658" s="40">
        <f t="shared" si="144"/>
        <v>0</v>
      </c>
      <c r="V658" s="38">
        <f t="shared" si="145"/>
        <v>0</v>
      </c>
      <c r="W658" t="str">
        <f>VLOOKUP(A658,'Komplet č.2008 (ÚR 4 A 5)'!$V$4:$W$778,1,0)</f>
        <v>47781</v>
      </c>
      <c r="X658" t="str">
        <f>VLOOKUP(A658,'Komplet č.2008 (ÚR 4 A 5)'!$Y$4:$Y$778,1,0)</f>
        <v>47781</v>
      </c>
      <c r="FJ658" t="str">
        <f>VLOOKUP(F658,'Komplet č 2025 (ÚR 4 A 5)'!$F$3:$N$753,9,0)</f>
        <v>47.74</v>
      </c>
      <c r="FK658">
        <f>VLOOKUP(F658,'Komplet č 2025 (ÚR 4 A 5)'!$F$3:$N$753,8,0)</f>
        <v>4</v>
      </c>
    </row>
    <row r="659" spans="1:167" x14ac:dyDescent="0.25">
      <c r="A659" s="67" t="s">
        <v>1906</v>
      </c>
      <c r="B659" s="68" t="s">
        <v>1907</v>
      </c>
      <c r="C659" s="55" t="str">
        <f t="shared" si="140"/>
        <v>47781 - Maloobchod s fotografickým a optickým zařízením a potřebami</v>
      </c>
      <c r="D659" s="55" t="s">
        <v>1908</v>
      </c>
      <c r="E659" s="1" t="s">
        <v>171</v>
      </c>
      <c r="F659" s="67" t="s">
        <v>1901</v>
      </c>
      <c r="G659" s="68" t="s">
        <v>1904</v>
      </c>
      <c r="H659" s="55" t="str">
        <f t="shared" si="135"/>
        <v>47780 - Maloobchod s ostatním novým zbožím</v>
      </c>
      <c r="I659" s="55" t="s">
        <v>1905</v>
      </c>
      <c r="J659" t="str">
        <f t="shared" si="136"/>
        <v>Shoda</v>
      </c>
      <c r="K659">
        <v>657</v>
      </c>
      <c r="L659" s="1">
        <f>IF(LEFT(Převodník!$A$12,5)=LEFT('Přehled převodů'!D659,5),1,0)</f>
        <v>0</v>
      </c>
      <c r="M659" s="31"/>
      <c r="N659">
        <f t="shared" si="134"/>
        <v>0</v>
      </c>
      <c r="O659" s="45" t="e">
        <f t="shared" si="137"/>
        <v>#N/A</v>
      </c>
      <c r="P659">
        <f t="shared" si="141"/>
        <v>0</v>
      </c>
      <c r="Q659" s="41">
        <f t="shared" si="142"/>
        <v>0</v>
      </c>
      <c r="R659" s="41">
        <f t="shared" si="138"/>
        <v>0</v>
      </c>
      <c r="S659" s="41">
        <f t="shared" si="143"/>
        <v>0</v>
      </c>
      <c r="T659">
        <f t="shared" si="139"/>
        <v>0</v>
      </c>
      <c r="U659" s="40">
        <f t="shared" si="144"/>
        <v>0</v>
      </c>
      <c r="V659" s="38">
        <f t="shared" si="145"/>
        <v>0</v>
      </c>
      <c r="W659" t="str">
        <f>VLOOKUP(A659,'Komplet č.2008 (ÚR 4 A 5)'!$V$4:$W$778,1,0)</f>
        <v>47781</v>
      </c>
      <c r="X659" t="str">
        <f>VLOOKUP(A659,'Komplet č.2008 (ÚR 4 A 5)'!$Y$4:$Y$778,1,0)</f>
        <v>47781</v>
      </c>
      <c r="FJ659" t="str">
        <f>VLOOKUP(F659,'Komplet č 2025 (ÚR 4 A 5)'!$F$3:$N$753,9,0)</f>
        <v>47.78</v>
      </c>
      <c r="FK659">
        <f>VLOOKUP(F659,'Komplet č 2025 (ÚR 4 A 5)'!$F$3:$N$753,8,0)</f>
        <v>4</v>
      </c>
    </row>
    <row r="660" spans="1:167" x14ac:dyDescent="0.25">
      <c r="A660" s="67" t="s">
        <v>1906</v>
      </c>
      <c r="B660" s="68" t="s">
        <v>1907</v>
      </c>
      <c r="C660" s="55" t="str">
        <f t="shared" si="140"/>
        <v>47781 - Maloobchod s fotografickým a optickým zařízením a potřebami</v>
      </c>
      <c r="D660" s="55" t="s">
        <v>1908</v>
      </c>
      <c r="E660" s="1" t="s">
        <v>171</v>
      </c>
      <c r="F660" s="67" t="s">
        <v>1519</v>
      </c>
      <c r="G660" s="68" t="s">
        <v>1520</v>
      </c>
      <c r="H660" s="55" t="str">
        <f t="shared" si="135"/>
        <v>47920 - Zprostředkování v oblasti specializovaného maloobchodu</v>
      </c>
      <c r="I660" s="55" t="s">
        <v>1518</v>
      </c>
      <c r="J660" t="str">
        <f t="shared" si="136"/>
        <v>Shoda</v>
      </c>
      <c r="K660">
        <v>658</v>
      </c>
      <c r="L660" s="1">
        <f>IF(LEFT(Převodník!$A$12,5)=LEFT('Přehled převodů'!D660,5),1,0)</f>
        <v>0</v>
      </c>
      <c r="M660" s="31"/>
      <c r="N660">
        <f t="shared" si="134"/>
        <v>0</v>
      </c>
      <c r="O660" s="45" t="e">
        <f t="shared" si="137"/>
        <v>#N/A</v>
      </c>
      <c r="P660">
        <f t="shared" si="141"/>
        <v>0</v>
      </c>
      <c r="Q660" s="41">
        <f t="shared" si="142"/>
        <v>0</v>
      </c>
      <c r="R660" s="41">
        <f t="shared" si="138"/>
        <v>0</v>
      </c>
      <c r="S660" s="41">
        <f t="shared" si="143"/>
        <v>0</v>
      </c>
      <c r="T660">
        <f t="shared" si="139"/>
        <v>0</v>
      </c>
      <c r="U660" s="40">
        <f t="shared" si="144"/>
        <v>0</v>
      </c>
      <c r="V660" s="38">
        <f t="shared" si="145"/>
        <v>0</v>
      </c>
      <c r="W660" t="str">
        <f>VLOOKUP(A660,'Komplet č.2008 (ÚR 4 A 5)'!$V$4:$W$778,1,0)</f>
        <v>47781</v>
      </c>
      <c r="X660" t="str">
        <f>VLOOKUP(A660,'Komplet č.2008 (ÚR 4 A 5)'!$Y$4:$Y$778,1,0)</f>
        <v>47781</v>
      </c>
      <c r="FJ660" t="str">
        <f>VLOOKUP(F660,'Komplet č 2025 (ÚR 4 A 5)'!$F$3:$N$753,9,0)</f>
        <v>47.92</v>
      </c>
      <c r="FK660">
        <f>VLOOKUP(F660,'Komplet č 2025 (ÚR 4 A 5)'!$F$3:$N$753,8,0)</f>
        <v>4</v>
      </c>
    </row>
    <row r="661" spans="1:167" x14ac:dyDescent="0.25">
      <c r="A661" s="67" t="s">
        <v>1909</v>
      </c>
      <c r="B661" s="68" t="s">
        <v>1910</v>
      </c>
      <c r="C661" s="55" t="str">
        <f t="shared" si="140"/>
        <v>47782 - Maloobchod s pevnými palivy</v>
      </c>
      <c r="D661" s="55" t="s">
        <v>1911</v>
      </c>
      <c r="E661" s="1" t="s">
        <v>45</v>
      </c>
      <c r="F661" s="67" t="s">
        <v>1901</v>
      </c>
      <c r="G661" s="68" t="s">
        <v>1904</v>
      </c>
      <c r="H661" s="55" t="str">
        <f t="shared" si="135"/>
        <v>47780 - Maloobchod s ostatním novým zbožím</v>
      </c>
      <c r="I661" s="55" t="s">
        <v>1905</v>
      </c>
      <c r="J661" t="str">
        <f t="shared" si="136"/>
        <v>Shoda</v>
      </c>
      <c r="K661">
        <v>659</v>
      </c>
      <c r="L661" s="1">
        <f>IF(LEFT(Převodník!$A$12,5)=LEFT('Přehled převodů'!D661,5),1,0)</f>
        <v>0</v>
      </c>
      <c r="M661" s="31"/>
      <c r="N661">
        <f t="shared" si="134"/>
        <v>0</v>
      </c>
      <c r="O661" s="45" t="e">
        <f t="shared" si="137"/>
        <v>#N/A</v>
      </c>
      <c r="P661">
        <f t="shared" si="141"/>
        <v>0</v>
      </c>
      <c r="Q661" s="41">
        <f t="shared" si="142"/>
        <v>0</v>
      </c>
      <c r="R661" s="41">
        <f t="shared" si="138"/>
        <v>0</v>
      </c>
      <c r="S661" s="41">
        <f t="shared" si="143"/>
        <v>0</v>
      </c>
      <c r="T661">
        <f t="shared" si="139"/>
        <v>0</v>
      </c>
      <c r="U661" s="40">
        <f t="shared" si="144"/>
        <v>0</v>
      </c>
      <c r="V661" s="38">
        <f t="shared" si="145"/>
        <v>0</v>
      </c>
      <c r="W661" t="str">
        <f>VLOOKUP(A661,'Komplet č.2008 (ÚR 4 A 5)'!$V$4:$W$778,1,0)</f>
        <v>47782</v>
      </c>
      <c r="X661" t="str">
        <f>VLOOKUP(A661,'Komplet č.2008 (ÚR 4 A 5)'!$Y$4:$Y$778,1,0)</f>
        <v>47782</v>
      </c>
      <c r="FJ661" t="str">
        <f>VLOOKUP(F661,'Komplet č 2025 (ÚR 4 A 5)'!$F$3:$N$753,9,0)</f>
        <v>47.78</v>
      </c>
      <c r="FK661">
        <f>VLOOKUP(F661,'Komplet č 2025 (ÚR 4 A 5)'!$F$3:$N$753,8,0)</f>
        <v>4</v>
      </c>
    </row>
    <row r="662" spans="1:167" x14ac:dyDescent="0.25">
      <c r="A662" s="67" t="s">
        <v>1909</v>
      </c>
      <c r="B662" s="68" t="s">
        <v>1910</v>
      </c>
      <c r="C662" s="55" t="str">
        <f t="shared" si="140"/>
        <v>47782 - Maloobchod s pevnými palivy</v>
      </c>
      <c r="D662" s="55" t="s">
        <v>1911</v>
      </c>
      <c r="E662" s="1" t="s">
        <v>45</v>
      </c>
      <c r="F662" s="67" t="s">
        <v>1519</v>
      </c>
      <c r="G662" s="68" t="s">
        <v>1520</v>
      </c>
      <c r="H662" s="55" t="str">
        <f t="shared" si="135"/>
        <v>47920 - Zprostředkování v oblasti specializovaného maloobchodu</v>
      </c>
      <c r="I662" s="55" t="s">
        <v>1518</v>
      </c>
      <c r="J662" t="str">
        <f t="shared" si="136"/>
        <v>Shoda</v>
      </c>
      <c r="K662">
        <v>660</v>
      </c>
      <c r="L662" s="1">
        <f>IF(LEFT(Převodník!$A$12,5)=LEFT('Přehled převodů'!D662,5),1,0)</f>
        <v>0</v>
      </c>
      <c r="M662" s="31"/>
      <c r="N662">
        <f t="shared" ref="N662:N725" si="146">IF(L662=0,0,K662)</f>
        <v>0</v>
      </c>
      <c r="O662" s="45" t="e">
        <f t="shared" si="137"/>
        <v>#N/A</v>
      </c>
      <c r="P662">
        <f t="shared" si="141"/>
        <v>0</v>
      </c>
      <c r="Q662" s="41">
        <f t="shared" si="142"/>
        <v>0</v>
      </c>
      <c r="R662" s="41">
        <f t="shared" si="138"/>
        <v>0</v>
      </c>
      <c r="S662" s="41">
        <f t="shared" si="143"/>
        <v>0</v>
      </c>
      <c r="T662">
        <f t="shared" si="139"/>
        <v>0</v>
      </c>
      <c r="U662" s="40">
        <f t="shared" si="144"/>
        <v>0</v>
      </c>
      <c r="V662" s="38">
        <f t="shared" si="145"/>
        <v>0</v>
      </c>
      <c r="W662" t="str">
        <f>VLOOKUP(A662,'Komplet č.2008 (ÚR 4 A 5)'!$V$4:$W$778,1,0)</f>
        <v>47782</v>
      </c>
      <c r="X662" t="str">
        <f>VLOOKUP(A662,'Komplet č.2008 (ÚR 4 A 5)'!$Y$4:$Y$778,1,0)</f>
        <v>47782</v>
      </c>
      <c r="FJ662" t="str">
        <f>VLOOKUP(F662,'Komplet č 2025 (ÚR 4 A 5)'!$F$3:$N$753,9,0)</f>
        <v>47.92</v>
      </c>
      <c r="FK662">
        <f>VLOOKUP(F662,'Komplet č 2025 (ÚR 4 A 5)'!$F$3:$N$753,8,0)</f>
        <v>4</v>
      </c>
    </row>
    <row r="663" spans="1:167" x14ac:dyDescent="0.25">
      <c r="A663" s="67" t="s">
        <v>1912</v>
      </c>
      <c r="B663" s="68" t="s">
        <v>1913</v>
      </c>
      <c r="C663" s="55" t="str">
        <f t="shared" si="140"/>
        <v>47783 - Maloobchod s kapalnými palivy (kromě pohonných hmot)</v>
      </c>
      <c r="D663" s="55" t="s">
        <v>1914</v>
      </c>
      <c r="E663" s="1" t="s">
        <v>45</v>
      </c>
      <c r="F663" s="67" t="s">
        <v>1901</v>
      </c>
      <c r="G663" s="68" t="s">
        <v>1904</v>
      </c>
      <c r="H663" s="55" t="str">
        <f t="shared" si="135"/>
        <v>47780 - Maloobchod s ostatním novým zbožím</v>
      </c>
      <c r="I663" s="55" t="s">
        <v>1905</v>
      </c>
      <c r="J663" t="str">
        <f t="shared" si="136"/>
        <v>Shoda</v>
      </c>
      <c r="K663">
        <v>661</v>
      </c>
      <c r="L663" s="1">
        <f>IF(LEFT(Převodník!$A$12,5)=LEFT('Přehled převodů'!D663,5),1,0)</f>
        <v>0</v>
      </c>
      <c r="M663" s="31"/>
      <c r="N663">
        <f t="shared" si="146"/>
        <v>0</v>
      </c>
      <c r="O663" s="45" t="e">
        <f t="shared" si="137"/>
        <v>#N/A</v>
      </c>
      <c r="P663">
        <f t="shared" si="141"/>
        <v>0</v>
      </c>
      <c r="Q663" s="41">
        <f t="shared" si="142"/>
        <v>0</v>
      </c>
      <c r="R663" s="41">
        <f t="shared" si="138"/>
        <v>0</v>
      </c>
      <c r="S663" s="41">
        <f t="shared" si="143"/>
        <v>0</v>
      </c>
      <c r="T663">
        <f t="shared" si="139"/>
        <v>0</v>
      </c>
      <c r="U663" s="40">
        <f t="shared" si="144"/>
        <v>0</v>
      </c>
      <c r="V663" s="38">
        <f t="shared" si="145"/>
        <v>0</v>
      </c>
      <c r="W663" t="str">
        <f>VLOOKUP(A663,'Komplet č.2008 (ÚR 4 A 5)'!$V$4:$W$778,1,0)</f>
        <v>47783</v>
      </c>
      <c r="X663" t="str">
        <f>VLOOKUP(A663,'Komplet č.2008 (ÚR 4 A 5)'!$Y$4:$Y$778,1,0)</f>
        <v>47783</v>
      </c>
      <c r="FJ663" t="str">
        <f>VLOOKUP(F663,'Komplet č 2025 (ÚR 4 A 5)'!$F$3:$N$753,9,0)</f>
        <v>47.78</v>
      </c>
      <c r="FK663">
        <f>VLOOKUP(F663,'Komplet č 2025 (ÚR 4 A 5)'!$F$3:$N$753,8,0)</f>
        <v>4</v>
      </c>
    </row>
    <row r="664" spans="1:167" x14ac:dyDescent="0.25">
      <c r="A664" s="67" t="s">
        <v>1912</v>
      </c>
      <c r="B664" s="68" t="s">
        <v>1913</v>
      </c>
      <c r="C664" s="55" t="str">
        <f t="shared" si="140"/>
        <v>47783 - Maloobchod s kapalnými palivy (kromě pohonných hmot)</v>
      </c>
      <c r="D664" s="55" t="s">
        <v>1914</v>
      </c>
      <c r="E664" s="1" t="s">
        <v>45</v>
      </c>
      <c r="F664" s="67" t="s">
        <v>1519</v>
      </c>
      <c r="G664" s="68" t="s">
        <v>1520</v>
      </c>
      <c r="H664" s="55" t="str">
        <f t="shared" si="135"/>
        <v>47920 - Zprostředkování v oblasti specializovaného maloobchodu</v>
      </c>
      <c r="I664" s="55" t="s">
        <v>1518</v>
      </c>
      <c r="J664" t="str">
        <f t="shared" si="136"/>
        <v>Shoda</v>
      </c>
      <c r="K664">
        <v>662</v>
      </c>
      <c r="L664" s="1">
        <f>IF(LEFT(Převodník!$A$12,5)=LEFT('Přehled převodů'!D664,5),1,0)</f>
        <v>0</v>
      </c>
      <c r="M664" s="31"/>
      <c r="N664">
        <f t="shared" si="146"/>
        <v>0</v>
      </c>
      <c r="O664" s="45" t="e">
        <f t="shared" si="137"/>
        <v>#N/A</v>
      </c>
      <c r="P664">
        <f t="shared" si="141"/>
        <v>0</v>
      </c>
      <c r="Q664" s="41">
        <f t="shared" si="142"/>
        <v>0</v>
      </c>
      <c r="R664" s="41">
        <f t="shared" si="138"/>
        <v>0</v>
      </c>
      <c r="S664" s="41">
        <f t="shared" si="143"/>
        <v>0</v>
      </c>
      <c r="T664">
        <f t="shared" si="139"/>
        <v>0</v>
      </c>
      <c r="U664" s="40">
        <f t="shared" si="144"/>
        <v>0</v>
      </c>
      <c r="V664" s="38">
        <f t="shared" si="145"/>
        <v>0</v>
      </c>
      <c r="W664" t="str">
        <f>VLOOKUP(A664,'Komplet č.2008 (ÚR 4 A 5)'!$V$4:$W$778,1,0)</f>
        <v>47783</v>
      </c>
      <c r="X664" t="str">
        <f>VLOOKUP(A664,'Komplet č.2008 (ÚR 4 A 5)'!$Y$4:$Y$778,1,0)</f>
        <v>47783</v>
      </c>
      <c r="FJ664" t="str">
        <f>VLOOKUP(F664,'Komplet č 2025 (ÚR 4 A 5)'!$F$3:$N$753,9,0)</f>
        <v>47.92</v>
      </c>
      <c r="FK664">
        <f>VLOOKUP(F664,'Komplet č 2025 (ÚR 4 A 5)'!$F$3:$N$753,8,0)</f>
        <v>4</v>
      </c>
    </row>
    <row r="665" spans="1:167" x14ac:dyDescent="0.25">
      <c r="A665" s="67" t="s">
        <v>1915</v>
      </c>
      <c r="B665" s="68" t="s">
        <v>1916</v>
      </c>
      <c r="C665" s="55" t="str">
        <f t="shared" si="140"/>
        <v>47784 - Maloobchod s plynnými palivy (kromě pohonných hmot)</v>
      </c>
      <c r="D665" s="55" t="s">
        <v>1917</v>
      </c>
      <c r="E665" s="1" t="s">
        <v>45</v>
      </c>
      <c r="F665" s="67" t="s">
        <v>1901</v>
      </c>
      <c r="G665" s="68" t="s">
        <v>1904</v>
      </c>
      <c r="H665" s="55" t="str">
        <f t="shared" si="135"/>
        <v>47780 - Maloobchod s ostatním novým zbožím</v>
      </c>
      <c r="I665" s="55" t="s">
        <v>1905</v>
      </c>
      <c r="J665" t="str">
        <f t="shared" si="136"/>
        <v>Shoda</v>
      </c>
      <c r="K665">
        <v>663</v>
      </c>
      <c r="L665" s="1">
        <f>IF(LEFT(Převodník!$A$12,5)=LEFT('Přehled převodů'!D665,5),1,0)</f>
        <v>0</v>
      </c>
      <c r="M665" s="31"/>
      <c r="N665">
        <f t="shared" si="146"/>
        <v>0</v>
      </c>
      <c r="O665" s="45" t="e">
        <f t="shared" si="137"/>
        <v>#N/A</v>
      </c>
      <c r="P665">
        <f t="shared" si="141"/>
        <v>0</v>
      </c>
      <c r="Q665" s="41">
        <f t="shared" si="142"/>
        <v>0</v>
      </c>
      <c r="R665" s="41">
        <f t="shared" si="138"/>
        <v>0</v>
      </c>
      <c r="S665" s="41">
        <f t="shared" si="143"/>
        <v>0</v>
      </c>
      <c r="T665">
        <f t="shared" si="139"/>
        <v>0</v>
      </c>
      <c r="U665" s="40">
        <f t="shared" si="144"/>
        <v>0</v>
      </c>
      <c r="V665" s="38">
        <f t="shared" si="145"/>
        <v>0</v>
      </c>
      <c r="W665" t="str">
        <f>VLOOKUP(A665,'Komplet č.2008 (ÚR 4 A 5)'!$V$4:$W$778,1,0)</f>
        <v>47784</v>
      </c>
      <c r="X665" t="str">
        <f>VLOOKUP(A665,'Komplet č.2008 (ÚR 4 A 5)'!$Y$4:$Y$778,1,0)</f>
        <v>47784</v>
      </c>
      <c r="FJ665" t="str">
        <f>VLOOKUP(F665,'Komplet č 2025 (ÚR 4 A 5)'!$F$3:$N$753,9,0)</f>
        <v>47.78</v>
      </c>
      <c r="FK665">
        <f>VLOOKUP(F665,'Komplet č 2025 (ÚR 4 A 5)'!$F$3:$N$753,8,0)</f>
        <v>4</v>
      </c>
    </row>
    <row r="666" spans="1:167" x14ac:dyDescent="0.25">
      <c r="A666" s="67" t="s">
        <v>1915</v>
      </c>
      <c r="B666" s="68" t="s">
        <v>1916</v>
      </c>
      <c r="C666" s="55" t="str">
        <f t="shared" si="140"/>
        <v>47784 - Maloobchod s plynnými palivy (kromě pohonných hmot)</v>
      </c>
      <c r="D666" s="55" t="s">
        <v>1917</v>
      </c>
      <c r="E666" s="1" t="s">
        <v>45</v>
      </c>
      <c r="F666" s="67" t="s">
        <v>1519</v>
      </c>
      <c r="G666" s="68" t="s">
        <v>1520</v>
      </c>
      <c r="H666" s="55" t="str">
        <f t="shared" si="135"/>
        <v>47920 - Zprostředkování v oblasti specializovaného maloobchodu</v>
      </c>
      <c r="I666" s="55" t="s">
        <v>1518</v>
      </c>
      <c r="J666" t="str">
        <f t="shared" si="136"/>
        <v>Shoda</v>
      </c>
      <c r="K666">
        <v>664</v>
      </c>
      <c r="L666" s="1">
        <f>IF(LEFT(Převodník!$A$12,5)=LEFT('Přehled převodů'!D666,5),1,0)</f>
        <v>0</v>
      </c>
      <c r="M666" s="31"/>
      <c r="N666">
        <f t="shared" si="146"/>
        <v>0</v>
      </c>
      <c r="O666" s="45" t="e">
        <f t="shared" si="137"/>
        <v>#N/A</v>
      </c>
      <c r="P666">
        <f t="shared" si="141"/>
        <v>0</v>
      </c>
      <c r="Q666" s="41">
        <f t="shared" si="142"/>
        <v>0</v>
      </c>
      <c r="R666" s="41">
        <f t="shared" si="138"/>
        <v>0</v>
      </c>
      <c r="S666" s="41">
        <f t="shared" si="143"/>
        <v>0</v>
      </c>
      <c r="T666">
        <f t="shared" si="139"/>
        <v>0</v>
      </c>
      <c r="U666" s="40">
        <f t="shared" si="144"/>
        <v>0</v>
      </c>
      <c r="V666" s="38">
        <f t="shared" si="145"/>
        <v>0</v>
      </c>
      <c r="W666" t="str">
        <f>VLOOKUP(A666,'Komplet č.2008 (ÚR 4 A 5)'!$V$4:$W$778,1,0)</f>
        <v>47784</v>
      </c>
      <c r="X666" t="str">
        <f>VLOOKUP(A666,'Komplet č.2008 (ÚR 4 A 5)'!$Y$4:$Y$778,1,0)</f>
        <v>47784</v>
      </c>
      <c r="FJ666" t="str">
        <f>VLOOKUP(F666,'Komplet č 2025 (ÚR 4 A 5)'!$F$3:$N$753,9,0)</f>
        <v>47.92</v>
      </c>
      <c r="FK666">
        <f>VLOOKUP(F666,'Komplet č 2025 (ÚR 4 A 5)'!$F$3:$N$753,8,0)</f>
        <v>4</v>
      </c>
    </row>
    <row r="667" spans="1:167" x14ac:dyDescent="0.25">
      <c r="A667" s="67" t="s">
        <v>1918</v>
      </c>
      <c r="B667" s="68" t="s">
        <v>1919</v>
      </c>
      <c r="C667" s="55" t="str">
        <f t="shared" si="140"/>
        <v>47789 - Ostatní maloobchod s novým zbožím ve specializovaných prodejnách j. n.</v>
      </c>
      <c r="D667" s="55" t="s">
        <v>1920</v>
      </c>
      <c r="E667" s="1" t="s">
        <v>1374</v>
      </c>
      <c r="F667" s="67" t="s">
        <v>1851</v>
      </c>
      <c r="G667" s="68" t="s">
        <v>1852</v>
      </c>
      <c r="H667" s="55" t="str">
        <f t="shared" si="135"/>
        <v>47550 - Maloobchod s nábytkem, osvětlovacími zařízeními, nádobím a ostatními výrobky převážně pro domácnost</v>
      </c>
      <c r="I667" s="55" t="s">
        <v>1855</v>
      </c>
      <c r="J667" t="str">
        <f t="shared" si="136"/>
        <v>Shoda</v>
      </c>
      <c r="K667">
        <v>665</v>
      </c>
      <c r="L667" s="1">
        <f>IF(LEFT(Převodník!$A$12,5)=LEFT('Přehled převodů'!D667,5),1,0)</f>
        <v>0</v>
      </c>
      <c r="M667" s="31"/>
      <c r="N667">
        <f t="shared" si="146"/>
        <v>0</v>
      </c>
      <c r="O667" s="45" t="e">
        <f t="shared" si="137"/>
        <v>#N/A</v>
      </c>
      <c r="P667">
        <f t="shared" si="141"/>
        <v>0</v>
      </c>
      <c r="Q667" s="41">
        <f t="shared" si="142"/>
        <v>0</v>
      </c>
      <c r="R667" s="41">
        <f t="shared" si="138"/>
        <v>0</v>
      </c>
      <c r="S667" s="41">
        <f t="shared" si="143"/>
        <v>0</v>
      </c>
      <c r="T667">
        <f t="shared" si="139"/>
        <v>0</v>
      </c>
      <c r="U667" s="40">
        <f t="shared" si="144"/>
        <v>0</v>
      </c>
      <c r="V667" s="38">
        <f t="shared" si="145"/>
        <v>0</v>
      </c>
      <c r="W667" t="str">
        <f>VLOOKUP(A667,'Komplet č.2008 (ÚR 4 A 5)'!$V$4:$W$778,1,0)</f>
        <v>47789</v>
      </c>
      <c r="X667" t="str">
        <f>VLOOKUP(A667,'Komplet č.2008 (ÚR 4 A 5)'!$Y$4:$Y$778,1,0)</f>
        <v>47789</v>
      </c>
      <c r="FJ667" t="str">
        <f>VLOOKUP(F667,'Komplet č 2025 (ÚR 4 A 5)'!$F$3:$N$753,9,0)</f>
        <v>47.55</v>
      </c>
      <c r="FK667">
        <f>VLOOKUP(F667,'Komplet č 2025 (ÚR 4 A 5)'!$F$3:$N$753,8,0)</f>
        <v>4</v>
      </c>
    </row>
    <row r="668" spans="1:167" x14ac:dyDescent="0.25">
      <c r="A668" s="67" t="s">
        <v>1918</v>
      </c>
      <c r="B668" s="68" t="s">
        <v>1919</v>
      </c>
      <c r="C668" s="55" t="str">
        <f t="shared" si="140"/>
        <v>47789 - Ostatní maloobchod s novým zbožím ve specializovaných prodejnách j. n.</v>
      </c>
      <c r="D668" s="55" t="s">
        <v>1920</v>
      </c>
      <c r="E668" s="1" t="s">
        <v>1374</v>
      </c>
      <c r="F668" s="67" t="s">
        <v>1865</v>
      </c>
      <c r="G668" s="68" t="s">
        <v>1869</v>
      </c>
      <c r="H668" s="55" t="str">
        <f t="shared" si="135"/>
        <v>47630 - Maloobchod se sportovním vybavením</v>
      </c>
      <c r="I668" s="55" t="s">
        <v>1871</v>
      </c>
      <c r="J668" t="str">
        <f t="shared" si="136"/>
        <v>Shoda</v>
      </c>
      <c r="K668">
        <v>666</v>
      </c>
      <c r="L668" s="1">
        <f>IF(LEFT(Převodník!$A$12,5)=LEFT('Přehled převodů'!D668,5),1,0)</f>
        <v>0</v>
      </c>
      <c r="M668" s="31"/>
      <c r="N668">
        <f t="shared" si="146"/>
        <v>0</v>
      </c>
      <c r="O668" s="45" t="e">
        <f t="shared" si="137"/>
        <v>#N/A</v>
      </c>
      <c r="P668">
        <f t="shared" si="141"/>
        <v>0</v>
      </c>
      <c r="Q668" s="41">
        <f t="shared" si="142"/>
        <v>0</v>
      </c>
      <c r="R668" s="41">
        <f t="shared" si="138"/>
        <v>0</v>
      </c>
      <c r="S668" s="41">
        <f t="shared" si="143"/>
        <v>0</v>
      </c>
      <c r="T668">
        <f t="shared" si="139"/>
        <v>0</v>
      </c>
      <c r="U668" s="40">
        <f t="shared" si="144"/>
        <v>0</v>
      </c>
      <c r="V668" s="38">
        <f t="shared" si="145"/>
        <v>0</v>
      </c>
      <c r="W668" t="str">
        <f>VLOOKUP(A668,'Komplet č.2008 (ÚR 4 A 5)'!$V$4:$W$778,1,0)</f>
        <v>47789</v>
      </c>
      <c r="X668" t="str">
        <f>VLOOKUP(A668,'Komplet č.2008 (ÚR 4 A 5)'!$Y$4:$Y$778,1,0)</f>
        <v>47789</v>
      </c>
      <c r="FJ668" t="str">
        <f>VLOOKUP(F668,'Komplet č 2025 (ÚR 4 A 5)'!$F$3:$N$753,9,0)</f>
        <v>47.63</v>
      </c>
      <c r="FK668">
        <f>VLOOKUP(F668,'Komplet č 2025 (ÚR 4 A 5)'!$F$3:$N$753,8,0)</f>
        <v>4</v>
      </c>
    </row>
    <row r="669" spans="1:167" x14ac:dyDescent="0.25">
      <c r="A669" s="67" t="s">
        <v>1918</v>
      </c>
      <c r="B669" s="68" t="s">
        <v>1919</v>
      </c>
      <c r="C669" s="55" t="str">
        <f t="shared" si="140"/>
        <v>47789 - Ostatní maloobchod s novým zbožím ve specializovaných prodejnách j. n.</v>
      </c>
      <c r="D669" s="55" t="s">
        <v>1920</v>
      </c>
      <c r="E669" s="1" t="s">
        <v>1374</v>
      </c>
      <c r="F669" s="67" t="s">
        <v>1853</v>
      </c>
      <c r="G669" s="68" t="s">
        <v>1854</v>
      </c>
      <c r="H669" s="55" t="str">
        <f t="shared" si="135"/>
        <v>47690 - Maloobchod s výrobky pro kulturní rozhled a rekreaci j. n.</v>
      </c>
      <c r="I669" s="55" t="s">
        <v>1856</v>
      </c>
      <c r="J669" t="str">
        <f t="shared" si="136"/>
        <v>Shoda</v>
      </c>
      <c r="K669">
        <v>667</v>
      </c>
      <c r="L669" s="1">
        <f>IF(LEFT(Převodník!$A$12,5)=LEFT('Přehled převodů'!D669,5),1,0)</f>
        <v>0</v>
      </c>
      <c r="M669" s="31"/>
      <c r="N669">
        <f t="shared" si="146"/>
        <v>0</v>
      </c>
      <c r="O669" s="45" t="e">
        <f t="shared" si="137"/>
        <v>#N/A</v>
      </c>
      <c r="P669">
        <f t="shared" si="141"/>
        <v>0</v>
      </c>
      <c r="Q669" s="41">
        <f t="shared" si="142"/>
        <v>0</v>
      </c>
      <c r="R669" s="41">
        <f t="shared" si="138"/>
        <v>0</v>
      </c>
      <c r="S669" s="41">
        <f t="shared" si="143"/>
        <v>0</v>
      </c>
      <c r="T669">
        <f t="shared" si="139"/>
        <v>0</v>
      </c>
      <c r="U669" s="40">
        <f t="shared" si="144"/>
        <v>0</v>
      </c>
      <c r="V669" s="38">
        <f t="shared" si="145"/>
        <v>0</v>
      </c>
      <c r="W669" t="str">
        <f>VLOOKUP(A669,'Komplet č.2008 (ÚR 4 A 5)'!$V$4:$W$778,1,0)</f>
        <v>47789</v>
      </c>
      <c r="X669" t="str">
        <f>VLOOKUP(A669,'Komplet č.2008 (ÚR 4 A 5)'!$Y$4:$Y$778,1,0)</f>
        <v>47789</v>
      </c>
      <c r="FJ669" t="str">
        <f>VLOOKUP(F669,'Komplet č 2025 (ÚR 4 A 5)'!$F$3:$N$753,9,0)</f>
        <v>47.69</v>
      </c>
      <c r="FK669">
        <f>VLOOKUP(F669,'Komplet č 2025 (ÚR 4 A 5)'!$F$3:$N$753,8,0)</f>
        <v>4</v>
      </c>
    </row>
    <row r="670" spans="1:167" x14ac:dyDescent="0.25">
      <c r="A670" s="67" t="s">
        <v>1918</v>
      </c>
      <c r="B670" s="68" t="s">
        <v>1919</v>
      </c>
      <c r="C670" s="55" t="str">
        <f t="shared" si="140"/>
        <v>47789 - Ostatní maloobchod s novým zbožím ve specializovaných prodejnách j. n.</v>
      </c>
      <c r="D670" s="55" t="s">
        <v>1920</v>
      </c>
      <c r="E670" s="1" t="s">
        <v>1374</v>
      </c>
      <c r="F670" s="67" t="s">
        <v>1901</v>
      </c>
      <c r="G670" s="68" t="s">
        <v>1904</v>
      </c>
      <c r="H670" s="55" t="str">
        <f t="shared" si="135"/>
        <v>47780 - Maloobchod s ostatním novým zbožím</v>
      </c>
      <c r="I670" s="55" t="s">
        <v>1905</v>
      </c>
      <c r="J670" t="str">
        <f t="shared" si="136"/>
        <v>Shoda</v>
      </c>
      <c r="K670">
        <v>668</v>
      </c>
      <c r="L670" s="1">
        <f>IF(LEFT(Převodník!$A$12,5)=LEFT('Přehled převodů'!D670,5),1,0)</f>
        <v>0</v>
      </c>
      <c r="M670" s="31"/>
      <c r="N670">
        <f t="shared" si="146"/>
        <v>0</v>
      </c>
      <c r="O670" s="45" t="e">
        <f t="shared" si="137"/>
        <v>#N/A</v>
      </c>
      <c r="P670">
        <f t="shared" si="141"/>
        <v>0</v>
      </c>
      <c r="Q670" s="41">
        <f t="shared" si="142"/>
        <v>0</v>
      </c>
      <c r="R670" s="41">
        <f t="shared" si="138"/>
        <v>0</v>
      </c>
      <c r="S670" s="41">
        <f t="shared" si="143"/>
        <v>0</v>
      </c>
      <c r="T670">
        <f t="shared" si="139"/>
        <v>0</v>
      </c>
      <c r="U670" s="40">
        <f t="shared" si="144"/>
        <v>0</v>
      </c>
      <c r="V670" s="38">
        <f t="shared" si="145"/>
        <v>0</v>
      </c>
      <c r="W670" t="str">
        <f>VLOOKUP(A670,'Komplet č.2008 (ÚR 4 A 5)'!$V$4:$W$778,1,0)</f>
        <v>47789</v>
      </c>
      <c r="X670" t="str">
        <f>VLOOKUP(A670,'Komplet č.2008 (ÚR 4 A 5)'!$Y$4:$Y$778,1,0)</f>
        <v>47789</v>
      </c>
      <c r="FJ670" t="str">
        <f>VLOOKUP(F670,'Komplet č 2025 (ÚR 4 A 5)'!$F$3:$N$753,9,0)</f>
        <v>47.78</v>
      </c>
      <c r="FK670">
        <f>VLOOKUP(F670,'Komplet č 2025 (ÚR 4 A 5)'!$F$3:$N$753,8,0)</f>
        <v>4</v>
      </c>
    </row>
    <row r="671" spans="1:167" x14ac:dyDescent="0.25">
      <c r="A671" s="67" t="s">
        <v>1918</v>
      </c>
      <c r="B671" s="68" t="s">
        <v>1919</v>
      </c>
      <c r="C671" s="55" t="str">
        <f t="shared" si="140"/>
        <v>47789 - Ostatní maloobchod s novým zbožím ve specializovaných prodejnách j. n.</v>
      </c>
      <c r="D671" s="55" t="s">
        <v>1920</v>
      </c>
      <c r="E671" s="1" t="s">
        <v>1374</v>
      </c>
      <c r="F671" s="67" t="s">
        <v>1519</v>
      </c>
      <c r="G671" s="68" t="s">
        <v>1520</v>
      </c>
      <c r="H671" s="55" t="str">
        <f t="shared" si="135"/>
        <v>47920 - Zprostředkování v oblasti specializovaného maloobchodu</v>
      </c>
      <c r="I671" s="55" t="s">
        <v>1518</v>
      </c>
      <c r="J671" t="str">
        <f t="shared" si="136"/>
        <v>Shoda</v>
      </c>
      <c r="K671">
        <v>669</v>
      </c>
      <c r="L671" s="1">
        <f>IF(LEFT(Převodník!$A$12,5)=LEFT('Přehled převodů'!D671,5),1,0)</f>
        <v>0</v>
      </c>
      <c r="M671" s="31"/>
      <c r="N671">
        <f t="shared" si="146"/>
        <v>0</v>
      </c>
      <c r="O671" s="45" t="e">
        <f t="shared" si="137"/>
        <v>#N/A</v>
      </c>
      <c r="P671">
        <f t="shared" si="141"/>
        <v>0</v>
      </c>
      <c r="Q671" s="41">
        <f t="shared" si="142"/>
        <v>0</v>
      </c>
      <c r="R671" s="41">
        <f t="shared" si="138"/>
        <v>0</v>
      </c>
      <c r="S671" s="41">
        <f t="shared" si="143"/>
        <v>0</v>
      </c>
      <c r="T671">
        <f t="shared" si="139"/>
        <v>0</v>
      </c>
      <c r="U671" s="40">
        <f t="shared" si="144"/>
        <v>0</v>
      </c>
      <c r="V671" s="38">
        <f t="shared" si="145"/>
        <v>0</v>
      </c>
      <c r="W671" t="str">
        <f>VLOOKUP(A671,'Komplet č.2008 (ÚR 4 A 5)'!$V$4:$W$778,1,0)</f>
        <v>47789</v>
      </c>
      <c r="X671" t="str">
        <f>VLOOKUP(A671,'Komplet č.2008 (ÚR 4 A 5)'!$Y$4:$Y$778,1,0)</f>
        <v>47789</v>
      </c>
      <c r="FJ671" t="str">
        <f>VLOOKUP(F671,'Komplet č 2025 (ÚR 4 A 5)'!$F$3:$N$753,9,0)</f>
        <v>47.92</v>
      </c>
      <c r="FK671">
        <f>VLOOKUP(F671,'Komplet č 2025 (ÚR 4 A 5)'!$F$3:$N$753,8,0)</f>
        <v>4</v>
      </c>
    </row>
    <row r="672" spans="1:167" x14ac:dyDescent="0.25">
      <c r="A672" s="67" t="s">
        <v>1921</v>
      </c>
      <c r="B672" s="68" t="s">
        <v>1922</v>
      </c>
      <c r="C672" s="55" t="str">
        <f t="shared" si="140"/>
        <v>47790 - Maloobchod s použitým zbožím v prodejnách</v>
      </c>
      <c r="D672" s="55" t="s">
        <v>1923</v>
      </c>
      <c r="E672" s="1" t="s">
        <v>171</v>
      </c>
      <c r="F672" s="67" t="s">
        <v>1921</v>
      </c>
      <c r="G672" s="68" t="s">
        <v>1924</v>
      </c>
      <c r="H672" s="55" t="str">
        <f t="shared" si="135"/>
        <v>47790 - Maloobchod s použitým zbožím</v>
      </c>
      <c r="I672" s="55" t="s">
        <v>1925</v>
      </c>
      <c r="J672" t="str">
        <f t="shared" si="136"/>
        <v>Shoda</v>
      </c>
      <c r="K672">
        <v>670</v>
      </c>
      <c r="L672" s="1">
        <f>IF(LEFT(Převodník!$A$12,5)=LEFT('Přehled převodů'!D672,5),1,0)</f>
        <v>0</v>
      </c>
      <c r="M672" s="31"/>
      <c r="N672">
        <f t="shared" si="146"/>
        <v>0</v>
      </c>
      <c r="O672" s="45" t="e">
        <f t="shared" si="137"/>
        <v>#N/A</v>
      </c>
      <c r="P672">
        <f t="shared" si="141"/>
        <v>0</v>
      </c>
      <c r="Q672" s="41">
        <f t="shared" si="142"/>
        <v>0</v>
      </c>
      <c r="R672" s="41">
        <f t="shared" si="138"/>
        <v>0</v>
      </c>
      <c r="S672" s="41">
        <f t="shared" si="143"/>
        <v>0</v>
      </c>
      <c r="T672">
        <f t="shared" si="139"/>
        <v>0</v>
      </c>
      <c r="U672" s="40">
        <f t="shared" si="144"/>
        <v>0</v>
      </c>
      <c r="V672" s="38">
        <f t="shared" si="145"/>
        <v>0</v>
      </c>
      <c r="W672" t="str">
        <f>VLOOKUP(A672,'Komplet č.2008 (ÚR 4 A 5)'!$V$4:$W$778,1,0)</f>
        <v>47790</v>
      </c>
      <c r="X672" t="str">
        <f>VLOOKUP(A672,'Komplet č.2008 (ÚR 4 A 5)'!$Y$4:$Y$778,1,0)</f>
        <v>47790</v>
      </c>
      <c r="FJ672" t="str">
        <f>VLOOKUP(F672,'Komplet č 2025 (ÚR 4 A 5)'!$F$3:$N$753,9,0)</f>
        <v>47.79</v>
      </c>
      <c r="FK672">
        <f>VLOOKUP(F672,'Komplet č 2025 (ÚR 4 A 5)'!$F$3:$N$753,8,0)</f>
        <v>4</v>
      </c>
    </row>
    <row r="673" spans="1:167" x14ac:dyDescent="0.25">
      <c r="A673" s="67" t="s">
        <v>1921</v>
      </c>
      <c r="B673" s="68" t="s">
        <v>1922</v>
      </c>
      <c r="C673" s="55" t="str">
        <f t="shared" si="140"/>
        <v>47790 - Maloobchod s použitým zbožím v prodejnách</v>
      </c>
      <c r="D673" s="55" t="s">
        <v>1923</v>
      </c>
      <c r="E673" s="1" t="s">
        <v>171</v>
      </c>
      <c r="F673" s="67" t="s">
        <v>1779</v>
      </c>
      <c r="G673" s="68" t="s">
        <v>1780</v>
      </c>
      <c r="H673" s="55" t="str">
        <f t="shared" si="135"/>
        <v>47910 - Zprostředkování v oblasti nespecializovaného maloobchodu</v>
      </c>
      <c r="I673" s="55" t="s">
        <v>1787</v>
      </c>
      <c r="J673" t="str">
        <f t="shared" si="136"/>
        <v>Shoda</v>
      </c>
      <c r="K673">
        <v>671</v>
      </c>
      <c r="L673" s="1">
        <f>IF(LEFT(Převodník!$A$12,5)=LEFT('Přehled převodů'!D673,5),1,0)</f>
        <v>0</v>
      </c>
      <c r="M673" s="31"/>
      <c r="N673">
        <f t="shared" si="146"/>
        <v>0</v>
      </c>
      <c r="O673" s="45" t="e">
        <f t="shared" si="137"/>
        <v>#N/A</v>
      </c>
      <c r="P673">
        <f t="shared" si="141"/>
        <v>0</v>
      </c>
      <c r="Q673" s="41">
        <f t="shared" si="142"/>
        <v>0</v>
      </c>
      <c r="R673" s="41">
        <f t="shared" si="138"/>
        <v>0</v>
      </c>
      <c r="S673" s="41">
        <f t="shared" si="143"/>
        <v>0</v>
      </c>
      <c r="T673">
        <f t="shared" si="139"/>
        <v>0</v>
      </c>
      <c r="U673" s="40">
        <f t="shared" si="144"/>
        <v>0</v>
      </c>
      <c r="V673" s="38">
        <f t="shared" si="145"/>
        <v>0</v>
      </c>
      <c r="W673" t="str">
        <f>VLOOKUP(A673,'Komplet č.2008 (ÚR 4 A 5)'!$V$4:$W$778,1,0)</f>
        <v>47790</v>
      </c>
      <c r="X673" t="str">
        <f>VLOOKUP(A673,'Komplet č.2008 (ÚR 4 A 5)'!$Y$4:$Y$778,1,0)</f>
        <v>47790</v>
      </c>
      <c r="FJ673" t="str">
        <f>VLOOKUP(F673,'Komplet č 2025 (ÚR 4 A 5)'!$F$3:$N$753,9,0)</f>
        <v>47.91</v>
      </c>
      <c r="FK673">
        <f>VLOOKUP(F673,'Komplet č 2025 (ÚR 4 A 5)'!$F$3:$N$753,8,0)</f>
        <v>4</v>
      </c>
    </row>
    <row r="674" spans="1:167" x14ac:dyDescent="0.25">
      <c r="A674" s="67" t="s">
        <v>1921</v>
      </c>
      <c r="B674" s="68" t="s">
        <v>1922</v>
      </c>
      <c r="C674" s="55" t="str">
        <f t="shared" si="140"/>
        <v>47790 - Maloobchod s použitým zbožím v prodejnách</v>
      </c>
      <c r="D674" s="55" t="s">
        <v>1923</v>
      </c>
      <c r="E674" s="1" t="s">
        <v>171</v>
      </c>
      <c r="F674" s="67" t="s">
        <v>1519</v>
      </c>
      <c r="G674" s="68" t="s">
        <v>1520</v>
      </c>
      <c r="H674" s="55" t="str">
        <f t="shared" si="135"/>
        <v>47920 - Zprostředkování v oblasti specializovaného maloobchodu</v>
      </c>
      <c r="I674" s="55" t="s">
        <v>1518</v>
      </c>
      <c r="J674" t="str">
        <f t="shared" si="136"/>
        <v>Shoda</v>
      </c>
      <c r="K674">
        <v>672</v>
      </c>
      <c r="L674" s="1">
        <f>IF(LEFT(Převodník!$A$12,5)=LEFT('Přehled převodů'!D674,5),1,0)</f>
        <v>0</v>
      </c>
      <c r="M674" s="31"/>
      <c r="N674">
        <f t="shared" si="146"/>
        <v>0</v>
      </c>
      <c r="O674" s="45" t="e">
        <f t="shared" si="137"/>
        <v>#N/A</v>
      </c>
      <c r="P674">
        <f t="shared" si="141"/>
        <v>0</v>
      </c>
      <c r="Q674" s="41">
        <f t="shared" si="142"/>
        <v>0</v>
      </c>
      <c r="R674" s="41">
        <f t="shared" si="138"/>
        <v>0</v>
      </c>
      <c r="S674" s="41">
        <f t="shared" si="143"/>
        <v>0</v>
      </c>
      <c r="T674">
        <f t="shared" si="139"/>
        <v>0</v>
      </c>
      <c r="U674" s="40">
        <f t="shared" si="144"/>
        <v>0</v>
      </c>
      <c r="V674" s="38">
        <f t="shared" si="145"/>
        <v>0</v>
      </c>
      <c r="W674" t="str">
        <f>VLOOKUP(A674,'Komplet č.2008 (ÚR 4 A 5)'!$V$4:$W$778,1,0)</f>
        <v>47790</v>
      </c>
      <c r="X674" t="str">
        <f>VLOOKUP(A674,'Komplet č.2008 (ÚR 4 A 5)'!$Y$4:$Y$778,1,0)</f>
        <v>47790</v>
      </c>
      <c r="FJ674" t="str">
        <f>VLOOKUP(F674,'Komplet č 2025 (ÚR 4 A 5)'!$F$3:$N$753,9,0)</f>
        <v>47.92</v>
      </c>
      <c r="FK674">
        <f>VLOOKUP(F674,'Komplet č 2025 (ÚR 4 A 5)'!$F$3:$N$753,8,0)</f>
        <v>4</v>
      </c>
    </row>
    <row r="675" spans="1:167" x14ac:dyDescent="0.25">
      <c r="A675" s="67" t="s">
        <v>1516</v>
      </c>
      <c r="B675" s="68" t="s">
        <v>1926</v>
      </c>
      <c r="C675" s="55" t="str">
        <f t="shared" si="140"/>
        <v>47810 - Maloobchod s potravinami, nápoji a tabákovými výrobky ve stáncích a na trzích</v>
      </c>
      <c r="D675" s="55" t="s">
        <v>1927</v>
      </c>
      <c r="E675" s="1" t="s">
        <v>1928</v>
      </c>
      <c r="F675" s="67" t="s">
        <v>1775</v>
      </c>
      <c r="G675" s="68" t="s">
        <v>1778</v>
      </c>
      <c r="H675" s="55" t="str">
        <f t="shared" si="135"/>
        <v>47110 - Nespecializovaný maloobchod s převahou potravin, nápojů a tabákových výrobků</v>
      </c>
      <c r="I675" s="55" t="s">
        <v>1781</v>
      </c>
      <c r="J675" t="str">
        <f t="shared" si="136"/>
        <v>Shoda</v>
      </c>
      <c r="K675">
        <v>673</v>
      </c>
      <c r="L675" s="1">
        <f>IF(LEFT(Převodník!$A$12,5)=LEFT('Přehled převodů'!D675,5),1,0)</f>
        <v>0</v>
      </c>
      <c r="M675" s="31"/>
      <c r="N675">
        <f t="shared" si="146"/>
        <v>0</v>
      </c>
      <c r="O675" s="45" t="e">
        <f t="shared" si="137"/>
        <v>#N/A</v>
      </c>
      <c r="P675">
        <f t="shared" si="141"/>
        <v>0</v>
      </c>
      <c r="Q675" s="41">
        <f t="shared" si="142"/>
        <v>0</v>
      </c>
      <c r="R675" s="41">
        <f t="shared" si="138"/>
        <v>0</v>
      </c>
      <c r="S675" s="41">
        <f t="shared" si="143"/>
        <v>0</v>
      </c>
      <c r="T675">
        <f t="shared" si="139"/>
        <v>0</v>
      </c>
      <c r="U675" s="40">
        <f t="shared" si="144"/>
        <v>0</v>
      </c>
      <c r="V675" s="38">
        <f t="shared" si="145"/>
        <v>0</v>
      </c>
      <c r="W675" t="str">
        <f>VLOOKUP(A675,'Komplet č.2008 (ÚR 4 A 5)'!$V$4:$W$778,1,0)</f>
        <v>47810</v>
      </c>
      <c r="X675" t="str">
        <f>VLOOKUP(A675,'Komplet č.2008 (ÚR 4 A 5)'!$Y$4:$Y$778,1,0)</f>
        <v>47810</v>
      </c>
      <c r="FJ675" t="str">
        <f>VLOOKUP(F675,'Komplet č 2025 (ÚR 4 A 5)'!$F$3:$N$753,9,0)</f>
        <v>47.11</v>
      </c>
      <c r="FK675">
        <f>VLOOKUP(F675,'Komplet č 2025 (ÚR 4 A 5)'!$F$3:$N$753,8,0)</f>
        <v>4</v>
      </c>
    </row>
    <row r="676" spans="1:167" x14ac:dyDescent="0.25">
      <c r="A676" s="67" t="s">
        <v>1516</v>
      </c>
      <c r="B676" s="68" t="s">
        <v>1926</v>
      </c>
      <c r="C676" s="55" t="str">
        <f t="shared" si="140"/>
        <v>47810 - Maloobchod s potravinami, nápoji a tabákovými výrobky ve stáncích a na trzích</v>
      </c>
      <c r="D676" s="55" t="s">
        <v>1927</v>
      </c>
      <c r="E676" s="1" t="s">
        <v>1928</v>
      </c>
      <c r="F676" s="67" t="s">
        <v>1789</v>
      </c>
      <c r="G676" s="68" t="s">
        <v>1790</v>
      </c>
      <c r="H676" s="55" t="str">
        <f t="shared" si="135"/>
        <v>47210 - Maloobchod s ovocem a zeleninou</v>
      </c>
      <c r="I676" s="55" t="s">
        <v>1791</v>
      </c>
      <c r="J676" t="str">
        <f t="shared" si="136"/>
        <v>Shoda</v>
      </c>
      <c r="K676">
        <v>674</v>
      </c>
      <c r="L676" s="1">
        <f>IF(LEFT(Převodník!$A$12,5)=LEFT('Přehled převodů'!D676,5),1,0)</f>
        <v>0</v>
      </c>
      <c r="M676" s="31"/>
      <c r="N676">
        <f t="shared" si="146"/>
        <v>0</v>
      </c>
      <c r="O676" s="45" t="e">
        <f t="shared" si="137"/>
        <v>#N/A</v>
      </c>
      <c r="P676">
        <f t="shared" si="141"/>
        <v>0</v>
      </c>
      <c r="Q676" s="41">
        <f t="shared" si="142"/>
        <v>0</v>
      </c>
      <c r="R676" s="41">
        <f t="shared" si="138"/>
        <v>0</v>
      </c>
      <c r="S676" s="41">
        <f t="shared" si="143"/>
        <v>0</v>
      </c>
      <c r="T676">
        <f t="shared" si="139"/>
        <v>0</v>
      </c>
      <c r="U676" s="40">
        <f t="shared" si="144"/>
        <v>0</v>
      </c>
      <c r="V676" s="38">
        <f t="shared" si="145"/>
        <v>0</v>
      </c>
      <c r="W676" t="str">
        <f>VLOOKUP(A676,'Komplet č.2008 (ÚR 4 A 5)'!$V$4:$W$778,1,0)</f>
        <v>47810</v>
      </c>
      <c r="X676" t="str">
        <f>VLOOKUP(A676,'Komplet č.2008 (ÚR 4 A 5)'!$Y$4:$Y$778,1,0)</f>
        <v>47810</v>
      </c>
      <c r="FJ676" t="str">
        <f>VLOOKUP(F676,'Komplet č 2025 (ÚR 4 A 5)'!$F$3:$N$753,9,0)</f>
        <v>47.21</v>
      </c>
      <c r="FK676">
        <f>VLOOKUP(F676,'Komplet č 2025 (ÚR 4 A 5)'!$F$3:$N$753,8,0)</f>
        <v>4</v>
      </c>
    </row>
    <row r="677" spans="1:167" x14ac:dyDescent="0.25">
      <c r="A677" s="67" t="s">
        <v>1516</v>
      </c>
      <c r="B677" s="68" t="s">
        <v>1926</v>
      </c>
      <c r="C677" s="55" t="str">
        <f t="shared" si="140"/>
        <v>47810 - Maloobchod s potravinami, nápoji a tabákovými výrobky ve stáncích a na trzích</v>
      </c>
      <c r="D677" s="55" t="s">
        <v>1927</v>
      </c>
      <c r="E677" s="1" t="s">
        <v>1928</v>
      </c>
      <c r="F677" s="67" t="s">
        <v>1792</v>
      </c>
      <c r="G677" s="68" t="s">
        <v>1793</v>
      </c>
      <c r="H677" s="55" t="str">
        <f t="shared" si="135"/>
        <v>47220 - Maloobchod s masem a masnými výrobky</v>
      </c>
      <c r="I677" s="55" t="s">
        <v>1794</v>
      </c>
      <c r="J677" t="str">
        <f t="shared" si="136"/>
        <v>Shoda</v>
      </c>
      <c r="K677">
        <v>675</v>
      </c>
      <c r="L677" s="1">
        <f>IF(LEFT(Převodník!$A$12,5)=LEFT('Přehled převodů'!D677,5),1,0)</f>
        <v>0</v>
      </c>
      <c r="M677" s="31"/>
      <c r="N677">
        <f t="shared" si="146"/>
        <v>0</v>
      </c>
      <c r="O677" s="45" t="e">
        <f t="shared" si="137"/>
        <v>#N/A</v>
      </c>
      <c r="P677">
        <f t="shared" si="141"/>
        <v>0</v>
      </c>
      <c r="Q677" s="41">
        <f t="shared" si="142"/>
        <v>0</v>
      </c>
      <c r="R677" s="41">
        <f t="shared" si="138"/>
        <v>0</v>
      </c>
      <c r="S677" s="41">
        <f t="shared" si="143"/>
        <v>0</v>
      </c>
      <c r="T677">
        <f t="shared" si="139"/>
        <v>0</v>
      </c>
      <c r="U677" s="40">
        <f t="shared" si="144"/>
        <v>0</v>
      </c>
      <c r="V677" s="38">
        <f t="shared" si="145"/>
        <v>0</v>
      </c>
      <c r="W677" t="str">
        <f>VLOOKUP(A677,'Komplet č.2008 (ÚR 4 A 5)'!$V$4:$W$778,1,0)</f>
        <v>47810</v>
      </c>
      <c r="X677" t="str">
        <f>VLOOKUP(A677,'Komplet č.2008 (ÚR 4 A 5)'!$Y$4:$Y$778,1,0)</f>
        <v>47810</v>
      </c>
      <c r="FJ677" t="str">
        <f>VLOOKUP(F677,'Komplet č 2025 (ÚR 4 A 5)'!$F$3:$N$753,9,0)</f>
        <v>47.22</v>
      </c>
      <c r="FK677">
        <f>VLOOKUP(F677,'Komplet č 2025 (ÚR 4 A 5)'!$F$3:$N$753,8,0)</f>
        <v>4</v>
      </c>
    </row>
    <row r="678" spans="1:167" x14ac:dyDescent="0.25">
      <c r="A678" s="67" t="s">
        <v>1516</v>
      </c>
      <c r="B678" s="68" t="s">
        <v>1926</v>
      </c>
      <c r="C678" s="55" t="str">
        <f t="shared" si="140"/>
        <v>47810 - Maloobchod s potravinami, nápoji a tabákovými výrobky ve stáncích a na trzích</v>
      </c>
      <c r="D678" s="55" t="s">
        <v>1927</v>
      </c>
      <c r="E678" s="1" t="s">
        <v>1928</v>
      </c>
      <c r="F678" s="67" t="s">
        <v>1795</v>
      </c>
      <c r="G678" s="68" t="s">
        <v>1796</v>
      </c>
      <c r="H678" s="55" t="str">
        <f t="shared" si="135"/>
        <v>47230 - Maloobchod s rybami, korýši a měkkýši</v>
      </c>
      <c r="I678" s="55" t="s">
        <v>1797</v>
      </c>
      <c r="J678" t="str">
        <f t="shared" si="136"/>
        <v>Shoda</v>
      </c>
      <c r="K678">
        <v>676</v>
      </c>
      <c r="L678" s="1">
        <f>IF(LEFT(Převodník!$A$12,5)=LEFT('Přehled převodů'!D678,5),1,0)</f>
        <v>0</v>
      </c>
      <c r="M678" s="31"/>
      <c r="N678">
        <f t="shared" si="146"/>
        <v>0</v>
      </c>
      <c r="O678" s="45" t="e">
        <f t="shared" si="137"/>
        <v>#N/A</v>
      </c>
      <c r="P678">
        <f t="shared" si="141"/>
        <v>0</v>
      </c>
      <c r="Q678" s="41">
        <f t="shared" si="142"/>
        <v>0</v>
      </c>
      <c r="R678" s="41">
        <f t="shared" si="138"/>
        <v>0</v>
      </c>
      <c r="S678" s="41">
        <f t="shared" si="143"/>
        <v>0</v>
      </c>
      <c r="T678">
        <f t="shared" si="139"/>
        <v>0</v>
      </c>
      <c r="U678" s="40">
        <f t="shared" si="144"/>
        <v>0</v>
      </c>
      <c r="V678" s="38">
        <f t="shared" si="145"/>
        <v>0</v>
      </c>
      <c r="W678" t="str">
        <f>VLOOKUP(A678,'Komplet č.2008 (ÚR 4 A 5)'!$V$4:$W$778,1,0)</f>
        <v>47810</v>
      </c>
      <c r="X678" t="str">
        <f>VLOOKUP(A678,'Komplet č.2008 (ÚR 4 A 5)'!$Y$4:$Y$778,1,0)</f>
        <v>47810</v>
      </c>
      <c r="FJ678" t="str">
        <f>VLOOKUP(F678,'Komplet č 2025 (ÚR 4 A 5)'!$F$3:$N$753,9,0)</f>
        <v>47.23</v>
      </c>
      <c r="FK678">
        <f>VLOOKUP(F678,'Komplet č 2025 (ÚR 4 A 5)'!$F$3:$N$753,8,0)</f>
        <v>4</v>
      </c>
    </row>
    <row r="679" spans="1:167" x14ac:dyDescent="0.25">
      <c r="A679" s="67" t="s">
        <v>1516</v>
      </c>
      <c r="B679" s="68" t="s">
        <v>1926</v>
      </c>
      <c r="C679" s="55" t="str">
        <f t="shared" si="140"/>
        <v>47810 - Maloobchod s potravinami, nápoji a tabákovými výrobky ve stáncích a na trzích</v>
      </c>
      <c r="D679" s="55" t="s">
        <v>1927</v>
      </c>
      <c r="E679" s="1" t="s">
        <v>1928</v>
      </c>
      <c r="F679" s="67" t="s">
        <v>1798</v>
      </c>
      <c r="G679" s="68" t="s">
        <v>1801</v>
      </c>
      <c r="H679" s="55" t="str">
        <f t="shared" si="135"/>
        <v>47240 - Maloobchod s pekařskými a cukrářskými výrobky a cukrovinkami</v>
      </c>
      <c r="I679" s="55" t="s">
        <v>1802</v>
      </c>
      <c r="J679" t="str">
        <f t="shared" si="136"/>
        <v>Shoda</v>
      </c>
      <c r="K679">
        <v>677</v>
      </c>
      <c r="L679" s="1">
        <f>IF(LEFT(Převodník!$A$12,5)=LEFT('Přehled převodů'!D679,5),1,0)</f>
        <v>0</v>
      </c>
      <c r="M679" s="31"/>
      <c r="N679">
        <f t="shared" si="146"/>
        <v>0</v>
      </c>
      <c r="O679" s="45" t="e">
        <f t="shared" si="137"/>
        <v>#N/A</v>
      </c>
      <c r="P679">
        <f t="shared" si="141"/>
        <v>0</v>
      </c>
      <c r="Q679" s="41">
        <f t="shared" si="142"/>
        <v>0</v>
      </c>
      <c r="R679" s="41">
        <f t="shared" si="138"/>
        <v>0</v>
      </c>
      <c r="S679" s="41">
        <f t="shared" si="143"/>
        <v>0</v>
      </c>
      <c r="T679">
        <f t="shared" si="139"/>
        <v>0</v>
      </c>
      <c r="U679" s="40">
        <f t="shared" si="144"/>
        <v>0</v>
      </c>
      <c r="V679" s="38">
        <f t="shared" si="145"/>
        <v>0</v>
      </c>
      <c r="W679" t="str">
        <f>VLOOKUP(A679,'Komplet č.2008 (ÚR 4 A 5)'!$V$4:$W$778,1,0)</f>
        <v>47810</v>
      </c>
      <c r="X679" t="str">
        <f>VLOOKUP(A679,'Komplet č.2008 (ÚR 4 A 5)'!$Y$4:$Y$778,1,0)</f>
        <v>47810</v>
      </c>
      <c r="FJ679" t="str">
        <f>VLOOKUP(F679,'Komplet č 2025 (ÚR 4 A 5)'!$F$3:$N$753,9,0)</f>
        <v>47.24</v>
      </c>
      <c r="FK679">
        <f>VLOOKUP(F679,'Komplet č 2025 (ÚR 4 A 5)'!$F$3:$N$753,8,0)</f>
        <v>4</v>
      </c>
    </row>
    <row r="680" spans="1:167" x14ac:dyDescent="0.25">
      <c r="A680" s="67" t="s">
        <v>1516</v>
      </c>
      <c r="B680" s="68" t="s">
        <v>1926</v>
      </c>
      <c r="C680" s="55" t="str">
        <f t="shared" si="140"/>
        <v>47810 - Maloobchod s potravinami, nápoji a tabákovými výrobky ve stáncích a na trzích</v>
      </c>
      <c r="D680" s="55" t="s">
        <v>1927</v>
      </c>
      <c r="E680" s="1" t="s">
        <v>1928</v>
      </c>
      <c r="F680" s="67" t="s">
        <v>1803</v>
      </c>
      <c r="G680" s="68" t="s">
        <v>1804</v>
      </c>
      <c r="H680" s="55" t="str">
        <f t="shared" si="135"/>
        <v>47250 - Maloobchod s nápoji</v>
      </c>
      <c r="I680" s="55" t="s">
        <v>1805</v>
      </c>
      <c r="J680" t="str">
        <f t="shared" si="136"/>
        <v>Shoda</v>
      </c>
      <c r="K680">
        <v>678</v>
      </c>
      <c r="L680" s="1">
        <f>IF(LEFT(Převodník!$A$12,5)=LEFT('Přehled převodů'!D680,5),1,0)</f>
        <v>0</v>
      </c>
      <c r="M680" s="31"/>
      <c r="N680">
        <f t="shared" si="146"/>
        <v>0</v>
      </c>
      <c r="O680" s="45" t="e">
        <f t="shared" si="137"/>
        <v>#N/A</v>
      </c>
      <c r="P680">
        <f t="shared" si="141"/>
        <v>0</v>
      </c>
      <c r="Q680" s="41">
        <f t="shared" si="142"/>
        <v>0</v>
      </c>
      <c r="R680" s="41">
        <f t="shared" si="138"/>
        <v>0</v>
      </c>
      <c r="S680" s="41">
        <f t="shared" si="143"/>
        <v>0</v>
      </c>
      <c r="T680">
        <f t="shared" si="139"/>
        <v>0</v>
      </c>
      <c r="U680" s="40">
        <f t="shared" si="144"/>
        <v>0</v>
      </c>
      <c r="V680" s="38">
        <f t="shared" si="145"/>
        <v>0</v>
      </c>
      <c r="W680" t="str">
        <f>VLOOKUP(A680,'Komplet č.2008 (ÚR 4 A 5)'!$V$4:$W$778,1,0)</f>
        <v>47810</v>
      </c>
      <c r="X680" t="str">
        <f>VLOOKUP(A680,'Komplet č.2008 (ÚR 4 A 5)'!$Y$4:$Y$778,1,0)</f>
        <v>47810</v>
      </c>
      <c r="FJ680" t="str">
        <f>VLOOKUP(F680,'Komplet č 2025 (ÚR 4 A 5)'!$F$3:$N$753,9,0)</f>
        <v>47.25</v>
      </c>
      <c r="FK680">
        <f>VLOOKUP(F680,'Komplet č 2025 (ÚR 4 A 5)'!$F$3:$N$753,8,0)</f>
        <v>4</v>
      </c>
    </row>
    <row r="681" spans="1:167" x14ac:dyDescent="0.25">
      <c r="A681" s="67" t="s">
        <v>1516</v>
      </c>
      <c r="B681" s="68" t="s">
        <v>1926</v>
      </c>
      <c r="C681" s="55" t="str">
        <f t="shared" si="140"/>
        <v>47810 - Maloobchod s potravinami, nápoji a tabákovými výrobky ve stáncích a na trzích</v>
      </c>
      <c r="D681" s="55" t="s">
        <v>1927</v>
      </c>
      <c r="E681" s="1" t="s">
        <v>1928</v>
      </c>
      <c r="F681" s="67" t="s">
        <v>1806</v>
      </c>
      <c r="G681" s="68" t="s">
        <v>1807</v>
      </c>
      <c r="H681" s="55" t="str">
        <f t="shared" si="135"/>
        <v>47260 - Maloobchod s tabákovými výrobky</v>
      </c>
      <c r="I681" s="55" t="s">
        <v>1808</v>
      </c>
      <c r="J681" t="str">
        <f t="shared" si="136"/>
        <v>Shoda</v>
      </c>
      <c r="K681">
        <v>679</v>
      </c>
      <c r="L681" s="1">
        <f>IF(LEFT(Převodník!$A$12,5)=LEFT('Přehled převodů'!D681,5),1,0)</f>
        <v>0</v>
      </c>
      <c r="M681" s="31"/>
      <c r="N681">
        <f t="shared" si="146"/>
        <v>0</v>
      </c>
      <c r="O681" s="45" t="e">
        <f t="shared" si="137"/>
        <v>#N/A</v>
      </c>
      <c r="P681">
        <f t="shared" si="141"/>
        <v>0</v>
      </c>
      <c r="Q681" s="41">
        <f t="shared" si="142"/>
        <v>0</v>
      </c>
      <c r="R681" s="41">
        <f t="shared" si="138"/>
        <v>0</v>
      </c>
      <c r="S681" s="41">
        <f t="shared" si="143"/>
        <v>0</v>
      </c>
      <c r="T681">
        <f t="shared" si="139"/>
        <v>0</v>
      </c>
      <c r="U681" s="40">
        <f t="shared" si="144"/>
        <v>0</v>
      </c>
      <c r="V681" s="38">
        <f t="shared" si="145"/>
        <v>0</v>
      </c>
      <c r="W681" t="str">
        <f>VLOOKUP(A681,'Komplet č.2008 (ÚR 4 A 5)'!$V$4:$W$778,1,0)</f>
        <v>47810</v>
      </c>
      <c r="X681" t="str">
        <f>VLOOKUP(A681,'Komplet č.2008 (ÚR 4 A 5)'!$Y$4:$Y$778,1,0)</f>
        <v>47810</v>
      </c>
      <c r="FJ681" t="str">
        <f>VLOOKUP(F681,'Komplet č 2025 (ÚR 4 A 5)'!$F$3:$N$753,9,0)</f>
        <v>47.26</v>
      </c>
      <c r="FK681">
        <f>VLOOKUP(F681,'Komplet č 2025 (ÚR 4 A 5)'!$F$3:$N$753,8,0)</f>
        <v>4</v>
      </c>
    </row>
    <row r="682" spans="1:167" x14ac:dyDescent="0.25">
      <c r="A682" s="67" t="s">
        <v>1516</v>
      </c>
      <c r="B682" s="68" t="s">
        <v>1926</v>
      </c>
      <c r="C682" s="55" t="str">
        <f t="shared" si="140"/>
        <v>47810 - Maloobchod s potravinami, nápoji a tabákovými výrobky ve stáncích a na trzích</v>
      </c>
      <c r="D682" s="55" t="s">
        <v>1927</v>
      </c>
      <c r="E682" s="1" t="s">
        <v>1928</v>
      </c>
      <c r="F682" s="67" t="s">
        <v>1812</v>
      </c>
      <c r="G682" s="68" t="s">
        <v>1813</v>
      </c>
      <c r="H682" s="55" t="str">
        <f t="shared" si="135"/>
        <v>47270 - Specializovaný maloobchod s ostatními potravinami</v>
      </c>
      <c r="I682" s="55" t="s">
        <v>1814</v>
      </c>
      <c r="J682" t="str">
        <f t="shared" si="136"/>
        <v>Shoda</v>
      </c>
      <c r="K682">
        <v>680</v>
      </c>
      <c r="L682" s="1">
        <f>IF(LEFT(Převodník!$A$12,5)=LEFT('Přehled převodů'!D682,5),1,0)</f>
        <v>0</v>
      </c>
      <c r="M682" s="31"/>
      <c r="N682">
        <f t="shared" si="146"/>
        <v>0</v>
      </c>
      <c r="O682" s="45" t="e">
        <f t="shared" si="137"/>
        <v>#N/A</v>
      </c>
      <c r="P682">
        <f t="shared" si="141"/>
        <v>0</v>
      </c>
      <c r="Q682" s="41">
        <f t="shared" si="142"/>
        <v>0</v>
      </c>
      <c r="R682" s="41">
        <f t="shared" si="138"/>
        <v>0</v>
      </c>
      <c r="S682" s="41">
        <f t="shared" si="143"/>
        <v>0</v>
      </c>
      <c r="T682">
        <f t="shared" si="139"/>
        <v>0</v>
      </c>
      <c r="U682" s="40">
        <f t="shared" si="144"/>
        <v>0</v>
      </c>
      <c r="V682" s="38">
        <f t="shared" si="145"/>
        <v>0</v>
      </c>
      <c r="W682" t="str">
        <f>VLOOKUP(A682,'Komplet č.2008 (ÚR 4 A 5)'!$V$4:$W$778,1,0)</f>
        <v>47810</v>
      </c>
      <c r="X682" t="str">
        <f>VLOOKUP(A682,'Komplet č.2008 (ÚR 4 A 5)'!$Y$4:$Y$778,1,0)</f>
        <v>47810</v>
      </c>
      <c r="FJ682" t="str">
        <f>VLOOKUP(F682,'Komplet č 2025 (ÚR 4 A 5)'!$F$3:$N$753,9,0)</f>
        <v>47.27</v>
      </c>
      <c r="FK682">
        <f>VLOOKUP(F682,'Komplet č 2025 (ÚR 4 A 5)'!$F$3:$N$753,8,0)</f>
        <v>4</v>
      </c>
    </row>
    <row r="683" spans="1:167" x14ac:dyDescent="0.25">
      <c r="A683" s="67" t="s">
        <v>1540</v>
      </c>
      <c r="B683" s="68" t="s">
        <v>1929</v>
      </c>
      <c r="C683" s="55" t="str">
        <f t="shared" si="140"/>
        <v>47820 - Maloobchod s textilem, oděvy a obuví ve stáncích a na trzích</v>
      </c>
      <c r="D683" s="55" t="s">
        <v>1930</v>
      </c>
      <c r="E683" s="1" t="s">
        <v>1374</v>
      </c>
      <c r="F683" s="67" t="s">
        <v>1785</v>
      </c>
      <c r="G683" s="68" t="s">
        <v>1786</v>
      </c>
      <c r="H683" s="55" t="str">
        <f t="shared" si="135"/>
        <v>47120 - Ostatní nespecializovaný maloobchod</v>
      </c>
      <c r="I683" s="55" t="s">
        <v>1788</v>
      </c>
      <c r="J683" t="str">
        <f t="shared" si="136"/>
        <v>Shoda</v>
      </c>
      <c r="K683">
        <v>681</v>
      </c>
      <c r="L683" s="1">
        <f>IF(LEFT(Převodník!$A$12,5)=LEFT('Přehled převodů'!D683,5),1,0)</f>
        <v>0</v>
      </c>
      <c r="M683" s="31"/>
      <c r="N683">
        <f t="shared" si="146"/>
        <v>0</v>
      </c>
      <c r="O683" s="45" t="e">
        <f t="shared" si="137"/>
        <v>#N/A</v>
      </c>
      <c r="P683">
        <f t="shared" si="141"/>
        <v>0</v>
      </c>
      <c r="Q683" s="41">
        <f t="shared" si="142"/>
        <v>0</v>
      </c>
      <c r="R683" s="41">
        <f t="shared" si="138"/>
        <v>0</v>
      </c>
      <c r="S683" s="41">
        <f t="shared" si="143"/>
        <v>0</v>
      </c>
      <c r="T683">
        <f t="shared" si="139"/>
        <v>0</v>
      </c>
      <c r="U683" s="40">
        <f t="shared" si="144"/>
        <v>0</v>
      </c>
      <c r="V683" s="38">
        <f t="shared" si="145"/>
        <v>0</v>
      </c>
      <c r="W683" t="str">
        <f>VLOOKUP(A683,'Komplet č.2008 (ÚR 4 A 5)'!$V$4:$W$778,1,0)</f>
        <v>47820</v>
      </c>
      <c r="X683" t="str">
        <f>VLOOKUP(A683,'Komplet č.2008 (ÚR 4 A 5)'!$Y$4:$Y$778,1,0)</f>
        <v>47820</v>
      </c>
      <c r="FJ683" t="str">
        <f>VLOOKUP(F683,'Komplet č 2025 (ÚR 4 A 5)'!$F$3:$N$753,9,0)</f>
        <v>47.12</v>
      </c>
      <c r="FK683">
        <f>VLOOKUP(F683,'Komplet č 2025 (ÚR 4 A 5)'!$F$3:$N$753,8,0)</f>
        <v>4</v>
      </c>
    </row>
    <row r="684" spans="1:167" x14ac:dyDescent="0.25">
      <c r="A684" s="67" t="s">
        <v>1540</v>
      </c>
      <c r="B684" s="68" t="s">
        <v>1929</v>
      </c>
      <c r="C684" s="55" t="str">
        <f t="shared" si="140"/>
        <v>47820 - Maloobchod s textilem, oděvy a obuví ve stáncích a na trzích</v>
      </c>
      <c r="D684" s="55" t="s">
        <v>1930</v>
      </c>
      <c r="E684" s="1" t="s">
        <v>1374</v>
      </c>
      <c r="F684" s="67" t="s">
        <v>1832</v>
      </c>
      <c r="G684" s="68" t="s">
        <v>1833</v>
      </c>
      <c r="H684" s="55" t="str">
        <f t="shared" ref="H684:H747" si="147">F684&amp;" - "&amp;G684</f>
        <v>47510 - Maloobchod s textilem</v>
      </c>
      <c r="I684" s="55" t="s">
        <v>1834</v>
      </c>
      <c r="J684" t="str">
        <f t="shared" si="136"/>
        <v>Shoda</v>
      </c>
      <c r="K684">
        <v>682</v>
      </c>
      <c r="L684" s="1">
        <f>IF(LEFT(Převodník!$A$12,5)=LEFT('Přehled převodů'!D684,5),1,0)</f>
        <v>0</v>
      </c>
      <c r="M684" s="31"/>
      <c r="N684">
        <f t="shared" si="146"/>
        <v>0</v>
      </c>
      <c r="O684" s="45" t="e">
        <f t="shared" si="137"/>
        <v>#N/A</v>
      </c>
      <c r="P684">
        <f t="shared" si="141"/>
        <v>0</v>
      </c>
      <c r="Q684" s="41">
        <f t="shared" si="142"/>
        <v>0</v>
      </c>
      <c r="R684" s="41">
        <f t="shared" si="138"/>
        <v>0</v>
      </c>
      <c r="S684" s="41">
        <f t="shared" si="143"/>
        <v>0</v>
      </c>
      <c r="T684">
        <f t="shared" si="139"/>
        <v>0</v>
      </c>
      <c r="U684" s="40">
        <f t="shared" si="144"/>
        <v>0</v>
      </c>
      <c r="V684" s="38">
        <f t="shared" si="145"/>
        <v>0</v>
      </c>
      <c r="W684" t="str">
        <f>VLOOKUP(A684,'Komplet č.2008 (ÚR 4 A 5)'!$V$4:$W$778,1,0)</f>
        <v>47820</v>
      </c>
      <c r="X684" t="str">
        <f>VLOOKUP(A684,'Komplet č.2008 (ÚR 4 A 5)'!$Y$4:$Y$778,1,0)</f>
        <v>47820</v>
      </c>
      <c r="FJ684" t="str">
        <f>VLOOKUP(F684,'Komplet č 2025 (ÚR 4 A 5)'!$F$3:$N$753,9,0)</f>
        <v>47.51</v>
      </c>
      <c r="FK684">
        <f>VLOOKUP(F684,'Komplet č 2025 (ÚR 4 A 5)'!$F$3:$N$753,8,0)</f>
        <v>4</v>
      </c>
    </row>
    <row r="685" spans="1:167" x14ac:dyDescent="0.25">
      <c r="A685" s="67" t="s">
        <v>1540</v>
      </c>
      <c r="B685" s="68" t="s">
        <v>1929</v>
      </c>
      <c r="C685" s="55" t="str">
        <f t="shared" si="140"/>
        <v>47820 - Maloobchod s textilem, oděvy a obuví ve stáncích a na trzích</v>
      </c>
      <c r="D685" s="55" t="s">
        <v>1930</v>
      </c>
      <c r="E685" s="1" t="s">
        <v>1374</v>
      </c>
      <c r="F685" s="67" t="s">
        <v>1876</v>
      </c>
      <c r="G685" s="68" t="s">
        <v>1877</v>
      </c>
      <c r="H685" s="55" t="str">
        <f t="shared" si="147"/>
        <v>47710 - Maloobchod s oděvy</v>
      </c>
      <c r="I685" s="55" t="s">
        <v>1878</v>
      </c>
      <c r="J685" t="str">
        <f t="shared" ref="J685:J748" si="148">IF(H685=I685,"Shoda","Neshoda")</f>
        <v>Shoda</v>
      </c>
      <c r="K685">
        <v>683</v>
      </c>
      <c r="L685" s="1">
        <f>IF(LEFT(Převodník!$A$12,5)=LEFT('Přehled převodů'!D685,5),1,0)</f>
        <v>0</v>
      </c>
      <c r="M685" s="31"/>
      <c r="N685">
        <f t="shared" si="146"/>
        <v>0</v>
      </c>
      <c r="O685" s="45" t="e">
        <f t="shared" si="137"/>
        <v>#N/A</v>
      </c>
      <c r="P685">
        <f t="shared" si="141"/>
        <v>0</v>
      </c>
      <c r="Q685" s="41">
        <f t="shared" si="142"/>
        <v>0</v>
      </c>
      <c r="R685" s="41">
        <f t="shared" si="138"/>
        <v>0</v>
      </c>
      <c r="S685" s="41">
        <f t="shared" si="143"/>
        <v>0</v>
      </c>
      <c r="T685">
        <f t="shared" si="139"/>
        <v>0</v>
      </c>
      <c r="U685" s="40">
        <f t="shared" si="144"/>
        <v>0</v>
      </c>
      <c r="V685" s="38">
        <f t="shared" si="145"/>
        <v>0</v>
      </c>
      <c r="W685" t="str">
        <f>VLOOKUP(A685,'Komplet č.2008 (ÚR 4 A 5)'!$V$4:$W$778,1,0)</f>
        <v>47820</v>
      </c>
      <c r="X685" t="str">
        <f>VLOOKUP(A685,'Komplet č.2008 (ÚR 4 A 5)'!$Y$4:$Y$778,1,0)</f>
        <v>47820</v>
      </c>
      <c r="FJ685" t="str">
        <f>VLOOKUP(F685,'Komplet č 2025 (ÚR 4 A 5)'!$F$3:$N$753,9,0)</f>
        <v>47.71</v>
      </c>
      <c r="FK685">
        <f>VLOOKUP(F685,'Komplet č 2025 (ÚR 4 A 5)'!$F$3:$N$753,8,0)</f>
        <v>4</v>
      </c>
    </row>
    <row r="686" spans="1:167" x14ac:dyDescent="0.25">
      <c r="A686" s="67" t="s">
        <v>1540</v>
      </c>
      <c r="B686" s="68" t="s">
        <v>1929</v>
      </c>
      <c r="C686" s="55" t="str">
        <f t="shared" si="140"/>
        <v>47820 - Maloobchod s textilem, oděvy a obuví ve stáncích a na trzích</v>
      </c>
      <c r="D686" s="55" t="s">
        <v>1930</v>
      </c>
      <c r="E686" s="1" t="s">
        <v>1374</v>
      </c>
      <c r="F686" s="67" t="s">
        <v>1879</v>
      </c>
      <c r="G686" s="68" t="s">
        <v>1880</v>
      </c>
      <c r="H686" s="55" t="str">
        <f t="shared" si="147"/>
        <v>47720 - Maloobchod s obuví a koženými výrobky</v>
      </c>
      <c r="I686" s="55" t="s">
        <v>1881</v>
      </c>
      <c r="J686" t="str">
        <f t="shared" si="148"/>
        <v>Shoda</v>
      </c>
      <c r="K686">
        <v>684</v>
      </c>
      <c r="L686" s="1">
        <f>IF(LEFT(Převodník!$A$12,5)=LEFT('Přehled převodů'!D686,5),1,0)</f>
        <v>0</v>
      </c>
      <c r="M686" s="31"/>
      <c r="N686">
        <f t="shared" si="146"/>
        <v>0</v>
      </c>
      <c r="O686" s="45" t="e">
        <f t="shared" si="137"/>
        <v>#N/A</v>
      </c>
      <c r="P686">
        <f t="shared" si="141"/>
        <v>0</v>
      </c>
      <c r="Q686" s="41">
        <f t="shared" si="142"/>
        <v>0</v>
      </c>
      <c r="R686" s="41">
        <f t="shared" si="138"/>
        <v>0</v>
      </c>
      <c r="S686" s="41">
        <f t="shared" si="143"/>
        <v>0</v>
      </c>
      <c r="T686">
        <f t="shared" si="139"/>
        <v>0</v>
      </c>
      <c r="U686" s="40">
        <f t="shared" si="144"/>
        <v>0</v>
      </c>
      <c r="V686" s="38">
        <f t="shared" si="145"/>
        <v>0</v>
      </c>
      <c r="W686" t="str">
        <f>VLOOKUP(A686,'Komplet č.2008 (ÚR 4 A 5)'!$V$4:$W$778,1,0)</f>
        <v>47820</v>
      </c>
      <c r="X686" t="str">
        <f>VLOOKUP(A686,'Komplet č.2008 (ÚR 4 A 5)'!$Y$4:$Y$778,1,0)</f>
        <v>47820</v>
      </c>
      <c r="FJ686" t="str">
        <f>VLOOKUP(F686,'Komplet č 2025 (ÚR 4 A 5)'!$F$3:$N$753,9,0)</f>
        <v>47.72</v>
      </c>
      <c r="FK686">
        <f>VLOOKUP(F686,'Komplet č 2025 (ÚR 4 A 5)'!$F$3:$N$753,8,0)</f>
        <v>4</v>
      </c>
    </row>
    <row r="687" spans="1:167" x14ac:dyDescent="0.25">
      <c r="A687" s="67" t="s">
        <v>1540</v>
      </c>
      <c r="B687" s="68" t="s">
        <v>1929</v>
      </c>
      <c r="C687" s="55" t="str">
        <f t="shared" si="140"/>
        <v>47820 - Maloobchod s textilem, oděvy a obuví ve stáncích a na trzích</v>
      </c>
      <c r="D687" s="55" t="s">
        <v>1930</v>
      </c>
      <c r="E687" s="1" t="s">
        <v>1374</v>
      </c>
      <c r="F687" s="67" t="s">
        <v>1921</v>
      </c>
      <c r="G687" s="68" t="s">
        <v>1924</v>
      </c>
      <c r="H687" s="55" t="str">
        <f t="shared" si="147"/>
        <v>47790 - Maloobchod s použitým zbožím</v>
      </c>
      <c r="I687" s="55" t="s">
        <v>1925</v>
      </c>
      <c r="J687" t="str">
        <f t="shared" si="148"/>
        <v>Shoda</v>
      </c>
      <c r="K687">
        <v>685</v>
      </c>
      <c r="L687" s="1">
        <f>IF(LEFT(Převodník!$A$12,5)=LEFT('Přehled převodů'!D687,5),1,0)</f>
        <v>0</v>
      </c>
      <c r="M687" s="31"/>
      <c r="N687">
        <f t="shared" si="146"/>
        <v>0</v>
      </c>
      <c r="O687" s="45" t="e">
        <f t="shared" si="137"/>
        <v>#N/A</v>
      </c>
      <c r="P687">
        <f t="shared" si="141"/>
        <v>0</v>
      </c>
      <c r="Q687" s="41">
        <f t="shared" si="142"/>
        <v>0</v>
      </c>
      <c r="R687" s="41">
        <f t="shared" si="138"/>
        <v>0</v>
      </c>
      <c r="S687" s="41">
        <f t="shared" si="143"/>
        <v>0</v>
      </c>
      <c r="T687">
        <f t="shared" si="139"/>
        <v>0</v>
      </c>
      <c r="U687" s="40">
        <f t="shared" si="144"/>
        <v>0</v>
      </c>
      <c r="V687" s="38">
        <f t="shared" si="145"/>
        <v>0</v>
      </c>
      <c r="W687" t="str">
        <f>VLOOKUP(A687,'Komplet č.2008 (ÚR 4 A 5)'!$V$4:$W$778,1,0)</f>
        <v>47820</v>
      </c>
      <c r="X687" t="str">
        <f>VLOOKUP(A687,'Komplet č.2008 (ÚR 4 A 5)'!$Y$4:$Y$778,1,0)</f>
        <v>47820</v>
      </c>
      <c r="FJ687" t="str">
        <f>VLOOKUP(F687,'Komplet č 2025 (ÚR 4 A 5)'!$F$3:$N$753,9,0)</f>
        <v>47.79</v>
      </c>
      <c r="FK687">
        <f>VLOOKUP(F687,'Komplet č 2025 (ÚR 4 A 5)'!$F$3:$N$753,8,0)</f>
        <v>4</v>
      </c>
    </row>
    <row r="688" spans="1:167" x14ac:dyDescent="0.25">
      <c r="A688" s="67" t="s">
        <v>1931</v>
      </c>
      <c r="B688" s="68" t="s">
        <v>1932</v>
      </c>
      <c r="C688" s="55" t="str">
        <f t="shared" si="140"/>
        <v>47890 - Maloobchod s ostatním zbožím ve stáncích a na trzích</v>
      </c>
      <c r="D688" s="55" t="s">
        <v>1933</v>
      </c>
      <c r="E688" s="1" t="s">
        <v>1934</v>
      </c>
      <c r="F688" s="67" t="s">
        <v>1785</v>
      </c>
      <c r="G688" s="68" t="s">
        <v>1786</v>
      </c>
      <c r="H688" s="55" t="str">
        <f t="shared" si="147"/>
        <v>47120 - Ostatní nespecializovaný maloobchod</v>
      </c>
      <c r="I688" s="55" t="s">
        <v>1788</v>
      </c>
      <c r="J688" t="str">
        <f t="shared" si="148"/>
        <v>Shoda</v>
      </c>
      <c r="K688">
        <v>686</v>
      </c>
      <c r="L688" s="1">
        <f>IF(LEFT(Převodník!$A$12,5)=LEFT('Přehled převodů'!D688,5),1,0)</f>
        <v>0</v>
      </c>
      <c r="M688" s="31"/>
      <c r="N688">
        <f t="shared" si="146"/>
        <v>0</v>
      </c>
      <c r="O688" s="45" t="e">
        <f t="shared" si="137"/>
        <v>#N/A</v>
      </c>
      <c r="P688">
        <f t="shared" si="141"/>
        <v>0</v>
      </c>
      <c r="Q688" s="41">
        <f t="shared" si="142"/>
        <v>0</v>
      </c>
      <c r="R688" s="41">
        <f t="shared" si="138"/>
        <v>0</v>
      </c>
      <c r="S688" s="41">
        <f t="shared" si="143"/>
        <v>0</v>
      </c>
      <c r="T688">
        <f t="shared" si="139"/>
        <v>0</v>
      </c>
      <c r="U688" s="40">
        <f t="shared" si="144"/>
        <v>0</v>
      </c>
      <c r="V688" s="38">
        <f t="shared" si="145"/>
        <v>0</v>
      </c>
      <c r="W688" t="str">
        <f>VLOOKUP(A688,'Komplet č.2008 (ÚR 4 A 5)'!$V$4:$W$778,1,0)</f>
        <v>47890</v>
      </c>
      <c r="X688" t="str">
        <f>VLOOKUP(A688,'Komplet č.2008 (ÚR 4 A 5)'!$Y$4:$Y$778,1,0)</f>
        <v>47890</v>
      </c>
      <c r="FJ688" t="str">
        <f>VLOOKUP(F688,'Komplet č 2025 (ÚR 4 A 5)'!$F$3:$N$753,9,0)</f>
        <v>47.12</v>
      </c>
      <c r="FK688">
        <f>VLOOKUP(F688,'Komplet č 2025 (ÚR 4 A 5)'!$F$3:$N$753,8,0)</f>
        <v>4</v>
      </c>
    </row>
    <row r="689" spans="1:167" x14ac:dyDescent="0.25">
      <c r="A689" s="67" t="s">
        <v>1931</v>
      </c>
      <c r="B689" s="68" t="s">
        <v>1932</v>
      </c>
      <c r="C689" s="55" t="str">
        <f t="shared" si="140"/>
        <v>47890 - Maloobchod s ostatním zbožím ve stáncích a na trzích</v>
      </c>
      <c r="D689" s="55" t="s">
        <v>1933</v>
      </c>
      <c r="E689" s="1" t="s">
        <v>1934</v>
      </c>
      <c r="F689" s="67" t="s">
        <v>1823</v>
      </c>
      <c r="G689" s="68" t="s">
        <v>1824</v>
      </c>
      <c r="H689" s="55" t="str">
        <f t="shared" si="147"/>
        <v>47400 - Maloobchod s počítačovým a komunikačním zařízením</v>
      </c>
      <c r="I689" s="55" t="s">
        <v>1825</v>
      </c>
      <c r="J689" t="str">
        <f t="shared" si="148"/>
        <v>Shoda</v>
      </c>
      <c r="K689">
        <v>687</v>
      </c>
      <c r="L689" s="1">
        <f>IF(LEFT(Převodník!$A$12,5)=LEFT('Přehled převodů'!D689,5),1,0)</f>
        <v>0</v>
      </c>
      <c r="M689" s="31"/>
      <c r="N689">
        <f t="shared" si="146"/>
        <v>0</v>
      </c>
      <c r="O689" s="45" t="e">
        <f t="shared" si="137"/>
        <v>#N/A</v>
      </c>
      <c r="P689">
        <f t="shared" si="141"/>
        <v>0</v>
      </c>
      <c r="Q689" s="41">
        <f t="shared" si="142"/>
        <v>0</v>
      </c>
      <c r="R689" s="41">
        <f t="shared" si="138"/>
        <v>0</v>
      </c>
      <c r="S689" s="41">
        <f t="shared" si="143"/>
        <v>0</v>
      </c>
      <c r="T689">
        <f t="shared" si="139"/>
        <v>0</v>
      </c>
      <c r="U689" s="40">
        <f t="shared" si="144"/>
        <v>0</v>
      </c>
      <c r="V689" s="38">
        <f t="shared" si="145"/>
        <v>0</v>
      </c>
      <c r="W689" t="str">
        <f>VLOOKUP(A689,'Komplet č.2008 (ÚR 4 A 5)'!$V$4:$W$778,1,0)</f>
        <v>47890</v>
      </c>
      <c r="X689" t="str">
        <f>VLOOKUP(A689,'Komplet č.2008 (ÚR 4 A 5)'!$Y$4:$Y$778,1,0)</f>
        <v>47890</v>
      </c>
      <c r="FJ689" t="str">
        <f>VLOOKUP(F689,'Komplet č 2025 (ÚR 4 A 5)'!$F$3:$N$753,9,0)</f>
        <v>47.40</v>
      </c>
      <c r="FK689">
        <f>VLOOKUP(F689,'Komplet č 2025 (ÚR 4 A 5)'!$F$3:$N$753,8,0)</f>
        <v>4</v>
      </c>
    </row>
    <row r="690" spans="1:167" x14ac:dyDescent="0.25">
      <c r="A690" s="67" t="s">
        <v>1931</v>
      </c>
      <c r="B690" s="68" t="s">
        <v>1932</v>
      </c>
      <c r="C690" s="55" t="str">
        <f t="shared" si="140"/>
        <v>47890 - Maloobchod s ostatním zbožím ve stáncích a na trzích</v>
      </c>
      <c r="D690" s="55" t="s">
        <v>1933</v>
      </c>
      <c r="E690" s="1" t="s">
        <v>1934</v>
      </c>
      <c r="F690" s="67" t="s">
        <v>1835</v>
      </c>
      <c r="G690" s="68" t="s">
        <v>1838</v>
      </c>
      <c r="H690" s="55" t="str">
        <f t="shared" si="147"/>
        <v>47520 - Maloobchod s železářským zbožím, stavebními materiály, barvami a sklem</v>
      </c>
      <c r="I690" s="55" t="s">
        <v>1839</v>
      </c>
      <c r="J690" t="str">
        <f t="shared" si="148"/>
        <v>Shoda</v>
      </c>
      <c r="K690">
        <v>688</v>
      </c>
      <c r="L690" s="1">
        <f>IF(LEFT(Převodník!$A$12,5)=LEFT('Přehled převodů'!D690,5),1,0)</f>
        <v>0</v>
      </c>
      <c r="M690" s="31"/>
      <c r="N690">
        <f t="shared" si="146"/>
        <v>0</v>
      </c>
      <c r="O690" s="45" t="e">
        <f t="shared" si="137"/>
        <v>#N/A</v>
      </c>
      <c r="P690">
        <f t="shared" si="141"/>
        <v>0</v>
      </c>
      <c r="Q690" s="41">
        <f t="shared" si="142"/>
        <v>0</v>
      </c>
      <c r="R690" s="41">
        <f t="shared" si="138"/>
        <v>0</v>
      </c>
      <c r="S690" s="41">
        <f t="shared" si="143"/>
        <v>0</v>
      </c>
      <c r="T690">
        <f t="shared" si="139"/>
        <v>0</v>
      </c>
      <c r="U690" s="40">
        <f t="shared" si="144"/>
        <v>0</v>
      </c>
      <c r="V690" s="38">
        <f t="shared" si="145"/>
        <v>0</v>
      </c>
      <c r="W690" t="str">
        <f>VLOOKUP(A690,'Komplet č.2008 (ÚR 4 A 5)'!$V$4:$W$778,1,0)</f>
        <v>47890</v>
      </c>
      <c r="X690" t="str">
        <f>VLOOKUP(A690,'Komplet č.2008 (ÚR 4 A 5)'!$Y$4:$Y$778,1,0)</f>
        <v>47890</v>
      </c>
      <c r="FJ690" t="str">
        <f>VLOOKUP(F690,'Komplet č 2025 (ÚR 4 A 5)'!$F$3:$N$753,9,0)</f>
        <v>47.52</v>
      </c>
      <c r="FK690">
        <f>VLOOKUP(F690,'Komplet č 2025 (ÚR 4 A 5)'!$F$3:$N$753,8,0)</f>
        <v>4</v>
      </c>
    </row>
    <row r="691" spans="1:167" x14ac:dyDescent="0.25">
      <c r="A691" s="67" t="s">
        <v>1931</v>
      </c>
      <c r="B691" s="68" t="s">
        <v>1932</v>
      </c>
      <c r="C691" s="55" t="str">
        <f t="shared" si="140"/>
        <v>47890 - Maloobchod s ostatním zbožím ve stáncích a na trzích</v>
      </c>
      <c r="D691" s="55" t="s">
        <v>1933</v>
      </c>
      <c r="E691" s="1" t="s">
        <v>1934</v>
      </c>
      <c r="F691" s="67" t="s">
        <v>1840</v>
      </c>
      <c r="G691" s="68" t="s">
        <v>1841</v>
      </c>
      <c r="H691" s="55" t="str">
        <f t="shared" si="147"/>
        <v>47530 - Maloobchod s koberci, podlahovými krytinami a nástěnnými obklady</v>
      </c>
      <c r="I691" s="55" t="s">
        <v>1842</v>
      </c>
      <c r="J691" t="str">
        <f t="shared" si="148"/>
        <v>Shoda</v>
      </c>
      <c r="K691">
        <v>689</v>
      </c>
      <c r="L691" s="1">
        <f>IF(LEFT(Převodník!$A$12,5)=LEFT('Přehled převodů'!D691,5),1,0)</f>
        <v>0</v>
      </c>
      <c r="M691" s="31"/>
      <c r="N691">
        <f t="shared" si="146"/>
        <v>0</v>
      </c>
      <c r="O691" s="45" t="e">
        <f t="shared" si="137"/>
        <v>#N/A</v>
      </c>
      <c r="P691">
        <f t="shared" si="141"/>
        <v>0</v>
      </c>
      <c r="Q691" s="41">
        <f t="shared" si="142"/>
        <v>0</v>
      </c>
      <c r="R691" s="41">
        <f t="shared" si="138"/>
        <v>0</v>
      </c>
      <c r="S691" s="41">
        <f t="shared" si="143"/>
        <v>0</v>
      </c>
      <c r="T691">
        <f t="shared" si="139"/>
        <v>0</v>
      </c>
      <c r="U691" s="40">
        <f t="shared" si="144"/>
        <v>0</v>
      </c>
      <c r="V691" s="38">
        <f t="shared" si="145"/>
        <v>0</v>
      </c>
      <c r="W691" t="str">
        <f>VLOOKUP(A691,'Komplet č.2008 (ÚR 4 A 5)'!$V$4:$W$778,1,0)</f>
        <v>47890</v>
      </c>
      <c r="X691" t="str">
        <f>VLOOKUP(A691,'Komplet č.2008 (ÚR 4 A 5)'!$Y$4:$Y$778,1,0)</f>
        <v>47890</v>
      </c>
      <c r="FJ691" t="str">
        <f>VLOOKUP(F691,'Komplet č 2025 (ÚR 4 A 5)'!$F$3:$N$753,9,0)</f>
        <v>47.53</v>
      </c>
      <c r="FK691">
        <f>VLOOKUP(F691,'Komplet č 2025 (ÚR 4 A 5)'!$F$3:$N$753,8,0)</f>
        <v>4</v>
      </c>
    </row>
    <row r="692" spans="1:167" x14ac:dyDescent="0.25">
      <c r="A692" s="67" t="s">
        <v>1931</v>
      </c>
      <c r="B692" s="68" t="s">
        <v>1932</v>
      </c>
      <c r="C692" s="55" t="str">
        <f t="shared" si="140"/>
        <v>47890 - Maloobchod s ostatním zbožím ve stáncích a na trzích</v>
      </c>
      <c r="D692" s="55" t="s">
        <v>1933</v>
      </c>
      <c r="E692" s="1" t="s">
        <v>1934</v>
      </c>
      <c r="F692" s="67" t="s">
        <v>1843</v>
      </c>
      <c r="G692" s="68" t="s">
        <v>1846</v>
      </c>
      <c r="H692" s="55" t="str">
        <f t="shared" si="147"/>
        <v>47540 - Maloobchod s elektrospotřebiči a elektronikou převážně pro domácnost</v>
      </c>
      <c r="I692" s="55" t="s">
        <v>1847</v>
      </c>
      <c r="J692" t="str">
        <f t="shared" si="148"/>
        <v>Shoda</v>
      </c>
      <c r="K692">
        <v>690</v>
      </c>
      <c r="L692" s="1">
        <f>IF(LEFT(Převodník!$A$12,5)=LEFT('Přehled převodů'!D692,5),1,0)</f>
        <v>0</v>
      </c>
      <c r="M692" s="31"/>
      <c r="N692">
        <f t="shared" si="146"/>
        <v>0</v>
      </c>
      <c r="O692" s="45" t="e">
        <f t="shared" si="137"/>
        <v>#N/A</v>
      </c>
      <c r="P692">
        <f t="shared" si="141"/>
        <v>0</v>
      </c>
      <c r="Q692" s="41">
        <f t="shared" si="142"/>
        <v>0</v>
      </c>
      <c r="R692" s="41">
        <f t="shared" si="138"/>
        <v>0</v>
      </c>
      <c r="S692" s="41">
        <f t="shared" si="143"/>
        <v>0</v>
      </c>
      <c r="T692">
        <f t="shared" si="139"/>
        <v>0</v>
      </c>
      <c r="U692" s="40">
        <f t="shared" si="144"/>
        <v>0</v>
      </c>
      <c r="V692" s="38">
        <f t="shared" si="145"/>
        <v>0</v>
      </c>
      <c r="W692" t="str">
        <f>VLOOKUP(A692,'Komplet č.2008 (ÚR 4 A 5)'!$V$4:$W$778,1,0)</f>
        <v>47890</v>
      </c>
      <c r="X692" t="str">
        <f>VLOOKUP(A692,'Komplet č.2008 (ÚR 4 A 5)'!$Y$4:$Y$778,1,0)</f>
        <v>47890</v>
      </c>
      <c r="FJ692" t="str">
        <f>VLOOKUP(F692,'Komplet č 2025 (ÚR 4 A 5)'!$F$3:$N$753,9,0)</f>
        <v>47.54</v>
      </c>
      <c r="FK692">
        <f>VLOOKUP(F692,'Komplet č 2025 (ÚR 4 A 5)'!$F$3:$N$753,8,0)</f>
        <v>4</v>
      </c>
    </row>
    <row r="693" spans="1:167" x14ac:dyDescent="0.25">
      <c r="A693" s="67" t="s">
        <v>1931</v>
      </c>
      <c r="B693" s="68" t="s">
        <v>1932</v>
      </c>
      <c r="C693" s="55" t="str">
        <f t="shared" si="140"/>
        <v>47890 - Maloobchod s ostatním zbožím ve stáncích a na trzích</v>
      </c>
      <c r="D693" s="55" t="s">
        <v>1933</v>
      </c>
      <c r="E693" s="1" t="s">
        <v>1934</v>
      </c>
      <c r="F693" s="67" t="s">
        <v>1851</v>
      </c>
      <c r="G693" s="68" t="s">
        <v>1852</v>
      </c>
      <c r="H693" s="55" t="str">
        <f t="shared" si="147"/>
        <v>47550 - Maloobchod s nábytkem, osvětlovacími zařízeními, nádobím a ostatními výrobky převážně pro domácnost</v>
      </c>
      <c r="I693" s="55" t="s">
        <v>1855</v>
      </c>
      <c r="J693" t="str">
        <f t="shared" si="148"/>
        <v>Shoda</v>
      </c>
      <c r="K693">
        <v>691</v>
      </c>
      <c r="L693" s="1">
        <f>IF(LEFT(Převodník!$A$12,5)=LEFT('Přehled převodů'!D693,5),1,0)</f>
        <v>0</v>
      </c>
      <c r="M693" s="31"/>
      <c r="N693">
        <f t="shared" si="146"/>
        <v>0</v>
      </c>
      <c r="O693" s="45" t="e">
        <f t="shared" si="137"/>
        <v>#N/A</v>
      </c>
      <c r="P693">
        <f t="shared" si="141"/>
        <v>0</v>
      </c>
      <c r="Q693" s="41">
        <f t="shared" si="142"/>
        <v>0</v>
      </c>
      <c r="R693" s="41">
        <f t="shared" si="138"/>
        <v>0</v>
      </c>
      <c r="S693" s="41">
        <f t="shared" si="143"/>
        <v>0</v>
      </c>
      <c r="T693">
        <f t="shared" si="139"/>
        <v>0</v>
      </c>
      <c r="U693" s="40">
        <f t="shared" si="144"/>
        <v>0</v>
      </c>
      <c r="V693" s="38">
        <f t="shared" si="145"/>
        <v>0</v>
      </c>
      <c r="W693" t="str">
        <f>VLOOKUP(A693,'Komplet č.2008 (ÚR 4 A 5)'!$V$4:$W$778,1,0)</f>
        <v>47890</v>
      </c>
      <c r="X693" t="str">
        <f>VLOOKUP(A693,'Komplet č.2008 (ÚR 4 A 5)'!$Y$4:$Y$778,1,0)</f>
        <v>47890</v>
      </c>
      <c r="FJ693" t="str">
        <f>VLOOKUP(F693,'Komplet č 2025 (ÚR 4 A 5)'!$F$3:$N$753,9,0)</f>
        <v>47.55</v>
      </c>
      <c r="FK693">
        <f>VLOOKUP(F693,'Komplet č 2025 (ÚR 4 A 5)'!$F$3:$N$753,8,0)</f>
        <v>4</v>
      </c>
    </row>
    <row r="694" spans="1:167" x14ac:dyDescent="0.25">
      <c r="A694" s="67" t="s">
        <v>1931</v>
      </c>
      <c r="B694" s="68" t="s">
        <v>1932</v>
      </c>
      <c r="C694" s="55" t="str">
        <f t="shared" si="140"/>
        <v>47890 - Maloobchod s ostatním zbožím ve stáncích a na trzích</v>
      </c>
      <c r="D694" s="55" t="s">
        <v>1933</v>
      </c>
      <c r="E694" s="1" t="s">
        <v>1934</v>
      </c>
      <c r="F694" s="67" t="s">
        <v>1857</v>
      </c>
      <c r="G694" s="68" t="s">
        <v>1858</v>
      </c>
      <c r="H694" s="55" t="str">
        <f t="shared" si="147"/>
        <v>47610 - Maloobchod s knihami</v>
      </c>
      <c r="I694" s="55" t="s">
        <v>1859</v>
      </c>
      <c r="J694" t="str">
        <f t="shared" si="148"/>
        <v>Shoda</v>
      </c>
      <c r="K694">
        <v>692</v>
      </c>
      <c r="L694" s="1">
        <f>IF(LEFT(Převodník!$A$12,5)=LEFT('Přehled převodů'!D694,5),1,0)</f>
        <v>0</v>
      </c>
      <c r="M694" s="31"/>
      <c r="N694">
        <f t="shared" si="146"/>
        <v>0</v>
      </c>
      <c r="O694" s="45" t="e">
        <f t="shared" si="137"/>
        <v>#N/A</v>
      </c>
      <c r="P694">
        <f t="shared" si="141"/>
        <v>0</v>
      </c>
      <c r="Q694" s="41">
        <f t="shared" si="142"/>
        <v>0</v>
      </c>
      <c r="R694" s="41">
        <f t="shared" si="138"/>
        <v>0</v>
      </c>
      <c r="S694" s="41">
        <f t="shared" si="143"/>
        <v>0</v>
      </c>
      <c r="T694">
        <f t="shared" si="139"/>
        <v>0</v>
      </c>
      <c r="U694" s="40">
        <f t="shared" si="144"/>
        <v>0</v>
      </c>
      <c r="V694" s="38">
        <f t="shared" si="145"/>
        <v>0</v>
      </c>
      <c r="W694" t="str">
        <f>VLOOKUP(A694,'Komplet č.2008 (ÚR 4 A 5)'!$V$4:$W$778,1,0)</f>
        <v>47890</v>
      </c>
      <c r="X694" t="str">
        <f>VLOOKUP(A694,'Komplet č.2008 (ÚR 4 A 5)'!$Y$4:$Y$778,1,0)</f>
        <v>47890</v>
      </c>
      <c r="FJ694" t="str">
        <f>VLOOKUP(F694,'Komplet č 2025 (ÚR 4 A 5)'!$F$3:$N$753,9,0)</f>
        <v>47.61</v>
      </c>
      <c r="FK694">
        <f>VLOOKUP(F694,'Komplet č 2025 (ÚR 4 A 5)'!$F$3:$N$753,8,0)</f>
        <v>4</v>
      </c>
    </row>
    <row r="695" spans="1:167" x14ac:dyDescent="0.25">
      <c r="A695" s="67" t="s">
        <v>1931</v>
      </c>
      <c r="B695" s="68" t="s">
        <v>1932</v>
      </c>
      <c r="C695" s="55" t="str">
        <f t="shared" si="140"/>
        <v>47890 - Maloobchod s ostatním zbožím ve stáncích a na trzích</v>
      </c>
      <c r="D695" s="55" t="s">
        <v>1933</v>
      </c>
      <c r="E695" s="1" t="s">
        <v>1934</v>
      </c>
      <c r="F695" s="67" t="s">
        <v>1860</v>
      </c>
      <c r="G695" s="68" t="s">
        <v>1863</v>
      </c>
      <c r="H695" s="55" t="str">
        <f t="shared" si="147"/>
        <v>47620 - Maloobchod s novinami a ostatními periodickými publikacemi a papírnickým zbožím</v>
      </c>
      <c r="I695" s="55" t="s">
        <v>1864</v>
      </c>
      <c r="J695" t="str">
        <f t="shared" si="148"/>
        <v>Shoda</v>
      </c>
      <c r="K695">
        <v>693</v>
      </c>
      <c r="L695" s="1">
        <f>IF(LEFT(Převodník!$A$12,5)=LEFT('Přehled převodů'!D695,5),1,0)</f>
        <v>0</v>
      </c>
      <c r="M695" s="31"/>
      <c r="N695">
        <f t="shared" si="146"/>
        <v>0</v>
      </c>
      <c r="O695" s="45" t="e">
        <f t="shared" si="137"/>
        <v>#N/A</v>
      </c>
      <c r="P695">
        <f t="shared" si="141"/>
        <v>0</v>
      </c>
      <c r="Q695" s="41">
        <f t="shared" si="142"/>
        <v>0</v>
      </c>
      <c r="R695" s="41">
        <f t="shared" si="138"/>
        <v>0</v>
      </c>
      <c r="S695" s="41">
        <f t="shared" si="143"/>
        <v>0</v>
      </c>
      <c r="T695">
        <f t="shared" si="139"/>
        <v>0</v>
      </c>
      <c r="U695" s="40">
        <f t="shared" si="144"/>
        <v>0</v>
      </c>
      <c r="V695" s="38">
        <f t="shared" si="145"/>
        <v>0</v>
      </c>
      <c r="W695" t="str">
        <f>VLOOKUP(A695,'Komplet č.2008 (ÚR 4 A 5)'!$V$4:$W$778,1,0)</f>
        <v>47890</v>
      </c>
      <c r="X695" t="str">
        <f>VLOOKUP(A695,'Komplet č.2008 (ÚR 4 A 5)'!$Y$4:$Y$778,1,0)</f>
        <v>47890</v>
      </c>
      <c r="FJ695" t="str">
        <f>VLOOKUP(F695,'Komplet č 2025 (ÚR 4 A 5)'!$F$3:$N$753,9,0)</f>
        <v>47.62</v>
      </c>
      <c r="FK695">
        <f>VLOOKUP(F695,'Komplet č 2025 (ÚR 4 A 5)'!$F$3:$N$753,8,0)</f>
        <v>4</v>
      </c>
    </row>
    <row r="696" spans="1:167" x14ac:dyDescent="0.25">
      <c r="A696" s="67" t="s">
        <v>1931</v>
      </c>
      <c r="B696" s="68" t="s">
        <v>1932</v>
      </c>
      <c r="C696" s="55" t="str">
        <f t="shared" si="140"/>
        <v>47890 - Maloobchod s ostatním zbožím ve stáncích a na trzích</v>
      </c>
      <c r="D696" s="55" t="s">
        <v>1933</v>
      </c>
      <c r="E696" s="1" t="s">
        <v>1934</v>
      </c>
      <c r="F696" s="67" t="s">
        <v>1865</v>
      </c>
      <c r="G696" s="68" t="s">
        <v>1869</v>
      </c>
      <c r="H696" s="55" t="str">
        <f t="shared" si="147"/>
        <v>47630 - Maloobchod se sportovním vybavením</v>
      </c>
      <c r="I696" s="55" t="s">
        <v>1871</v>
      </c>
      <c r="J696" t="str">
        <f t="shared" si="148"/>
        <v>Shoda</v>
      </c>
      <c r="K696">
        <v>694</v>
      </c>
      <c r="L696" s="1">
        <f>IF(LEFT(Převodník!$A$12,5)=LEFT('Přehled převodů'!D696,5),1,0)</f>
        <v>0</v>
      </c>
      <c r="M696" s="31"/>
      <c r="N696">
        <f t="shared" si="146"/>
        <v>0</v>
      </c>
      <c r="O696" s="45" t="e">
        <f t="shared" si="137"/>
        <v>#N/A</v>
      </c>
      <c r="P696">
        <f t="shared" si="141"/>
        <v>0</v>
      </c>
      <c r="Q696" s="41">
        <f t="shared" si="142"/>
        <v>0</v>
      </c>
      <c r="R696" s="41">
        <f t="shared" si="138"/>
        <v>0</v>
      </c>
      <c r="S696" s="41">
        <f t="shared" si="143"/>
        <v>0</v>
      </c>
      <c r="T696">
        <f t="shared" si="139"/>
        <v>0</v>
      </c>
      <c r="U696" s="40">
        <f t="shared" si="144"/>
        <v>0</v>
      </c>
      <c r="V696" s="38">
        <f t="shared" si="145"/>
        <v>0</v>
      </c>
      <c r="W696" t="str">
        <f>VLOOKUP(A696,'Komplet č.2008 (ÚR 4 A 5)'!$V$4:$W$778,1,0)</f>
        <v>47890</v>
      </c>
      <c r="X696" t="str">
        <f>VLOOKUP(A696,'Komplet č.2008 (ÚR 4 A 5)'!$Y$4:$Y$778,1,0)</f>
        <v>47890</v>
      </c>
      <c r="FJ696" t="str">
        <f>VLOOKUP(F696,'Komplet č 2025 (ÚR 4 A 5)'!$F$3:$N$753,9,0)</f>
        <v>47.63</v>
      </c>
      <c r="FK696">
        <f>VLOOKUP(F696,'Komplet č 2025 (ÚR 4 A 5)'!$F$3:$N$753,8,0)</f>
        <v>4</v>
      </c>
    </row>
    <row r="697" spans="1:167" x14ac:dyDescent="0.25">
      <c r="A697" s="67" t="s">
        <v>1931</v>
      </c>
      <c r="B697" s="68" t="s">
        <v>1932</v>
      </c>
      <c r="C697" s="55" t="str">
        <f t="shared" si="140"/>
        <v>47890 - Maloobchod s ostatním zbožím ve stáncích a na trzích</v>
      </c>
      <c r="D697" s="55" t="s">
        <v>1933</v>
      </c>
      <c r="E697" s="1" t="s">
        <v>1934</v>
      </c>
      <c r="F697" s="67" t="s">
        <v>1868</v>
      </c>
      <c r="G697" s="68" t="s">
        <v>1873</v>
      </c>
      <c r="H697" s="55" t="str">
        <f t="shared" si="147"/>
        <v>47640 - Maloobchod s hrami a hračkami</v>
      </c>
      <c r="I697" s="55" t="s">
        <v>1875</v>
      </c>
      <c r="J697" t="str">
        <f t="shared" si="148"/>
        <v>Shoda</v>
      </c>
      <c r="K697">
        <v>695</v>
      </c>
      <c r="L697" s="1">
        <f>IF(LEFT(Převodník!$A$12,5)=LEFT('Přehled převodů'!D697,5),1,0)</f>
        <v>0</v>
      </c>
      <c r="M697" s="31"/>
      <c r="N697">
        <f t="shared" si="146"/>
        <v>0</v>
      </c>
      <c r="O697" s="45" t="e">
        <f t="shared" si="137"/>
        <v>#N/A</v>
      </c>
      <c r="P697">
        <f t="shared" si="141"/>
        <v>0</v>
      </c>
      <c r="Q697" s="41">
        <f t="shared" si="142"/>
        <v>0</v>
      </c>
      <c r="R697" s="41">
        <f t="shared" si="138"/>
        <v>0</v>
      </c>
      <c r="S697" s="41">
        <f t="shared" si="143"/>
        <v>0</v>
      </c>
      <c r="T697">
        <f t="shared" si="139"/>
        <v>0</v>
      </c>
      <c r="U697" s="40">
        <f t="shared" si="144"/>
        <v>0</v>
      </c>
      <c r="V697" s="38">
        <f t="shared" si="145"/>
        <v>0</v>
      </c>
      <c r="W697" t="str">
        <f>VLOOKUP(A697,'Komplet č.2008 (ÚR 4 A 5)'!$V$4:$W$778,1,0)</f>
        <v>47890</v>
      </c>
      <c r="X697" t="str">
        <f>VLOOKUP(A697,'Komplet č.2008 (ÚR 4 A 5)'!$Y$4:$Y$778,1,0)</f>
        <v>47890</v>
      </c>
      <c r="FJ697" t="str">
        <f>VLOOKUP(F697,'Komplet č 2025 (ÚR 4 A 5)'!$F$3:$N$753,9,0)</f>
        <v>47.64</v>
      </c>
      <c r="FK697">
        <f>VLOOKUP(F697,'Komplet č 2025 (ÚR 4 A 5)'!$F$3:$N$753,8,0)</f>
        <v>4</v>
      </c>
    </row>
    <row r="698" spans="1:167" x14ac:dyDescent="0.25">
      <c r="A698" s="67" t="s">
        <v>1931</v>
      </c>
      <c r="B698" s="68" t="s">
        <v>1932</v>
      </c>
      <c r="C698" s="55" t="str">
        <f t="shared" si="140"/>
        <v>47890 - Maloobchod s ostatním zbožím ve stáncích a na trzích</v>
      </c>
      <c r="D698" s="55" t="s">
        <v>1933</v>
      </c>
      <c r="E698" s="1" t="s">
        <v>1934</v>
      </c>
      <c r="F698" s="67" t="s">
        <v>1853</v>
      </c>
      <c r="G698" s="68" t="s">
        <v>1854</v>
      </c>
      <c r="H698" s="55" t="str">
        <f t="shared" si="147"/>
        <v>47690 - Maloobchod s výrobky pro kulturní rozhled a rekreaci j. n.</v>
      </c>
      <c r="I698" s="55" t="s">
        <v>1856</v>
      </c>
      <c r="J698" t="str">
        <f t="shared" si="148"/>
        <v>Shoda</v>
      </c>
      <c r="K698">
        <v>696</v>
      </c>
      <c r="L698" s="1">
        <f>IF(LEFT(Převodník!$A$12,5)=LEFT('Přehled převodů'!D698,5),1,0)</f>
        <v>0</v>
      </c>
      <c r="M698" s="31"/>
      <c r="N698">
        <f t="shared" si="146"/>
        <v>0</v>
      </c>
      <c r="O698" s="45" t="e">
        <f t="shared" si="137"/>
        <v>#N/A</v>
      </c>
      <c r="P698">
        <f t="shared" si="141"/>
        <v>0</v>
      </c>
      <c r="Q698" s="41">
        <f t="shared" si="142"/>
        <v>0</v>
      </c>
      <c r="R698" s="41">
        <f t="shared" si="138"/>
        <v>0</v>
      </c>
      <c r="S698" s="41">
        <f t="shared" si="143"/>
        <v>0</v>
      </c>
      <c r="T698">
        <f t="shared" si="139"/>
        <v>0</v>
      </c>
      <c r="U698" s="40">
        <f t="shared" si="144"/>
        <v>0</v>
      </c>
      <c r="V698" s="38">
        <f t="shared" si="145"/>
        <v>0</v>
      </c>
      <c r="W698" t="str">
        <f>VLOOKUP(A698,'Komplet č.2008 (ÚR 4 A 5)'!$V$4:$W$778,1,0)</f>
        <v>47890</v>
      </c>
      <c r="X698" t="str">
        <f>VLOOKUP(A698,'Komplet č.2008 (ÚR 4 A 5)'!$Y$4:$Y$778,1,0)</f>
        <v>47890</v>
      </c>
      <c r="FJ698" t="str">
        <f>VLOOKUP(F698,'Komplet č 2025 (ÚR 4 A 5)'!$F$3:$N$753,9,0)</f>
        <v>47.69</v>
      </c>
      <c r="FK698">
        <f>VLOOKUP(F698,'Komplet č 2025 (ÚR 4 A 5)'!$F$3:$N$753,8,0)</f>
        <v>4</v>
      </c>
    </row>
    <row r="699" spans="1:167" x14ac:dyDescent="0.25">
      <c r="A699" s="67" t="s">
        <v>1931</v>
      </c>
      <c r="B699" s="68" t="s">
        <v>1932</v>
      </c>
      <c r="C699" s="55" t="str">
        <f t="shared" si="140"/>
        <v>47890 - Maloobchod s ostatním zbožím ve stáncích a na trzích</v>
      </c>
      <c r="D699" s="55" t="s">
        <v>1933</v>
      </c>
      <c r="E699" s="1" t="s">
        <v>1934</v>
      </c>
      <c r="F699" s="67" t="s">
        <v>1887</v>
      </c>
      <c r="G699" s="68" t="s">
        <v>1888</v>
      </c>
      <c r="H699" s="55" t="str">
        <f t="shared" si="147"/>
        <v>47740 - Maloobchod se zdravotnickými a ortopedickými výrobky</v>
      </c>
      <c r="I699" s="55" t="s">
        <v>1889</v>
      </c>
      <c r="J699" t="str">
        <f t="shared" si="148"/>
        <v>Shoda</v>
      </c>
      <c r="K699">
        <v>697</v>
      </c>
      <c r="L699" s="1">
        <f>IF(LEFT(Převodník!$A$12,5)=LEFT('Přehled převodů'!D699,5),1,0)</f>
        <v>0</v>
      </c>
      <c r="M699" s="31"/>
      <c r="N699">
        <f t="shared" si="146"/>
        <v>0</v>
      </c>
      <c r="O699" s="45" t="e">
        <f t="shared" si="137"/>
        <v>#N/A</v>
      </c>
      <c r="P699">
        <f t="shared" si="141"/>
        <v>0</v>
      </c>
      <c r="Q699" s="41">
        <f t="shared" si="142"/>
        <v>0</v>
      </c>
      <c r="R699" s="41">
        <f t="shared" si="138"/>
        <v>0</v>
      </c>
      <c r="S699" s="41">
        <f t="shared" si="143"/>
        <v>0</v>
      </c>
      <c r="T699">
        <f t="shared" si="139"/>
        <v>0</v>
      </c>
      <c r="U699" s="40">
        <f t="shared" si="144"/>
        <v>0</v>
      </c>
      <c r="V699" s="38">
        <f t="shared" si="145"/>
        <v>0</v>
      </c>
      <c r="W699" t="str">
        <f>VLOOKUP(A699,'Komplet č.2008 (ÚR 4 A 5)'!$V$4:$W$778,1,0)</f>
        <v>47890</v>
      </c>
      <c r="X699" t="str">
        <f>VLOOKUP(A699,'Komplet č.2008 (ÚR 4 A 5)'!$Y$4:$Y$778,1,0)</f>
        <v>47890</v>
      </c>
      <c r="FJ699" t="str">
        <f>VLOOKUP(F699,'Komplet č 2025 (ÚR 4 A 5)'!$F$3:$N$753,9,0)</f>
        <v>47.74</v>
      </c>
      <c r="FK699">
        <f>VLOOKUP(F699,'Komplet č 2025 (ÚR 4 A 5)'!$F$3:$N$753,8,0)</f>
        <v>4</v>
      </c>
    </row>
    <row r="700" spans="1:167" x14ac:dyDescent="0.25">
      <c r="A700" s="67" t="s">
        <v>1931</v>
      </c>
      <c r="B700" s="68" t="s">
        <v>1932</v>
      </c>
      <c r="C700" s="55" t="str">
        <f t="shared" si="140"/>
        <v>47890 - Maloobchod s ostatním zbožím ve stáncích a na trzích</v>
      </c>
      <c r="D700" s="55" t="s">
        <v>1933</v>
      </c>
      <c r="E700" s="1" t="s">
        <v>1934</v>
      </c>
      <c r="F700" s="67" t="s">
        <v>1890</v>
      </c>
      <c r="G700" s="68" t="s">
        <v>1891</v>
      </c>
      <c r="H700" s="55" t="str">
        <f t="shared" si="147"/>
        <v>47750 - Maloobchod s kosmetickými a toaletními výrobky</v>
      </c>
      <c r="I700" s="55" t="s">
        <v>1892</v>
      </c>
      <c r="J700" t="str">
        <f t="shared" si="148"/>
        <v>Shoda</v>
      </c>
      <c r="K700">
        <v>698</v>
      </c>
      <c r="L700" s="1">
        <f>IF(LEFT(Převodník!$A$12,5)=LEFT('Přehled převodů'!D700,5),1,0)</f>
        <v>0</v>
      </c>
      <c r="M700" s="31"/>
      <c r="N700">
        <f t="shared" si="146"/>
        <v>0</v>
      </c>
      <c r="O700" s="45" t="e">
        <f t="shared" si="137"/>
        <v>#N/A</v>
      </c>
      <c r="P700">
        <f t="shared" si="141"/>
        <v>0</v>
      </c>
      <c r="Q700" s="41">
        <f t="shared" si="142"/>
        <v>0</v>
      </c>
      <c r="R700" s="41">
        <f t="shared" si="138"/>
        <v>0</v>
      </c>
      <c r="S700" s="41">
        <f t="shared" si="143"/>
        <v>0</v>
      </c>
      <c r="T700">
        <f t="shared" si="139"/>
        <v>0</v>
      </c>
      <c r="U700" s="40">
        <f t="shared" si="144"/>
        <v>0</v>
      </c>
      <c r="V700" s="38">
        <f t="shared" si="145"/>
        <v>0</v>
      </c>
      <c r="W700" t="str">
        <f>VLOOKUP(A700,'Komplet č.2008 (ÚR 4 A 5)'!$V$4:$W$778,1,0)</f>
        <v>47890</v>
      </c>
      <c r="X700" t="str">
        <f>VLOOKUP(A700,'Komplet č.2008 (ÚR 4 A 5)'!$Y$4:$Y$778,1,0)</f>
        <v>47890</v>
      </c>
      <c r="FJ700" t="str">
        <f>VLOOKUP(F700,'Komplet č 2025 (ÚR 4 A 5)'!$F$3:$N$753,9,0)</f>
        <v>47.75</v>
      </c>
      <c r="FK700">
        <f>VLOOKUP(F700,'Komplet č 2025 (ÚR 4 A 5)'!$F$3:$N$753,8,0)</f>
        <v>4</v>
      </c>
    </row>
    <row r="701" spans="1:167" x14ac:dyDescent="0.25">
      <c r="A701" s="67" t="s">
        <v>1931</v>
      </c>
      <c r="B701" s="68" t="s">
        <v>1932</v>
      </c>
      <c r="C701" s="55" t="str">
        <f t="shared" si="140"/>
        <v>47890 - Maloobchod s ostatním zbožím ve stáncích a na trzích</v>
      </c>
      <c r="D701" s="55" t="s">
        <v>1933</v>
      </c>
      <c r="E701" s="1" t="s">
        <v>1934</v>
      </c>
      <c r="F701" s="67" t="s">
        <v>1893</v>
      </c>
      <c r="G701" s="68" t="s">
        <v>1896</v>
      </c>
      <c r="H701" s="55" t="str">
        <f t="shared" si="147"/>
        <v>47760 - Maloobchod s květinami, rostlinami, hnojivy, zvířaty pro zájmový chov a krmivy pro ně</v>
      </c>
      <c r="I701" s="55" t="s">
        <v>1897</v>
      </c>
      <c r="J701" t="str">
        <f t="shared" si="148"/>
        <v>Shoda</v>
      </c>
      <c r="K701">
        <v>699</v>
      </c>
      <c r="L701" s="1">
        <f>IF(LEFT(Převodník!$A$12,5)=LEFT('Přehled převodů'!D701,5),1,0)</f>
        <v>0</v>
      </c>
      <c r="M701" s="31"/>
      <c r="N701">
        <f t="shared" si="146"/>
        <v>0</v>
      </c>
      <c r="O701" s="45" t="e">
        <f t="shared" si="137"/>
        <v>#N/A</v>
      </c>
      <c r="P701">
        <f t="shared" si="141"/>
        <v>0</v>
      </c>
      <c r="Q701" s="41">
        <f t="shared" si="142"/>
        <v>0</v>
      </c>
      <c r="R701" s="41">
        <f t="shared" si="138"/>
        <v>0</v>
      </c>
      <c r="S701" s="41">
        <f t="shared" si="143"/>
        <v>0</v>
      </c>
      <c r="T701">
        <f t="shared" si="139"/>
        <v>0</v>
      </c>
      <c r="U701" s="40">
        <f t="shared" si="144"/>
        <v>0</v>
      </c>
      <c r="V701" s="38">
        <f t="shared" si="145"/>
        <v>0</v>
      </c>
      <c r="W701" t="str">
        <f>VLOOKUP(A701,'Komplet č.2008 (ÚR 4 A 5)'!$V$4:$W$778,1,0)</f>
        <v>47890</v>
      </c>
      <c r="X701" t="str">
        <f>VLOOKUP(A701,'Komplet č.2008 (ÚR 4 A 5)'!$Y$4:$Y$778,1,0)</f>
        <v>47890</v>
      </c>
      <c r="FJ701" t="str">
        <f>VLOOKUP(F701,'Komplet č 2025 (ÚR 4 A 5)'!$F$3:$N$753,9,0)</f>
        <v>47.76</v>
      </c>
      <c r="FK701">
        <f>VLOOKUP(F701,'Komplet č 2025 (ÚR 4 A 5)'!$F$3:$N$753,8,0)</f>
        <v>4</v>
      </c>
    </row>
    <row r="702" spans="1:167" x14ac:dyDescent="0.25">
      <c r="A702" s="67" t="s">
        <v>1931</v>
      </c>
      <c r="B702" s="68" t="s">
        <v>1932</v>
      </c>
      <c r="C702" s="55" t="str">
        <f t="shared" si="140"/>
        <v>47890 - Maloobchod s ostatním zbožím ve stáncích a na trzích</v>
      </c>
      <c r="D702" s="55" t="s">
        <v>1933</v>
      </c>
      <c r="E702" s="1" t="s">
        <v>1934</v>
      </c>
      <c r="F702" s="67" t="s">
        <v>1898</v>
      </c>
      <c r="G702" s="68" t="s">
        <v>1899</v>
      </c>
      <c r="H702" s="55" t="str">
        <f t="shared" si="147"/>
        <v>47770 - Maloobchod s hodinami, hodinkami a klenoty</v>
      </c>
      <c r="I702" s="55" t="s">
        <v>1900</v>
      </c>
      <c r="J702" t="str">
        <f t="shared" si="148"/>
        <v>Shoda</v>
      </c>
      <c r="K702">
        <v>700</v>
      </c>
      <c r="L702" s="1">
        <f>IF(LEFT(Převodník!$A$12,5)=LEFT('Přehled převodů'!D702,5),1,0)</f>
        <v>0</v>
      </c>
      <c r="M702" s="31"/>
      <c r="N702">
        <f t="shared" si="146"/>
        <v>0</v>
      </c>
      <c r="O702" s="45" t="e">
        <f t="shared" si="137"/>
        <v>#N/A</v>
      </c>
      <c r="P702">
        <f t="shared" si="141"/>
        <v>0</v>
      </c>
      <c r="Q702" s="41">
        <f t="shared" si="142"/>
        <v>0</v>
      </c>
      <c r="R702" s="41">
        <f t="shared" si="138"/>
        <v>0</v>
      </c>
      <c r="S702" s="41">
        <f t="shared" si="143"/>
        <v>0</v>
      </c>
      <c r="T702">
        <f t="shared" si="139"/>
        <v>0</v>
      </c>
      <c r="U702" s="40">
        <f t="shared" si="144"/>
        <v>0</v>
      </c>
      <c r="V702" s="38">
        <f t="shared" si="145"/>
        <v>0</v>
      </c>
      <c r="W702" t="str">
        <f>VLOOKUP(A702,'Komplet č.2008 (ÚR 4 A 5)'!$V$4:$W$778,1,0)</f>
        <v>47890</v>
      </c>
      <c r="X702" t="str">
        <f>VLOOKUP(A702,'Komplet č.2008 (ÚR 4 A 5)'!$Y$4:$Y$778,1,0)</f>
        <v>47890</v>
      </c>
      <c r="FJ702" t="str">
        <f>VLOOKUP(F702,'Komplet č 2025 (ÚR 4 A 5)'!$F$3:$N$753,9,0)</f>
        <v>47.77</v>
      </c>
      <c r="FK702">
        <f>VLOOKUP(F702,'Komplet č 2025 (ÚR 4 A 5)'!$F$3:$N$753,8,0)</f>
        <v>4</v>
      </c>
    </row>
    <row r="703" spans="1:167" x14ac:dyDescent="0.25">
      <c r="A703" s="67" t="s">
        <v>1931</v>
      </c>
      <c r="B703" s="68" t="s">
        <v>1932</v>
      </c>
      <c r="C703" s="55" t="str">
        <f t="shared" si="140"/>
        <v>47890 - Maloobchod s ostatním zbožím ve stáncích a na trzích</v>
      </c>
      <c r="D703" s="55" t="s">
        <v>1933</v>
      </c>
      <c r="E703" s="1" t="s">
        <v>1934</v>
      </c>
      <c r="F703" s="67" t="s">
        <v>1901</v>
      </c>
      <c r="G703" s="68" t="s">
        <v>1904</v>
      </c>
      <c r="H703" s="55" t="str">
        <f t="shared" si="147"/>
        <v>47780 - Maloobchod s ostatním novým zbožím</v>
      </c>
      <c r="I703" s="55" t="s">
        <v>1905</v>
      </c>
      <c r="J703" t="str">
        <f t="shared" si="148"/>
        <v>Shoda</v>
      </c>
      <c r="K703">
        <v>701</v>
      </c>
      <c r="L703" s="1">
        <f>IF(LEFT(Převodník!$A$12,5)=LEFT('Přehled převodů'!D703,5),1,0)</f>
        <v>0</v>
      </c>
      <c r="M703" s="31"/>
      <c r="N703">
        <f t="shared" si="146"/>
        <v>0</v>
      </c>
      <c r="O703" s="45" t="e">
        <f t="shared" si="137"/>
        <v>#N/A</v>
      </c>
      <c r="P703">
        <f t="shared" si="141"/>
        <v>0</v>
      </c>
      <c r="Q703" s="41">
        <f t="shared" si="142"/>
        <v>0</v>
      </c>
      <c r="R703" s="41">
        <f t="shared" si="138"/>
        <v>0</v>
      </c>
      <c r="S703" s="41">
        <f t="shared" si="143"/>
        <v>0</v>
      </c>
      <c r="T703">
        <f t="shared" si="139"/>
        <v>0</v>
      </c>
      <c r="U703" s="40">
        <f t="shared" si="144"/>
        <v>0</v>
      </c>
      <c r="V703" s="38">
        <f t="shared" si="145"/>
        <v>0</v>
      </c>
      <c r="W703" t="str">
        <f>VLOOKUP(A703,'Komplet č.2008 (ÚR 4 A 5)'!$V$4:$W$778,1,0)</f>
        <v>47890</v>
      </c>
      <c r="X703" t="str">
        <f>VLOOKUP(A703,'Komplet č.2008 (ÚR 4 A 5)'!$Y$4:$Y$778,1,0)</f>
        <v>47890</v>
      </c>
      <c r="FJ703" t="str">
        <f>VLOOKUP(F703,'Komplet č 2025 (ÚR 4 A 5)'!$F$3:$N$753,9,0)</f>
        <v>47.78</v>
      </c>
      <c r="FK703">
        <f>VLOOKUP(F703,'Komplet č 2025 (ÚR 4 A 5)'!$F$3:$N$753,8,0)</f>
        <v>4</v>
      </c>
    </row>
    <row r="704" spans="1:167" x14ac:dyDescent="0.25">
      <c r="A704" s="67" t="s">
        <v>1931</v>
      </c>
      <c r="B704" s="68" t="s">
        <v>1932</v>
      </c>
      <c r="C704" s="55" t="str">
        <f t="shared" si="140"/>
        <v>47890 - Maloobchod s ostatním zbožím ve stáncích a na trzích</v>
      </c>
      <c r="D704" s="55" t="s">
        <v>1933</v>
      </c>
      <c r="E704" s="1" t="s">
        <v>1934</v>
      </c>
      <c r="F704" s="67" t="s">
        <v>1921</v>
      </c>
      <c r="G704" s="68" t="s">
        <v>1924</v>
      </c>
      <c r="H704" s="55" t="str">
        <f t="shared" si="147"/>
        <v>47790 - Maloobchod s použitým zbožím</v>
      </c>
      <c r="I704" s="55" t="s">
        <v>1925</v>
      </c>
      <c r="J704" t="str">
        <f t="shared" si="148"/>
        <v>Shoda</v>
      </c>
      <c r="K704">
        <v>702</v>
      </c>
      <c r="L704" s="1">
        <f>IF(LEFT(Převodník!$A$12,5)=LEFT('Přehled převodů'!D704,5),1,0)</f>
        <v>0</v>
      </c>
      <c r="M704" s="31"/>
      <c r="N704">
        <f t="shared" si="146"/>
        <v>0</v>
      </c>
      <c r="O704" s="45" t="e">
        <f t="shared" si="137"/>
        <v>#N/A</v>
      </c>
      <c r="P704">
        <f t="shared" si="141"/>
        <v>0</v>
      </c>
      <c r="Q704" s="41">
        <f t="shared" si="142"/>
        <v>0</v>
      </c>
      <c r="R704" s="41">
        <f t="shared" si="138"/>
        <v>0</v>
      </c>
      <c r="S704" s="41">
        <f t="shared" si="143"/>
        <v>0</v>
      </c>
      <c r="T704">
        <f t="shared" si="139"/>
        <v>0</v>
      </c>
      <c r="U704" s="40">
        <f t="shared" si="144"/>
        <v>0</v>
      </c>
      <c r="V704" s="38">
        <f t="shared" si="145"/>
        <v>0</v>
      </c>
      <c r="W704" t="str">
        <f>VLOOKUP(A704,'Komplet č.2008 (ÚR 4 A 5)'!$V$4:$W$778,1,0)</f>
        <v>47890</v>
      </c>
      <c r="X704" t="str">
        <f>VLOOKUP(A704,'Komplet č.2008 (ÚR 4 A 5)'!$Y$4:$Y$778,1,0)</f>
        <v>47890</v>
      </c>
      <c r="FJ704" t="str">
        <f>VLOOKUP(F704,'Komplet č 2025 (ÚR 4 A 5)'!$F$3:$N$753,9,0)</f>
        <v>47.79</v>
      </c>
      <c r="FK704">
        <f>VLOOKUP(F704,'Komplet č 2025 (ÚR 4 A 5)'!$F$3:$N$753,8,0)</f>
        <v>4</v>
      </c>
    </row>
    <row r="705" spans="1:167" x14ac:dyDescent="0.25">
      <c r="A705" s="67" t="s">
        <v>1779</v>
      </c>
      <c r="B705" s="68" t="s">
        <v>1935</v>
      </c>
      <c r="C705" s="55" t="str">
        <f t="shared" si="140"/>
        <v>47910 - Maloobchod prostřednictvím internetu nebo zásilkové služby</v>
      </c>
      <c r="D705" s="55" t="s">
        <v>1936</v>
      </c>
      <c r="E705" s="1" t="s">
        <v>1937</v>
      </c>
      <c r="F705" s="67" t="s">
        <v>1775</v>
      </c>
      <c r="G705" s="68" t="s">
        <v>1778</v>
      </c>
      <c r="H705" s="55" t="str">
        <f t="shared" si="147"/>
        <v>47110 - Nespecializovaný maloobchod s převahou potravin, nápojů a tabákových výrobků</v>
      </c>
      <c r="I705" s="55" t="s">
        <v>1781</v>
      </c>
      <c r="J705" t="str">
        <f t="shared" si="148"/>
        <v>Shoda</v>
      </c>
      <c r="K705">
        <v>703</v>
      </c>
      <c r="L705" s="1">
        <f>IF(LEFT(Převodník!$A$12,5)=LEFT('Přehled převodů'!D705,5),1,0)</f>
        <v>0</v>
      </c>
      <c r="M705" s="31"/>
      <c r="N705">
        <f t="shared" si="146"/>
        <v>0</v>
      </c>
      <c r="O705" s="45" t="e">
        <f t="shared" si="137"/>
        <v>#N/A</v>
      </c>
      <c r="P705">
        <f t="shared" si="141"/>
        <v>0</v>
      </c>
      <c r="Q705" s="41">
        <f t="shared" si="142"/>
        <v>0</v>
      </c>
      <c r="R705" s="41">
        <f t="shared" si="138"/>
        <v>0</v>
      </c>
      <c r="S705" s="41">
        <f t="shared" si="143"/>
        <v>0</v>
      </c>
      <c r="T705">
        <f t="shared" si="139"/>
        <v>0</v>
      </c>
      <c r="U705" s="40">
        <f t="shared" si="144"/>
        <v>0</v>
      </c>
      <c r="V705" s="38">
        <f t="shared" si="145"/>
        <v>0</v>
      </c>
      <c r="W705" t="str">
        <f>VLOOKUP(A705,'Komplet č.2008 (ÚR 4 A 5)'!$V$4:$W$778,1,0)</f>
        <v>47910</v>
      </c>
      <c r="X705" t="str">
        <f>VLOOKUP(A705,'Komplet č.2008 (ÚR 4 A 5)'!$Y$4:$Y$778,1,0)</f>
        <v>47910</v>
      </c>
      <c r="FJ705" t="str">
        <f>VLOOKUP(F705,'Komplet č 2025 (ÚR 4 A 5)'!$F$3:$N$753,9,0)</f>
        <v>47.11</v>
      </c>
      <c r="FK705">
        <f>VLOOKUP(F705,'Komplet č 2025 (ÚR 4 A 5)'!$F$3:$N$753,8,0)</f>
        <v>4</v>
      </c>
    </row>
    <row r="706" spans="1:167" x14ac:dyDescent="0.25">
      <c r="A706" s="67" t="s">
        <v>1779</v>
      </c>
      <c r="B706" s="68" t="s">
        <v>1935</v>
      </c>
      <c r="C706" s="55" t="str">
        <f t="shared" si="140"/>
        <v>47910 - Maloobchod prostřednictvím internetu nebo zásilkové služby</v>
      </c>
      <c r="D706" s="55" t="s">
        <v>1936</v>
      </c>
      <c r="E706" s="1" t="s">
        <v>1937</v>
      </c>
      <c r="F706" s="67" t="s">
        <v>1785</v>
      </c>
      <c r="G706" s="68" t="s">
        <v>1786</v>
      </c>
      <c r="H706" s="55" t="str">
        <f t="shared" si="147"/>
        <v>47120 - Ostatní nespecializovaný maloobchod</v>
      </c>
      <c r="I706" s="55" t="s">
        <v>1788</v>
      </c>
      <c r="J706" t="str">
        <f t="shared" si="148"/>
        <v>Shoda</v>
      </c>
      <c r="K706">
        <v>704</v>
      </c>
      <c r="L706" s="1">
        <f>IF(LEFT(Převodník!$A$12,5)=LEFT('Přehled převodů'!D706,5),1,0)</f>
        <v>0</v>
      </c>
      <c r="M706" s="31"/>
      <c r="N706">
        <f t="shared" si="146"/>
        <v>0</v>
      </c>
      <c r="O706" s="45" t="e">
        <f t="shared" si="137"/>
        <v>#N/A</v>
      </c>
      <c r="P706">
        <f t="shared" si="141"/>
        <v>0</v>
      </c>
      <c r="Q706" s="41">
        <f t="shared" si="142"/>
        <v>0</v>
      </c>
      <c r="R706" s="41">
        <f t="shared" si="138"/>
        <v>0</v>
      </c>
      <c r="S706" s="41">
        <f t="shared" si="143"/>
        <v>0</v>
      </c>
      <c r="T706">
        <f t="shared" si="139"/>
        <v>0</v>
      </c>
      <c r="U706" s="40">
        <f t="shared" si="144"/>
        <v>0</v>
      </c>
      <c r="V706" s="38">
        <f t="shared" si="145"/>
        <v>0</v>
      </c>
      <c r="W706" t="str">
        <f>VLOOKUP(A706,'Komplet č.2008 (ÚR 4 A 5)'!$V$4:$W$778,1,0)</f>
        <v>47910</v>
      </c>
      <c r="X706" t="str">
        <f>VLOOKUP(A706,'Komplet č.2008 (ÚR 4 A 5)'!$Y$4:$Y$778,1,0)</f>
        <v>47910</v>
      </c>
      <c r="FJ706" t="str">
        <f>VLOOKUP(F706,'Komplet č 2025 (ÚR 4 A 5)'!$F$3:$N$753,9,0)</f>
        <v>47.12</v>
      </c>
      <c r="FK706">
        <f>VLOOKUP(F706,'Komplet č 2025 (ÚR 4 A 5)'!$F$3:$N$753,8,0)</f>
        <v>4</v>
      </c>
    </row>
    <row r="707" spans="1:167" x14ac:dyDescent="0.25">
      <c r="A707" s="67" t="s">
        <v>1779</v>
      </c>
      <c r="B707" s="68" t="s">
        <v>1935</v>
      </c>
      <c r="C707" s="55" t="str">
        <f t="shared" si="140"/>
        <v>47910 - Maloobchod prostřednictvím internetu nebo zásilkové služby</v>
      </c>
      <c r="D707" s="55" t="s">
        <v>1936</v>
      </c>
      <c r="E707" s="1" t="s">
        <v>1937</v>
      </c>
      <c r="F707" s="67" t="s">
        <v>1789</v>
      </c>
      <c r="G707" s="68" t="s">
        <v>1790</v>
      </c>
      <c r="H707" s="55" t="str">
        <f t="shared" si="147"/>
        <v>47210 - Maloobchod s ovocem a zeleninou</v>
      </c>
      <c r="I707" s="55" t="s">
        <v>1791</v>
      </c>
      <c r="J707" t="str">
        <f t="shared" si="148"/>
        <v>Shoda</v>
      </c>
      <c r="K707">
        <v>705</v>
      </c>
      <c r="L707" s="1">
        <f>IF(LEFT(Převodník!$A$12,5)=LEFT('Přehled převodů'!D707,5),1,0)</f>
        <v>0</v>
      </c>
      <c r="M707" s="31"/>
      <c r="N707">
        <f t="shared" si="146"/>
        <v>0</v>
      </c>
      <c r="O707" s="45" t="e">
        <f t="shared" ref="O707:O770" si="149">INDEX(K:K,MATCH(1,L:L,0))</f>
        <v>#N/A</v>
      </c>
      <c r="P707">
        <f t="shared" si="141"/>
        <v>0</v>
      </c>
      <c r="Q707" s="41">
        <f t="shared" si="142"/>
        <v>0</v>
      </c>
      <c r="R707" s="41">
        <f t="shared" ref="R707:R770" si="150">IF(BO2034=0,N707,Q707)</f>
        <v>0</v>
      </c>
      <c r="S707" s="41">
        <f t="shared" si="143"/>
        <v>0</v>
      </c>
      <c r="T707">
        <f t="shared" ref="T707:T770" si="151">IF(L707=0,0,E707)</f>
        <v>0</v>
      </c>
      <c r="U707" s="40">
        <f t="shared" si="144"/>
        <v>0</v>
      </c>
      <c r="V707" s="38">
        <f t="shared" si="145"/>
        <v>0</v>
      </c>
      <c r="W707" t="str">
        <f>VLOOKUP(A707,'Komplet č.2008 (ÚR 4 A 5)'!$V$4:$W$778,1,0)</f>
        <v>47910</v>
      </c>
      <c r="X707" t="str">
        <f>VLOOKUP(A707,'Komplet č.2008 (ÚR 4 A 5)'!$Y$4:$Y$778,1,0)</f>
        <v>47910</v>
      </c>
      <c r="FJ707" t="str">
        <f>VLOOKUP(F707,'Komplet č 2025 (ÚR 4 A 5)'!$F$3:$N$753,9,0)</f>
        <v>47.21</v>
      </c>
      <c r="FK707">
        <f>VLOOKUP(F707,'Komplet č 2025 (ÚR 4 A 5)'!$F$3:$N$753,8,0)</f>
        <v>4</v>
      </c>
    </row>
    <row r="708" spans="1:167" x14ac:dyDescent="0.25">
      <c r="A708" s="67" t="s">
        <v>1779</v>
      </c>
      <c r="B708" s="68" t="s">
        <v>1935</v>
      </c>
      <c r="C708" s="55" t="str">
        <f t="shared" si="140"/>
        <v>47910 - Maloobchod prostřednictvím internetu nebo zásilkové služby</v>
      </c>
      <c r="D708" s="55" t="s">
        <v>1936</v>
      </c>
      <c r="E708" s="1" t="s">
        <v>1937</v>
      </c>
      <c r="F708" s="67" t="s">
        <v>1792</v>
      </c>
      <c r="G708" s="68" t="s">
        <v>1793</v>
      </c>
      <c r="H708" s="55" t="str">
        <f t="shared" si="147"/>
        <v>47220 - Maloobchod s masem a masnými výrobky</v>
      </c>
      <c r="I708" s="55" t="s">
        <v>1794</v>
      </c>
      <c r="J708" t="str">
        <f t="shared" si="148"/>
        <v>Shoda</v>
      </c>
      <c r="K708">
        <v>706</v>
      </c>
      <c r="L708" s="1">
        <f>IF(LEFT(Převodník!$A$12,5)=LEFT('Přehled převodů'!D708,5),1,0)</f>
        <v>0</v>
      </c>
      <c r="M708" s="31"/>
      <c r="N708">
        <f t="shared" si="146"/>
        <v>0</v>
      </c>
      <c r="O708" s="45" t="e">
        <f t="shared" si="149"/>
        <v>#N/A</v>
      </c>
      <c r="P708">
        <f t="shared" si="141"/>
        <v>0</v>
      </c>
      <c r="Q708" s="41">
        <f t="shared" si="142"/>
        <v>0</v>
      </c>
      <c r="R708" s="41">
        <f t="shared" si="150"/>
        <v>0</v>
      </c>
      <c r="S708" s="41">
        <f t="shared" si="143"/>
        <v>0</v>
      </c>
      <c r="T708">
        <f t="shared" si="151"/>
        <v>0</v>
      </c>
      <c r="U708" s="40">
        <f t="shared" si="144"/>
        <v>0</v>
      </c>
      <c r="V708" s="38">
        <f t="shared" si="145"/>
        <v>0</v>
      </c>
      <c r="W708" t="str">
        <f>VLOOKUP(A708,'Komplet č.2008 (ÚR 4 A 5)'!$V$4:$W$778,1,0)</f>
        <v>47910</v>
      </c>
      <c r="X708" t="str">
        <f>VLOOKUP(A708,'Komplet č.2008 (ÚR 4 A 5)'!$Y$4:$Y$778,1,0)</f>
        <v>47910</v>
      </c>
      <c r="FJ708" t="str">
        <f>VLOOKUP(F708,'Komplet č 2025 (ÚR 4 A 5)'!$F$3:$N$753,9,0)</f>
        <v>47.22</v>
      </c>
      <c r="FK708">
        <f>VLOOKUP(F708,'Komplet č 2025 (ÚR 4 A 5)'!$F$3:$N$753,8,0)</f>
        <v>4</v>
      </c>
    </row>
    <row r="709" spans="1:167" x14ac:dyDescent="0.25">
      <c r="A709" s="67" t="s">
        <v>1779</v>
      </c>
      <c r="B709" s="68" t="s">
        <v>1935</v>
      </c>
      <c r="C709" s="55" t="str">
        <f t="shared" ref="C709:C772" si="152">A709&amp;" - "&amp;B709</f>
        <v>47910 - Maloobchod prostřednictvím internetu nebo zásilkové služby</v>
      </c>
      <c r="D709" s="55" t="s">
        <v>1936</v>
      </c>
      <c r="E709" s="1" t="s">
        <v>1937</v>
      </c>
      <c r="F709" s="67" t="s">
        <v>1795</v>
      </c>
      <c r="G709" s="68" t="s">
        <v>1796</v>
      </c>
      <c r="H709" s="55" t="str">
        <f t="shared" si="147"/>
        <v>47230 - Maloobchod s rybami, korýši a měkkýši</v>
      </c>
      <c r="I709" s="55" t="s">
        <v>1797</v>
      </c>
      <c r="J709" t="str">
        <f t="shared" si="148"/>
        <v>Shoda</v>
      </c>
      <c r="K709">
        <v>707</v>
      </c>
      <c r="L709" s="1">
        <f>IF(LEFT(Převodník!$A$12,5)=LEFT('Přehled převodů'!D709,5),1,0)</f>
        <v>0</v>
      </c>
      <c r="M709" s="31"/>
      <c r="N709">
        <f t="shared" si="146"/>
        <v>0</v>
      </c>
      <c r="O709" s="45" t="e">
        <f t="shared" si="149"/>
        <v>#N/A</v>
      </c>
      <c r="P709">
        <f t="shared" si="141"/>
        <v>0</v>
      </c>
      <c r="Q709" s="41">
        <f t="shared" si="142"/>
        <v>0</v>
      </c>
      <c r="R709" s="41">
        <f t="shared" si="150"/>
        <v>0</v>
      </c>
      <c r="S709" s="41">
        <f t="shared" si="143"/>
        <v>0</v>
      </c>
      <c r="T709">
        <f t="shared" si="151"/>
        <v>0</v>
      </c>
      <c r="U709" s="40">
        <f t="shared" si="144"/>
        <v>0</v>
      </c>
      <c r="V709" s="38">
        <f t="shared" si="145"/>
        <v>0</v>
      </c>
      <c r="W709" t="str">
        <f>VLOOKUP(A709,'Komplet č.2008 (ÚR 4 A 5)'!$V$4:$W$778,1,0)</f>
        <v>47910</v>
      </c>
      <c r="X709" t="str">
        <f>VLOOKUP(A709,'Komplet č.2008 (ÚR 4 A 5)'!$Y$4:$Y$778,1,0)</f>
        <v>47910</v>
      </c>
      <c r="FJ709" t="str">
        <f>VLOOKUP(F709,'Komplet č 2025 (ÚR 4 A 5)'!$F$3:$N$753,9,0)</f>
        <v>47.23</v>
      </c>
      <c r="FK709">
        <f>VLOOKUP(F709,'Komplet č 2025 (ÚR 4 A 5)'!$F$3:$N$753,8,0)</f>
        <v>4</v>
      </c>
    </row>
    <row r="710" spans="1:167" x14ac:dyDescent="0.25">
      <c r="A710" s="67" t="s">
        <v>1779</v>
      </c>
      <c r="B710" s="68" t="s">
        <v>1935</v>
      </c>
      <c r="C710" s="55" t="str">
        <f t="shared" si="152"/>
        <v>47910 - Maloobchod prostřednictvím internetu nebo zásilkové služby</v>
      </c>
      <c r="D710" s="55" t="s">
        <v>1936</v>
      </c>
      <c r="E710" s="1" t="s">
        <v>1937</v>
      </c>
      <c r="F710" s="67" t="s">
        <v>1798</v>
      </c>
      <c r="G710" s="68" t="s">
        <v>1801</v>
      </c>
      <c r="H710" s="55" t="str">
        <f t="shared" si="147"/>
        <v>47240 - Maloobchod s pekařskými a cukrářskými výrobky a cukrovinkami</v>
      </c>
      <c r="I710" s="55" t="s">
        <v>1802</v>
      </c>
      <c r="J710" t="str">
        <f t="shared" si="148"/>
        <v>Shoda</v>
      </c>
      <c r="K710">
        <v>708</v>
      </c>
      <c r="L710" s="1">
        <f>IF(LEFT(Převodník!$A$12,5)=LEFT('Přehled převodů'!D710,5),1,0)</f>
        <v>0</v>
      </c>
      <c r="M710" s="31"/>
      <c r="N710">
        <f t="shared" si="146"/>
        <v>0</v>
      </c>
      <c r="O710" s="45" t="e">
        <f t="shared" si="149"/>
        <v>#N/A</v>
      </c>
      <c r="P710">
        <f t="shared" si="141"/>
        <v>0</v>
      </c>
      <c r="Q710" s="41">
        <f t="shared" si="142"/>
        <v>0</v>
      </c>
      <c r="R710" s="41">
        <f t="shared" si="150"/>
        <v>0</v>
      </c>
      <c r="S710" s="41">
        <f t="shared" si="143"/>
        <v>0</v>
      </c>
      <c r="T710">
        <f t="shared" si="151"/>
        <v>0</v>
      </c>
      <c r="U710" s="40">
        <f t="shared" si="144"/>
        <v>0</v>
      </c>
      <c r="V710" s="38">
        <f t="shared" si="145"/>
        <v>0</v>
      </c>
      <c r="W710" t="str">
        <f>VLOOKUP(A710,'Komplet č.2008 (ÚR 4 A 5)'!$V$4:$W$778,1,0)</f>
        <v>47910</v>
      </c>
      <c r="X710" t="str">
        <f>VLOOKUP(A710,'Komplet č.2008 (ÚR 4 A 5)'!$Y$4:$Y$778,1,0)</f>
        <v>47910</v>
      </c>
      <c r="FJ710" t="str">
        <f>VLOOKUP(F710,'Komplet č 2025 (ÚR 4 A 5)'!$F$3:$N$753,9,0)</f>
        <v>47.24</v>
      </c>
      <c r="FK710">
        <f>VLOOKUP(F710,'Komplet č 2025 (ÚR 4 A 5)'!$F$3:$N$753,8,0)</f>
        <v>4</v>
      </c>
    </row>
    <row r="711" spans="1:167" x14ac:dyDescent="0.25">
      <c r="A711" s="67" t="s">
        <v>1779</v>
      </c>
      <c r="B711" s="68" t="s">
        <v>1935</v>
      </c>
      <c r="C711" s="55" t="str">
        <f t="shared" si="152"/>
        <v>47910 - Maloobchod prostřednictvím internetu nebo zásilkové služby</v>
      </c>
      <c r="D711" s="55" t="s">
        <v>1936</v>
      </c>
      <c r="E711" s="1" t="s">
        <v>1937</v>
      </c>
      <c r="F711" s="67" t="s">
        <v>1803</v>
      </c>
      <c r="G711" s="68" t="s">
        <v>1804</v>
      </c>
      <c r="H711" s="55" t="str">
        <f t="shared" si="147"/>
        <v>47250 - Maloobchod s nápoji</v>
      </c>
      <c r="I711" s="55" t="s">
        <v>1805</v>
      </c>
      <c r="J711" t="str">
        <f t="shared" si="148"/>
        <v>Shoda</v>
      </c>
      <c r="K711">
        <v>709</v>
      </c>
      <c r="L711" s="1">
        <f>IF(LEFT(Převodník!$A$12,5)=LEFT('Přehled převodů'!D711,5),1,0)</f>
        <v>0</v>
      </c>
      <c r="M711" s="31"/>
      <c r="N711">
        <f t="shared" si="146"/>
        <v>0</v>
      </c>
      <c r="O711" s="45" t="e">
        <f t="shared" si="149"/>
        <v>#N/A</v>
      </c>
      <c r="P711">
        <f t="shared" si="141"/>
        <v>0</v>
      </c>
      <c r="Q711" s="41">
        <f t="shared" si="142"/>
        <v>0</v>
      </c>
      <c r="R711" s="41">
        <f t="shared" si="150"/>
        <v>0</v>
      </c>
      <c r="S711" s="41">
        <f t="shared" si="143"/>
        <v>0</v>
      </c>
      <c r="T711">
        <f t="shared" si="151"/>
        <v>0</v>
      </c>
      <c r="U711" s="40">
        <f t="shared" si="144"/>
        <v>0</v>
      </c>
      <c r="V711" s="38">
        <f t="shared" si="145"/>
        <v>0</v>
      </c>
      <c r="W711" t="str">
        <f>VLOOKUP(A711,'Komplet č.2008 (ÚR 4 A 5)'!$V$4:$W$778,1,0)</f>
        <v>47910</v>
      </c>
      <c r="X711" t="str">
        <f>VLOOKUP(A711,'Komplet č.2008 (ÚR 4 A 5)'!$Y$4:$Y$778,1,0)</f>
        <v>47910</v>
      </c>
      <c r="FJ711" t="str">
        <f>VLOOKUP(F711,'Komplet č 2025 (ÚR 4 A 5)'!$F$3:$N$753,9,0)</f>
        <v>47.25</v>
      </c>
      <c r="FK711">
        <f>VLOOKUP(F711,'Komplet č 2025 (ÚR 4 A 5)'!$F$3:$N$753,8,0)</f>
        <v>4</v>
      </c>
    </row>
    <row r="712" spans="1:167" x14ac:dyDescent="0.25">
      <c r="A712" s="67" t="s">
        <v>1779</v>
      </c>
      <c r="B712" s="68" t="s">
        <v>1935</v>
      </c>
      <c r="C712" s="55" t="str">
        <f t="shared" si="152"/>
        <v>47910 - Maloobchod prostřednictvím internetu nebo zásilkové služby</v>
      </c>
      <c r="D712" s="55" t="s">
        <v>1936</v>
      </c>
      <c r="E712" s="1" t="s">
        <v>1937</v>
      </c>
      <c r="F712" s="67" t="s">
        <v>1806</v>
      </c>
      <c r="G712" s="68" t="s">
        <v>1807</v>
      </c>
      <c r="H712" s="55" t="str">
        <f t="shared" si="147"/>
        <v>47260 - Maloobchod s tabákovými výrobky</v>
      </c>
      <c r="I712" s="55" t="s">
        <v>1808</v>
      </c>
      <c r="J712" t="str">
        <f t="shared" si="148"/>
        <v>Shoda</v>
      </c>
      <c r="K712">
        <v>710</v>
      </c>
      <c r="L712" s="1">
        <f>IF(LEFT(Převodník!$A$12,5)=LEFT('Přehled převodů'!D712,5),1,0)</f>
        <v>0</v>
      </c>
      <c r="M712" s="31"/>
      <c r="N712">
        <f t="shared" si="146"/>
        <v>0</v>
      </c>
      <c r="O712" s="45" t="e">
        <f t="shared" si="149"/>
        <v>#N/A</v>
      </c>
      <c r="P712">
        <f t="shared" si="141"/>
        <v>0</v>
      </c>
      <c r="Q712" s="41">
        <f t="shared" si="142"/>
        <v>0</v>
      </c>
      <c r="R712" s="41">
        <f t="shared" si="150"/>
        <v>0</v>
      </c>
      <c r="S712" s="41">
        <f t="shared" si="143"/>
        <v>0</v>
      </c>
      <c r="T712">
        <f t="shared" si="151"/>
        <v>0</v>
      </c>
      <c r="U712" s="40">
        <f t="shared" si="144"/>
        <v>0</v>
      </c>
      <c r="V712" s="38">
        <f t="shared" si="145"/>
        <v>0</v>
      </c>
      <c r="W712" t="str">
        <f>VLOOKUP(A712,'Komplet č.2008 (ÚR 4 A 5)'!$V$4:$W$778,1,0)</f>
        <v>47910</v>
      </c>
      <c r="X712" t="str">
        <f>VLOOKUP(A712,'Komplet č.2008 (ÚR 4 A 5)'!$Y$4:$Y$778,1,0)</f>
        <v>47910</v>
      </c>
      <c r="FJ712" t="str">
        <f>VLOOKUP(F712,'Komplet č 2025 (ÚR 4 A 5)'!$F$3:$N$753,9,0)</f>
        <v>47.26</v>
      </c>
      <c r="FK712">
        <f>VLOOKUP(F712,'Komplet č 2025 (ÚR 4 A 5)'!$F$3:$N$753,8,0)</f>
        <v>4</v>
      </c>
    </row>
    <row r="713" spans="1:167" x14ac:dyDescent="0.25">
      <c r="A713" s="67" t="s">
        <v>1779</v>
      </c>
      <c r="B713" s="68" t="s">
        <v>1935</v>
      </c>
      <c r="C713" s="55" t="str">
        <f t="shared" si="152"/>
        <v>47910 - Maloobchod prostřednictvím internetu nebo zásilkové služby</v>
      </c>
      <c r="D713" s="55" t="s">
        <v>1936</v>
      </c>
      <c r="E713" s="1" t="s">
        <v>1937</v>
      </c>
      <c r="F713" s="67" t="s">
        <v>1812</v>
      </c>
      <c r="G713" s="68" t="s">
        <v>1813</v>
      </c>
      <c r="H713" s="55" t="str">
        <f t="shared" si="147"/>
        <v>47270 - Specializovaný maloobchod s ostatními potravinami</v>
      </c>
      <c r="I713" s="55" t="s">
        <v>1814</v>
      </c>
      <c r="J713" t="str">
        <f t="shared" si="148"/>
        <v>Shoda</v>
      </c>
      <c r="K713">
        <v>711</v>
      </c>
      <c r="L713" s="1">
        <f>IF(LEFT(Převodník!$A$12,5)=LEFT('Přehled převodů'!D713,5),1,0)</f>
        <v>0</v>
      </c>
      <c r="M713" s="31"/>
      <c r="N713">
        <f t="shared" si="146"/>
        <v>0</v>
      </c>
      <c r="O713" s="45" t="e">
        <f t="shared" si="149"/>
        <v>#N/A</v>
      </c>
      <c r="P713">
        <f t="shared" si="141"/>
        <v>0</v>
      </c>
      <c r="Q713" s="41">
        <f t="shared" si="142"/>
        <v>0</v>
      </c>
      <c r="R713" s="41">
        <f t="shared" si="150"/>
        <v>0</v>
      </c>
      <c r="S713" s="41">
        <f t="shared" si="143"/>
        <v>0</v>
      </c>
      <c r="T713">
        <f t="shared" si="151"/>
        <v>0</v>
      </c>
      <c r="U713" s="40">
        <f t="shared" si="144"/>
        <v>0</v>
      </c>
      <c r="V713" s="38">
        <f t="shared" si="145"/>
        <v>0</v>
      </c>
      <c r="W713" t="str">
        <f>VLOOKUP(A713,'Komplet č.2008 (ÚR 4 A 5)'!$V$4:$W$778,1,0)</f>
        <v>47910</v>
      </c>
      <c r="X713" t="str">
        <f>VLOOKUP(A713,'Komplet č.2008 (ÚR 4 A 5)'!$Y$4:$Y$778,1,0)</f>
        <v>47910</v>
      </c>
      <c r="FJ713" t="str">
        <f>VLOOKUP(F713,'Komplet č 2025 (ÚR 4 A 5)'!$F$3:$N$753,9,0)</f>
        <v>47.27</v>
      </c>
      <c r="FK713">
        <f>VLOOKUP(F713,'Komplet č 2025 (ÚR 4 A 5)'!$F$3:$N$753,8,0)</f>
        <v>4</v>
      </c>
    </row>
    <row r="714" spans="1:167" x14ac:dyDescent="0.25">
      <c r="A714" s="67" t="s">
        <v>1779</v>
      </c>
      <c r="B714" s="68" t="s">
        <v>1935</v>
      </c>
      <c r="C714" s="55" t="str">
        <f t="shared" si="152"/>
        <v>47910 - Maloobchod prostřednictvím internetu nebo zásilkové služby</v>
      </c>
      <c r="D714" s="55" t="s">
        <v>1936</v>
      </c>
      <c r="E714" s="1" t="s">
        <v>1937</v>
      </c>
      <c r="F714" s="67" t="s">
        <v>1823</v>
      </c>
      <c r="G714" s="68" t="s">
        <v>1824</v>
      </c>
      <c r="H714" s="55" t="str">
        <f t="shared" si="147"/>
        <v>47400 - Maloobchod s počítačovým a komunikačním zařízením</v>
      </c>
      <c r="I714" s="55" t="s">
        <v>1825</v>
      </c>
      <c r="J714" t="str">
        <f t="shared" si="148"/>
        <v>Shoda</v>
      </c>
      <c r="K714">
        <v>712</v>
      </c>
      <c r="L714" s="1">
        <f>IF(LEFT(Převodník!$A$12,5)=LEFT('Přehled převodů'!D714,5),1,0)</f>
        <v>0</v>
      </c>
      <c r="M714" s="31"/>
      <c r="N714">
        <f t="shared" si="146"/>
        <v>0</v>
      </c>
      <c r="O714" s="45" t="e">
        <f t="shared" si="149"/>
        <v>#N/A</v>
      </c>
      <c r="P714">
        <f t="shared" ref="P714:P777" si="153">IF(AND(N714&lt;N715,N713=0),N714,0)</f>
        <v>0</v>
      </c>
      <c r="Q714" s="41">
        <f t="shared" ref="Q714:Q777" si="154">IF(AND(P714&gt;1,P713=0,L714=1),P714,0)</f>
        <v>0</v>
      </c>
      <c r="R714" s="41">
        <f t="shared" si="150"/>
        <v>0</v>
      </c>
      <c r="S714" s="41">
        <f t="shared" ref="S714:S777" si="155">(IF(AND(N714=P714,Q714=P714,Q714,R714=N714),N714,0))</f>
        <v>0</v>
      </c>
      <c r="T714">
        <f t="shared" si="151"/>
        <v>0</v>
      </c>
      <c r="U714" s="40">
        <f t="shared" ref="U714:U777" si="156">IF(AND(T713=0,T715&gt;=0),T714,0)</f>
        <v>0</v>
      </c>
      <c r="V714" s="38">
        <f t="shared" ref="V714:V777" si="157">IF(U714+T714=T714,T714,0)</f>
        <v>0</v>
      </c>
      <c r="W714" t="str">
        <f>VLOOKUP(A714,'Komplet č.2008 (ÚR 4 A 5)'!$V$4:$W$778,1,0)</f>
        <v>47910</v>
      </c>
      <c r="X714" t="str">
        <f>VLOOKUP(A714,'Komplet č.2008 (ÚR 4 A 5)'!$Y$4:$Y$778,1,0)</f>
        <v>47910</v>
      </c>
      <c r="FJ714" t="str">
        <f>VLOOKUP(F714,'Komplet č 2025 (ÚR 4 A 5)'!$F$3:$N$753,9,0)</f>
        <v>47.40</v>
      </c>
      <c r="FK714">
        <f>VLOOKUP(F714,'Komplet č 2025 (ÚR 4 A 5)'!$F$3:$N$753,8,0)</f>
        <v>4</v>
      </c>
    </row>
    <row r="715" spans="1:167" x14ac:dyDescent="0.25">
      <c r="A715" s="67" t="s">
        <v>1779</v>
      </c>
      <c r="B715" s="68" t="s">
        <v>1935</v>
      </c>
      <c r="C715" s="55" t="str">
        <f t="shared" si="152"/>
        <v>47910 - Maloobchod prostřednictvím internetu nebo zásilkové služby</v>
      </c>
      <c r="D715" s="55" t="s">
        <v>1936</v>
      </c>
      <c r="E715" s="1" t="s">
        <v>1937</v>
      </c>
      <c r="F715" s="67" t="s">
        <v>1832</v>
      </c>
      <c r="G715" s="68" t="s">
        <v>1833</v>
      </c>
      <c r="H715" s="55" t="str">
        <f t="shared" si="147"/>
        <v>47510 - Maloobchod s textilem</v>
      </c>
      <c r="I715" s="55" t="s">
        <v>1834</v>
      </c>
      <c r="J715" t="str">
        <f t="shared" si="148"/>
        <v>Shoda</v>
      </c>
      <c r="K715">
        <v>713</v>
      </c>
      <c r="L715" s="1">
        <f>IF(LEFT(Převodník!$A$12,5)=LEFT('Přehled převodů'!D715,5),1,0)</f>
        <v>0</v>
      </c>
      <c r="M715" s="31"/>
      <c r="N715">
        <f t="shared" si="146"/>
        <v>0</v>
      </c>
      <c r="O715" s="45" t="e">
        <f t="shared" si="149"/>
        <v>#N/A</v>
      </c>
      <c r="P715">
        <f t="shared" si="153"/>
        <v>0</v>
      </c>
      <c r="Q715" s="41">
        <f t="shared" si="154"/>
        <v>0</v>
      </c>
      <c r="R715" s="41">
        <f t="shared" si="150"/>
        <v>0</v>
      </c>
      <c r="S715" s="41">
        <f t="shared" si="155"/>
        <v>0</v>
      </c>
      <c r="T715">
        <f t="shared" si="151"/>
        <v>0</v>
      </c>
      <c r="U715" s="40">
        <f t="shared" si="156"/>
        <v>0</v>
      </c>
      <c r="V715" s="38">
        <f t="shared" si="157"/>
        <v>0</v>
      </c>
      <c r="W715" t="str">
        <f>VLOOKUP(A715,'Komplet č.2008 (ÚR 4 A 5)'!$V$4:$W$778,1,0)</f>
        <v>47910</v>
      </c>
      <c r="X715" t="str">
        <f>VLOOKUP(A715,'Komplet č.2008 (ÚR 4 A 5)'!$Y$4:$Y$778,1,0)</f>
        <v>47910</v>
      </c>
      <c r="FJ715" t="str">
        <f>VLOOKUP(F715,'Komplet č 2025 (ÚR 4 A 5)'!$F$3:$N$753,9,0)</f>
        <v>47.51</v>
      </c>
      <c r="FK715">
        <f>VLOOKUP(F715,'Komplet č 2025 (ÚR 4 A 5)'!$F$3:$N$753,8,0)</f>
        <v>4</v>
      </c>
    </row>
    <row r="716" spans="1:167" x14ac:dyDescent="0.25">
      <c r="A716" s="67" t="s">
        <v>1779</v>
      </c>
      <c r="B716" s="68" t="s">
        <v>1935</v>
      </c>
      <c r="C716" s="55" t="str">
        <f t="shared" si="152"/>
        <v>47910 - Maloobchod prostřednictvím internetu nebo zásilkové služby</v>
      </c>
      <c r="D716" s="55" t="s">
        <v>1936</v>
      </c>
      <c r="E716" s="1" t="s">
        <v>1937</v>
      </c>
      <c r="F716" s="67" t="s">
        <v>1835</v>
      </c>
      <c r="G716" s="68" t="s">
        <v>1838</v>
      </c>
      <c r="H716" s="55" t="str">
        <f t="shared" si="147"/>
        <v>47520 - Maloobchod s železářským zbožím, stavebními materiály, barvami a sklem</v>
      </c>
      <c r="I716" s="55" t="s">
        <v>1839</v>
      </c>
      <c r="J716" t="str">
        <f t="shared" si="148"/>
        <v>Shoda</v>
      </c>
      <c r="K716">
        <v>714</v>
      </c>
      <c r="L716" s="1">
        <f>IF(LEFT(Převodník!$A$12,5)=LEFT('Přehled převodů'!D716,5),1,0)</f>
        <v>0</v>
      </c>
      <c r="M716" s="31"/>
      <c r="N716">
        <f t="shared" si="146"/>
        <v>0</v>
      </c>
      <c r="O716" s="45" t="e">
        <f t="shared" si="149"/>
        <v>#N/A</v>
      </c>
      <c r="P716">
        <f t="shared" si="153"/>
        <v>0</v>
      </c>
      <c r="Q716" s="41">
        <f t="shared" si="154"/>
        <v>0</v>
      </c>
      <c r="R716" s="41">
        <f t="shared" si="150"/>
        <v>0</v>
      </c>
      <c r="S716" s="41">
        <f t="shared" si="155"/>
        <v>0</v>
      </c>
      <c r="T716">
        <f t="shared" si="151"/>
        <v>0</v>
      </c>
      <c r="U716" s="40">
        <f t="shared" si="156"/>
        <v>0</v>
      </c>
      <c r="V716" s="38">
        <f t="shared" si="157"/>
        <v>0</v>
      </c>
      <c r="W716" t="str">
        <f>VLOOKUP(A716,'Komplet č.2008 (ÚR 4 A 5)'!$V$4:$W$778,1,0)</f>
        <v>47910</v>
      </c>
      <c r="X716" t="str">
        <f>VLOOKUP(A716,'Komplet č.2008 (ÚR 4 A 5)'!$Y$4:$Y$778,1,0)</f>
        <v>47910</v>
      </c>
      <c r="FJ716" t="str">
        <f>VLOOKUP(F716,'Komplet č 2025 (ÚR 4 A 5)'!$F$3:$N$753,9,0)</f>
        <v>47.52</v>
      </c>
      <c r="FK716">
        <f>VLOOKUP(F716,'Komplet č 2025 (ÚR 4 A 5)'!$F$3:$N$753,8,0)</f>
        <v>4</v>
      </c>
    </row>
    <row r="717" spans="1:167" x14ac:dyDescent="0.25">
      <c r="A717" s="67" t="s">
        <v>1779</v>
      </c>
      <c r="B717" s="68" t="s">
        <v>1935</v>
      </c>
      <c r="C717" s="55" t="str">
        <f t="shared" si="152"/>
        <v>47910 - Maloobchod prostřednictvím internetu nebo zásilkové služby</v>
      </c>
      <c r="D717" s="55" t="s">
        <v>1936</v>
      </c>
      <c r="E717" s="1" t="s">
        <v>1937</v>
      </c>
      <c r="F717" s="67" t="s">
        <v>1840</v>
      </c>
      <c r="G717" s="68" t="s">
        <v>1841</v>
      </c>
      <c r="H717" s="55" t="str">
        <f t="shared" si="147"/>
        <v>47530 - Maloobchod s koberci, podlahovými krytinami a nástěnnými obklady</v>
      </c>
      <c r="I717" s="55" t="s">
        <v>1842</v>
      </c>
      <c r="J717" t="str">
        <f t="shared" si="148"/>
        <v>Shoda</v>
      </c>
      <c r="K717">
        <v>715</v>
      </c>
      <c r="L717" s="1">
        <f>IF(LEFT(Převodník!$A$12,5)=LEFT('Přehled převodů'!D717,5),1,0)</f>
        <v>0</v>
      </c>
      <c r="M717" s="31"/>
      <c r="N717">
        <f t="shared" si="146"/>
        <v>0</v>
      </c>
      <c r="O717" s="45" t="e">
        <f t="shared" si="149"/>
        <v>#N/A</v>
      </c>
      <c r="P717">
        <f t="shared" si="153"/>
        <v>0</v>
      </c>
      <c r="Q717" s="41">
        <f t="shared" si="154"/>
        <v>0</v>
      </c>
      <c r="R717" s="41">
        <f t="shared" si="150"/>
        <v>0</v>
      </c>
      <c r="S717" s="41">
        <f t="shared" si="155"/>
        <v>0</v>
      </c>
      <c r="T717">
        <f t="shared" si="151"/>
        <v>0</v>
      </c>
      <c r="U717" s="40">
        <f t="shared" si="156"/>
        <v>0</v>
      </c>
      <c r="V717" s="38">
        <f t="shared" si="157"/>
        <v>0</v>
      </c>
      <c r="W717" t="str">
        <f>VLOOKUP(A717,'Komplet č.2008 (ÚR 4 A 5)'!$V$4:$W$778,1,0)</f>
        <v>47910</v>
      </c>
      <c r="X717" t="str">
        <f>VLOOKUP(A717,'Komplet č.2008 (ÚR 4 A 5)'!$Y$4:$Y$778,1,0)</f>
        <v>47910</v>
      </c>
      <c r="FJ717" t="str">
        <f>VLOOKUP(F717,'Komplet č 2025 (ÚR 4 A 5)'!$F$3:$N$753,9,0)</f>
        <v>47.53</v>
      </c>
      <c r="FK717">
        <f>VLOOKUP(F717,'Komplet č 2025 (ÚR 4 A 5)'!$F$3:$N$753,8,0)</f>
        <v>4</v>
      </c>
    </row>
    <row r="718" spans="1:167" x14ac:dyDescent="0.25">
      <c r="A718" s="67" t="s">
        <v>1779</v>
      </c>
      <c r="B718" s="68" t="s">
        <v>1935</v>
      </c>
      <c r="C718" s="55" t="str">
        <f t="shared" si="152"/>
        <v>47910 - Maloobchod prostřednictvím internetu nebo zásilkové služby</v>
      </c>
      <c r="D718" s="55" t="s">
        <v>1936</v>
      </c>
      <c r="E718" s="1" t="s">
        <v>1937</v>
      </c>
      <c r="F718" s="67" t="s">
        <v>1843</v>
      </c>
      <c r="G718" s="68" t="s">
        <v>1846</v>
      </c>
      <c r="H718" s="55" t="str">
        <f t="shared" si="147"/>
        <v>47540 - Maloobchod s elektrospotřebiči a elektronikou převážně pro domácnost</v>
      </c>
      <c r="I718" s="55" t="s">
        <v>1847</v>
      </c>
      <c r="J718" t="str">
        <f t="shared" si="148"/>
        <v>Shoda</v>
      </c>
      <c r="K718">
        <v>716</v>
      </c>
      <c r="L718" s="1">
        <f>IF(LEFT(Převodník!$A$12,5)=LEFT('Přehled převodů'!D718,5),1,0)</f>
        <v>0</v>
      </c>
      <c r="M718" s="31"/>
      <c r="N718">
        <f t="shared" si="146"/>
        <v>0</v>
      </c>
      <c r="O718" s="45" t="e">
        <f t="shared" si="149"/>
        <v>#N/A</v>
      </c>
      <c r="P718">
        <f t="shared" si="153"/>
        <v>0</v>
      </c>
      <c r="Q718" s="41">
        <f t="shared" si="154"/>
        <v>0</v>
      </c>
      <c r="R718" s="41">
        <f t="shared" si="150"/>
        <v>0</v>
      </c>
      <c r="S718" s="41">
        <f t="shared" si="155"/>
        <v>0</v>
      </c>
      <c r="T718">
        <f t="shared" si="151"/>
        <v>0</v>
      </c>
      <c r="U718" s="40">
        <f t="shared" si="156"/>
        <v>0</v>
      </c>
      <c r="V718" s="38">
        <f t="shared" si="157"/>
        <v>0</v>
      </c>
      <c r="W718" t="str">
        <f>VLOOKUP(A718,'Komplet č.2008 (ÚR 4 A 5)'!$V$4:$W$778,1,0)</f>
        <v>47910</v>
      </c>
      <c r="X718" t="str">
        <f>VLOOKUP(A718,'Komplet č.2008 (ÚR 4 A 5)'!$Y$4:$Y$778,1,0)</f>
        <v>47910</v>
      </c>
      <c r="FJ718" t="str">
        <f>VLOOKUP(F718,'Komplet č 2025 (ÚR 4 A 5)'!$F$3:$N$753,9,0)</f>
        <v>47.54</v>
      </c>
      <c r="FK718">
        <f>VLOOKUP(F718,'Komplet č 2025 (ÚR 4 A 5)'!$F$3:$N$753,8,0)</f>
        <v>4</v>
      </c>
    </row>
    <row r="719" spans="1:167" x14ac:dyDescent="0.25">
      <c r="A719" s="67" t="s">
        <v>1779</v>
      </c>
      <c r="B719" s="68" t="s">
        <v>1935</v>
      </c>
      <c r="C719" s="55" t="str">
        <f t="shared" si="152"/>
        <v>47910 - Maloobchod prostřednictvím internetu nebo zásilkové služby</v>
      </c>
      <c r="D719" s="55" t="s">
        <v>1936</v>
      </c>
      <c r="E719" s="1" t="s">
        <v>1937</v>
      </c>
      <c r="F719" s="67" t="s">
        <v>1851</v>
      </c>
      <c r="G719" s="68" t="s">
        <v>1852</v>
      </c>
      <c r="H719" s="55" t="str">
        <f t="shared" si="147"/>
        <v>47550 - Maloobchod s nábytkem, osvětlovacími zařízeními, nádobím a ostatními výrobky převážně pro domácnost</v>
      </c>
      <c r="I719" s="55" t="s">
        <v>1855</v>
      </c>
      <c r="J719" t="str">
        <f t="shared" si="148"/>
        <v>Shoda</v>
      </c>
      <c r="K719">
        <v>717</v>
      </c>
      <c r="L719" s="1">
        <f>IF(LEFT(Převodník!$A$12,5)=LEFT('Přehled převodů'!D719,5),1,0)</f>
        <v>0</v>
      </c>
      <c r="M719" s="31"/>
      <c r="N719">
        <f t="shared" si="146"/>
        <v>0</v>
      </c>
      <c r="O719" s="45" t="e">
        <f t="shared" si="149"/>
        <v>#N/A</v>
      </c>
      <c r="P719">
        <f t="shared" si="153"/>
        <v>0</v>
      </c>
      <c r="Q719" s="41">
        <f t="shared" si="154"/>
        <v>0</v>
      </c>
      <c r="R719" s="41">
        <f t="shared" si="150"/>
        <v>0</v>
      </c>
      <c r="S719" s="41">
        <f t="shared" si="155"/>
        <v>0</v>
      </c>
      <c r="T719">
        <f t="shared" si="151"/>
        <v>0</v>
      </c>
      <c r="U719" s="40">
        <f t="shared" si="156"/>
        <v>0</v>
      </c>
      <c r="V719" s="38">
        <f t="shared" si="157"/>
        <v>0</v>
      </c>
      <c r="W719" t="str">
        <f>VLOOKUP(A719,'Komplet č.2008 (ÚR 4 A 5)'!$V$4:$W$778,1,0)</f>
        <v>47910</v>
      </c>
      <c r="X719" t="str">
        <f>VLOOKUP(A719,'Komplet č.2008 (ÚR 4 A 5)'!$Y$4:$Y$778,1,0)</f>
        <v>47910</v>
      </c>
      <c r="FJ719" t="str">
        <f>VLOOKUP(F719,'Komplet č 2025 (ÚR 4 A 5)'!$F$3:$N$753,9,0)</f>
        <v>47.55</v>
      </c>
      <c r="FK719">
        <f>VLOOKUP(F719,'Komplet č 2025 (ÚR 4 A 5)'!$F$3:$N$753,8,0)</f>
        <v>4</v>
      </c>
    </row>
    <row r="720" spans="1:167" x14ac:dyDescent="0.25">
      <c r="A720" s="67" t="s">
        <v>1779</v>
      </c>
      <c r="B720" s="68" t="s">
        <v>1935</v>
      </c>
      <c r="C720" s="55" t="str">
        <f t="shared" si="152"/>
        <v>47910 - Maloobchod prostřednictvím internetu nebo zásilkové služby</v>
      </c>
      <c r="D720" s="55" t="s">
        <v>1936</v>
      </c>
      <c r="E720" s="1" t="s">
        <v>1937</v>
      </c>
      <c r="F720" s="67" t="s">
        <v>1857</v>
      </c>
      <c r="G720" s="68" t="s">
        <v>1858</v>
      </c>
      <c r="H720" s="55" t="str">
        <f t="shared" si="147"/>
        <v>47610 - Maloobchod s knihami</v>
      </c>
      <c r="I720" s="55" t="s">
        <v>1859</v>
      </c>
      <c r="J720" t="str">
        <f t="shared" si="148"/>
        <v>Shoda</v>
      </c>
      <c r="K720">
        <v>718</v>
      </c>
      <c r="L720" s="1">
        <f>IF(LEFT(Převodník!$A$12,5)=LEFT('Přehled převodů'!D720,5),1,0)</f>
        <v>0</v>
      </c>
      <c r="M720" s="31"/>
      <c r="N720">
        <f t="shared" si="146"/>
        <v>0</v>
      </c>
      <c r="O720" s="45" t="e">
        <f t="shared" si="149"/>
        <v>#N/A</v>
      </c>
      <c r="P720">
        <f t="shared" si="153"/>
        <v>0</v>
      </c>
      <c r="Q720" s="41">
        <f t="shared" si="154"/>
        <v>0</v>
      </c>
      <c r="R720" s="41">
        <f t="shared" si="150"/>
        <v>0</v>
      </c>
      <c r="S720" s="41">
        <f t="shared" si="155"/>
        <v>0</v>
      </c>
      <c r="T720">
        <f t="shared" si="151"/>
        <v>0</v>
      </c>
      <c r="U720" s="40">
        <f t="shared" si="156"/>
        <v>0</v>
      </c>
      <c r="V720" s="38">
        <f t="shared" si="157"/>
        <v>0</v>
      </c>
      <c r="W720" t="str">
        <f>VLOOKUP(A720,'Komplet č.2008 (ÚR 4 A 5)'!$V$4:$W$778,1,0)</f>
        <v>47910</v>
      </c>
      <c r="X720" t="str">
        <f>VLOOKUP(A720,'Komplet č.2008 (ÚR 4 A 5)'!$Y$4:$Y$778,1,0)</f>
        <v>47910</v>
      </c>
      <c r="FJ720" t="str">
        <f>VLOOKUP(F720,'Komplet č 2025 (ÚR 4 A 5)'!$F$3:$N$753,9,0)</f>
        <v>47.61</v>
      </c>
      <c r="FK720">
        <f>VLOOKUP(F720,'Komplet č 2025 (ÚR 4 A 5)'!$F$3:$N$753,8,0)</f>
        <v>4</v>
      </c>
    </row>
    <row r="721" spans="1:167" x14ac:dyDescent="0.25">
      <c r="A721" s="67" t="s">
        <v>1779</v>
      </c>
      <c r="B721" s="68" t="s">
        <v>1935</v>
      </c>
      <c r="C721" s="55" t="str">
        <f t="shared" si="152"/>
        <v>47910 - Maloobchod prostřednictvím internetu nebo zásilkové služby</v>
      </c>
      <c r="D721" s="55" t="s">
        <v>1936</v>
      </c>
      <c r="E721" s="1" t="s">
        <v>1937</v>
      </c>
      <c r="F721" s="67" t="s">
        <v>1860</v>
      </c>
      <c r="G721" s="68" t="s">
        <v>1863</v>
      </c>
      <c r="H721" s="55" t="str">
        <f t="shared" si="147"/>
        <v>47620 - Maloobchod s novinami a ostatními periodickými publikacemi a papírnickým zbožím</v>
      </c>
      <c r="I721" s="55" t="s">
        <v>1864</v>
      </c>
      <c r="J721" t="str">
        <f t="shared" si="148"/>
        <v>Shoda</v>
      </c>
      <c r="K721">
        <v>719</v>
      </c>
      <c r="L721" s="1">
        <f>IF(LEFT(Převodník!$A$12,5)=LEFT('Přehled převodů'!D721,5),1,0)</f>
        <v>0</v>
      </c>
      <c r="M721" s="31"/>
      <c r="N721">
        <f t="shared" si="146"/>
        <v>0</v>
      </c>
      <c r="O721" s="45" t="e">
        <f t="shared" si="149"/>
        <v>#N/A</v>
      </c>
      <c r="P721">
        <f t="shared" si="153"/>
        <v>0</v>
      </c>
      <c r="Q721" s="41">
        <f t="shared" si="154"/>
        <v>0</v>
      </c>
      <c r="R721" s="41">
        <f t="shared" si="150"/>
        <v>0</v>
      </c>
      <c r="S721" s="41">
        <f t="shared" si="155"/>
        <v>0</v>
      </c>
      <c r="T721">
        <f t="shared" si="151"/>
        <v>0</v>
      </c>
      <c r="U721" s="40">
        <f t="shared" si="156"/>
        <v>0</v>
      </c>
      <c r="V721" s="38">
        <f t="shared" si="157"/>
        <v>0</v>
      </c>
      <c r="W721" t="str">
        <f>VLOOKUP(A721,'Komplet č.2008 (ÚR 4 A 5)'!$V$4:$W$778,1,0)</f>
        <v>47910</v>
      </c>
      <c r="X721" t="str">
        <f>VLOOKUP(A721,'Komplet č.2008 (ÚR 4 A 5)'!$Y$4:$Y$778,1,0)</f>
        <v>47910</v>
      </c>
      <c r="FJ721" t="str">
        <f>VLOOKUP(F721,'Komplet č 2025 (ÚR 4 A 5)'!$F$3:$N$753,9,0)</f>
        <v>47.62</v>
      </c>
      <c r="FK721">
        <f>VLOOKUP(F721,'Komplet č 2025 (ÚR 4 A 5)'!$F$3:$N$753,8,0)</f>
        <v>4</v>
      </c>
    </row>
    <row r="722" spans="1:167" x14ac:dyDescent="0.25">
      <c r="A722" s="67" t="s">
        <v>1779</v>
      </c>
      <c r="B722" s="68" t="s">
        <v>1935</v>
      </c>
      <c r="C722" s="55" t="str">
        <f t="shared" si="152"/>
        <v>47910 - Maloobchod prostřednictvím internetu nebo zásilkové služby</v>
      </c>
      <c r="D722" s="55" t="s">
        <v>1936</v>
      </c>
      <c r="E722" s="1" t="s">
        <v>1937</v>
      </c>
      <c r="F722" s="67" t="s">
        <v>1865</v>
      </c>
      <c r="G722" s="68" t="s">
        <v>1869</v>
      </c>
      <c r="H722" s="55" t="str">
        <f t="shared" si="147"/>
        <v>47630 - Maloobchod se sportovním vybavením</v>
      </c>
      <c r="I722" s="55" t="s">
        <v>1871</v>
      </c>
      <c r="J722" t="str">
        <f t="shared" si="148"/>
        <v>Shoda</v>
      </c>
      <c r="K722">
        <v>720</v>
      </c>
      <c r="L722" s="1">
        <f>IF(LEFT(Převodník!$A$12,5)=LEFT('Přehled převodů'!D722,5),1,0)</f>
        <v>0</v>
      </c>
      <c r="M722" s="31"/>
      <c r="N722">
        <f t="shared" si="146"/>
        <v>0</v>
      </c>
      <c r="O722" s="45" t="e">
        <f t="shared" si="149"/>
        <v>#N/A</v>
      </c>
      <c r="P722">
        <f t="shared" si="153"/>
        <v>0</v>
      </c>
      <c r="Q722" s="41">
        <f t="shared" si="154"/>
        <v>0</v>
      </c>
      <c r="R722" s="41">
        <f t="shared" si="150"/>
        <v>0</v>
      </c>
      <c r="S722" s="41">
        <f t="shared" si="155"/>
        <v>0</v>
      </c>
      <c r="T722">
        <f t="shared" si="151"/>
        <v>0</v>
      </c>
      <c r="U722" s="40">
        <f t="shared" si="156"/>
        <v>0</v>
      </c>
      <c r="V722" s="38">
        <f t="shared" si="157"/>
        <v>0</v>
      </c>
      <c r="W722" t="str">
        <f>VLOOKUP(A722,'Komplet č.2008 (ÚR 4 A 5)'!$V$4:$W$778,1,0)</f>
        <v>47910</v>
      </c>
      <c r="X722" t="str">
        <f>VLOOKUP(A722,'Komplet č.2008 (ÚR 4 A 5)'!$Y$4:$Y$778,1,0)</f>
        <v>47910</v>
      </c>
      <c r="FJ722" t="str">
        <f>VLOOKUP(F722,'Komplet č 2025 (ÚR 4 A 5)'!$F$3:$N$753,9,0)</f>
        <v>47.63</v>
      </c>
      <c r="FK722">
        <f>VLOOKUP(F722,'Komplet č 2025 (ÚR 4 A 5)'!$F$3:$N$753,8,0)</f>
        <v>4</v>
      </c>
    </row>
    <row r="723" spans="1:167" x14ac:dyDescent="0.25">
      <c r="A723" s="67" t="s">
        <v>1779</v>
      </c>
      <c r="B723" s="68" t="s">
        <v>1935</v>
      </c>
      <c r="C723" s="55" t="str">
        <f t="shared" si="152"/>
        <v>47910 - Maloobchod prostřednictvím internetu nebo zásilkové služby</v>
      </c>
      <c r="D723" s="55" t="s">
        <v>1936</v>
      </c>
      <c r="E723" s="1" t="s">
        <v>1937</v>
      </c>
      <c r="F723" s="67" t="s">
        <v>1868</v>
      </c>
      <c r="G723" s="68" t="s">
        <v>1873</v>
      </c>
      <c r="H723" s="55" t="str">
        <f t="shared" si="147"/>
        <v>47640 - Maloobchod s hrami a hračkami</v>
      </c>
      <c r="I723" s="55" t="s">
        <v>1875</v>
      </c>
      <c r="J723" t="str">
        <f t="shared" si="148"/>
        <v>Shoda</v>
      </c>
      <c r="K723">
        <v>721</v>
      </c>
      <c r="L723" s="1">
        <f>IF(LEFT(Převodník!$A$12,5)=LEFT('Přehled převodů'!D723,5),1,0)</f>
        <v>0</v>
      </c>
      <c r="M723" s="31"/>
      <c r="N723">
        <f t="shared" si="146"/>
        <v>0</v>
      </c>
      <c r="O723" s="45" t="e">
        <f t="shared" si="149"/>
        <v>#N/A</v>
      </c>
      <c r="P723">
        <f t="shared" si="153"/>
        <v>0</v>
      </c>
      <c r="Q723" s="41">
        <f t="shared" si="154"/>
        <v>0</v>
      </c>
      <c r="R723" s="41">
        <f t="shared" si="150"/>
        <v>0</v>
      </c>
      <c r="S723" s="41">
        <f t="shared" si="155"/>
        <v>0</v>
      </c>
      <c r="T723">
        <f t="shared" si="151"/>
        <v>0</v>
      </c>
      <c r="U723" s="40">
        <f t="shared" si="156"/>
        <v>0</v>
      </c>
      <c r="V723" s="38">
        <f t="shared" si="157"/>
        <v>0</v>
      </c>
      <c r="W723" t="str">
        <f>VLOOKUP(A723,'Komplet č.2008 (ÚR 4 A 5)'!$V$4:$W$778,1,0)</f>
        <v>47910</v>
      </c>
      <c r="X723" t="str">
        <f>VLOOKUP(A723,'Komplet č.2008 (ÚR 4 A 5)'!$Y$4:$Y$778,1,0)</f>
        <v>47910</v>
      </c>
      <c r="FJ723" t="str">
        <f>VLOOKUP(F723,'Komplet č 2025 (ÚR 4 A 5)'!$F$3:$N$753,9,0)</f>
        <v>47.64</v>
      </c>
      <c r="FK723">
        <f>VLOOKUP(F723,'Komplet č 2025 (ÚR 4 A 5)'!$F$3:$N$753,8,0)</f>
        <v>4</v>
      </c>
    </row>
    <row r="724" spans="1:167" x14ac:dyDescent="0.25">
      <c r="A724" s="67" t="s">
        <v>1779</v>
      </c>
      <c r="B724" s="68" t="s">
        <v>1935</v>
      </c>
      <c r="C724" s="55" t="str">
        <f t="shared" si="152"/>
        <v>47910 - Maloobchod prostřednictvím internetu nebo zásilkové služby</v>
      </c>
      <c r="D724" s="55" t="s">
        <v>1936</v>
      </c>
      <c r="E724" s="1" t="s">
        <v>1937</v>
      </c>
      <c r="F724" s="67" t="s">
        <v>1853</v>
      </c>
      <c r="G724" s="68" t="s">
        <v>1854</v>
      </c>
      <c r="H724" s="55" t="str">
        <f t="shared" si="147"/>
        <v>47690 - Maloobchod s výrobky pro kulturní rozhled a rekreaci j. n.</v>
      </c>
      <c r="I724" s="55" t="s">
        <v>1856</v>
      </c>
      <c r="J724" t="str">
        <f t="shared" si="148"/>
        <v>Shoda</v>
      </c>
      <c r="K724">
        <v>722</v>
      </c>
      <c r="L724" s="1">
        <f>IF(LEFT(Převodník!$A$12,5)=LEFT('Přehled převodů'!D724,5),1,0)</f>
        <v>0</v>
      </c>
      <c r="M724" s="31"/>
      <c r="N724">
        <f t="shared" si="146"/>
        <v>0</v>
      </c>
      <c r="O724" s="45" t="e">
        <f t="shared" si="149"/>
        <v>#N/A</v>
      </c>
      <c r="P724">
        <f t="shared" si="153"/>
        <v>0</v>
      </c>
      <c r="Q724" s="41">
        <f t="shared" si="154"/>
        <v>0</v>
      </c>
      <c r="R724" s="41">
        <f t="shared" si="150"/>
        <v>0</v>
      </c>
      <c r="S724" s="41">
        <f t="shared" si="155"/>
        <v>0</v>
      </c>
      <c r="T724">
        <f t="shared" si="151"/>
        <v>0</v>
      </c>
      <c r="U724" s="40">
        <f t="shared" si="156"/>
        <v>0</v>
      </c>
      <c r="V724" s="38">
        <f t="shared" si="157"/>
        <v>0</v>
      </c>
      <c r="W724" t="str">
        <f>VLOOKUP(A724,'Komplet č.2008 (ÚR 4 A 5)'!$V$4:$W$778,1,0)</f>
        <v>47910</v>
      </c>
      <c r="X724" t="str">
        <f>VLOOKUP(A724,'Komplet č.2008 (ÚR 4 A 5)'!$Y$4:$Y$778,1,0)</f>
        <v>47910</v>
      </c>
      <c r="FJ724" t="str">
        <f>VLOOKUP(F724,'Komplet č 2025 (ÚR 4 A 5)'!$F$3:$N$753,9,0)</f>
        <v>47.69</v>
      </c>
      <c r="FK724">
        <f>VLOOKUP(F724,'Komplet č 2025 (ÚR 4 A 5)'!$F$3:$N$753,8,0)</f>
        <v>4</v>
      </c>
    </row>
    <row r="725" spans="1:167" x14ac:dyDescent="0.25">
      <c r="A725" s="67" t="s">
        <v>1779</v>
      </c>
      <c r="B725" s="68" t="s">
        <v>1935</v>
      </c>
      <c r="C725" s="55" t="str">
        <f t="shared" si="152"/>
        <v>47910 - Maloobchod prostřednictvím internetu nebo zásilkové služby</v>
      </c>
      <c r="D725" s="55" t="s">
        <v>1936</v>
      </c>
      <c r="E725" s="1" t="s">
        <v>1937</v>
      </c>
      <c r="F725" s="67" t="s">
        <v>1876</v>
      </c>
      <c r="G725" s="68" t="s">
        <v>1877</v>
      </c>
      <c r="H725" s="55" t="str">
        <f t="shared" si="147"/>
        <v>47710 - Maloobchod s oděvy</v>
      </c>
      <c r="I725" s="55" t="s">
        <v>1878</v>
      </c>
      <c r="J725" t="str">
        <f t="shared" si="148"/>
        <v>Shoda</v>
      </c>
      <c r="K725">
        <v>723</v>
      </c>
      <c r="L725" s="1">
        <f>IF(LEFT(Převodník!$A$12,5)=LEFT('Přehled převodů'!D725,5),1,0)</f>
        <v>0</v>
      </c>
      <c r="M725" s="31"/>
      <c r="N725">
        <f t="shared" si="146"/>
        <v>0</v>
      </c>
      <c r="O725" s="45" t="e">
        <f t="shared" si="149"/>
        <v>#N/A</v>
      </c>
      <c r="P725">
        <f t="shared" si="153"/>
        <v>0</v>
      </c>
      <c r="Q725" s="41">
        <f t="shared" si="154"/>
        <v>0</v>
      </c>
      <c r="R725" s="41">
        <f t="shared" si="150"/>
        <v>0</v>
      </c>
      <c r="S725" s="41">
        <f t="shared" si="155"/>
        <v>0</v>
      </c>
      <c r="T725">
        <f t="shared" si="151"/>
        <v>0</v>
      </c>
      <c r="U725" s="40">
        <f t="shared" si="156"/>
        <v>0</v>
      </c>
      <c r="V725" s="38">
        <f t="shared" si="157"/>
        <v>0</v>
      </c>
      <c r="W725" t="str">
        <f>VLOOKUP(A725,'Komplet č.2008 (ÚR 4 A 5)'!$V$4:$W$778,1,0)</f>
        <v>47910</v>
      </c>
      <c r="X725" t="str">
        <f>VLOOKUP(A725,'Komplet č.2008 (ÚR 4 A 5)'!$Y$4:$Y$778,1,0)</f>
        <v>47910</v>
      </c>
      <c r="FJ725" t="str">
        <f>VLOOKUP(F725,'Komplet č 2025 (ÚR 4 A 5)'!$F$3:$N$753,9,0)</f>
        <v>47.71</v>
      </c>
      <c r="FK725">
        <f>VLOOKUP(F725,'Komplet č 2025 (ÚR 4 A 5)'!$F$3:$N$753,8,0)</f>
        <v>4</v>
      </c>
    </row>
    <row r="726" spans="1:167" x14ac:dyDescent="0.25">
      <c r="A726" s="67" t="s">
        <v>1779</v>
      </c>
      <c r="B726" s="68" t="s">
        <v>1935</v>
      </c>
      <c r="C726" s="55" t="str">
        <f t="shared" si="152"/>
        <v>47910 - Maloobchod prostřednictvím internetu nebo zásilkové služby</v>
      </c>
      <c r="D726" s="55" t="s">
        <v>1936</v>
      </c>
      <c r="E726" s="1" t="s">
        <v>1937</v>
      </c>
      <c r="F726" s="67" t="s">
        <v>1879</v>
      </c>
      <c r="G726" s="68" t="s">
        <v>1880</v>
      </c>
      <c r="H726" s="55" t="str">
        <f t="shared" si="147"/>
        <v>47720 - Maloobchod s obuví a koženými výrobky</v>
      </c>
      <c r="I726" s="55" t="s">
        <v>1881</v>
      </c>
      <c r="J726" t="str">
        <f t="shared" si="148"/>
        <v>Shoda</v>
      </c>
      <c r="K726">
        <v>724</v>
      </c>
      <c r="L726" s="1">
        <f>IF(LEFT(Převodník!$A$12,5)=LEFT('Přehled převodů'!D726,5),1,0)</f>
        <v>0</v>
      </c>
      <c r="M726" s="31"/>
      <c r="N726">
        <f t="shared" ref="N726:N789" si="158">IF(L726=0,0,K726)</f>
        <v>0</v>
      </c>
      <c r="O726" s="45" t="e">
        <f t="shared" si="149"/>
        <v>#N/A</v>
      </c>
      <c r="P726">
        <f t="shared" si="153"/>
        <v>0</v>
      </c>
      <c r="Q726" s="41">
        <f t="shared" si="154"/>
        <v>0</v>
      </c>
      <c r="R726" s="41">
        <f t="shared" si="150"/>
        <v>0</v>
      </c>
      <c r="S726" s="41">
        <f t="shared" si="155"/>
        <v>0</v>
      </c>
      <c r="T726">
        <f t="shared" si="151"/>
        <v>0</v>
      </c>
      <c r="U726" s="40">
        <f t="shared" si="156"/>
        <v>0</v>
      </c>
      <c r="V726" s="38">
        <f t="shared" si="157"/>
        <v>0</v>
      </c>
      <c r="W726" t="str">
        <f>VLOOKUP(A726,'Komplet č.2008 (ÚR 4 A 5)'!$V$4:$W$778,1,0)</f>
        <v>47910</v>
      </c>
      <c r="X726" t="str">
        <f>VLOOKUP(A726,'Komplet č.2008 (ÚR 4 A 5)'!$Y$4:$Y$778,1,0)</f>
        <v>47910</v>
      </c>
      <c r="FJ726" t="str">
        <f>VLOOKUP(F726,'Komplet č 2025 (ÚR 4 A 5)'!$F$3:$N$753,9,0)</f>
        <v>47.72</v>
      </c>
      <c r="FK726">
        <f>VLOOKUP(F726,'Komplet č 2025 (ÚR 4 A 5)'!$F$3:$N$753,8,0)</f>
        <v>4</v>
      </c>
    </row>
    <row r="727" spans="1:167" x14ac:dyDescent="0.25">
      <c r="A727" s="67" t="s">
        <v>1779</v>
      </c>
      <c r="B727" s="68" t="s">
        <v>1935</v>
      </c>
      <c r="C727" s="55" t="str">
        <f t="shared" si="152"/>
        <v>47910 - Maloobchod prostřednictvím internetu nebo zásilkové služby</v>
      </c>
      <c r="D727" s="55" t="s">
        <v>1936</v>
      </c>
      <c r="E727" s="1" t="s">
        <v>1937</v>
      </c>
      <c r="F727" s="67" t="s">
        <v>1882</v>
      </c>
      <c r="G727" s="68" t="s">
        <v>1885</v>
      </c>
      <c r="H727" s="55" t="str">
        <f t="shared" si="147"/>
        <v>47730 - Maloobchod s farmaceutickými výrobky</v>
      </c>
      <c r="I727" s="55" t="s">
        <v>1886</v>
      </c>
      <c r="J727" t="str">
        <f t="shared" si="148"/>
        <v>Shoda</v>
      </c>
      <c r="K727">
        <v>725</v>
      </c>
      <c r="L727" s="1">
        <f>IF(LEFT(Převodník!$A$12,5)=LEFT('Přehled převodů'!D727,5),1,0)</f>
        <v>0</v>
      </c>
      <c r="M727" s="31"/>
      <c r="N727">
        <f t="shared" si="158"/>
        <v>0</v>
      </c>
      <c r="O727" s="45" t="e">
        <f t="shared" si="149"/>
        <v>#N/A</v>
      </c>
      <c r="P727">
        <f t="shared" si="153"/>
        <v>0</v>
      </c>
      <c r="Q727" s="41">
        <f t="shared" si="154"/>
        <v>0</v>
      </c>
      <c r="R727" s="41">
        <f t="shared" si="150"/>
        <v>0</v>
      </c>
      <c r="S727" s="41">
        <f t="shared" si="155"/>
        <v>0</v>
      </c>
      <c r="T727">
        <f t="shared" si="151"/>
        <v>0</v>
      </c>
      <c r="U727" s="40">
        <f t="shared" si="156"/>
        <v>0</v>
      </c>
      <c r="V727" s="38">
        <f t="shared" si="157"/>
        <v>0</v>
      </c>
      <c r="W727" t="str">
        <f>VLOOKUP(A727,'Komplet č.2008 (ÚR 4 A 5)'!$V$4:$W$778,1,0)</f>
        <v>47910</v>
      </c>
      <c r="X727" t="str">
        <f>VLOOKUP(A727,'Komplet č.2008 (ÚR 4 A 5)'!$Y$4:$Y$778,1,0)</f>
        <v>47910</v>
      </c>
      <c r="FJ727" t="str">
        <f>VLOOKUP(F727,'Komplet č 2025 (ÚR 4 A 5)'!$F$3:$N$753,9,0)</f>
        <v>47.73</v>
      </c>
      <c r="FK727">
        <f>VLOOKUP(F727,'Komplet č 2025 (ÚR 4 A 5)'!$F$3:$N$753,8,0)</f>
        <v>4</v>
      </c>
    </row>
    <row r="728" spans="1:167" x14ac:dyDescent="0.25">
      <c r="A728" s="67" t="s">
        <v>1779</v>
      </c>
      <c r="B728" s="68" t="s">
        <v>1935</v>
      </c>
      <c r="C728" s="55" t="str">
        <f t="shared" si="152"/>
        <v>47910 - Maloobchod prostřednictvím internetu nebo zásilkové služby</v>
      </c>
      <c r="D728" s="55" t="s">
        <v>1936</v>
      </c>
      <c r="E728" s="1" t="s">
        <v>1937</v>
      </c>
      <c r="F728" s="67" t="s">
        <v>1887</v>
      </c>
      <c r="G728" s="68" t="s">
        <v>1888</v>
      </c>
      <c r="H728" s="55" t="str">
        <f t="shared" si="147"/>
        <v>47740 - Maloobchod se zdravotnickými a ortopedickými výrobky</v>
      </c>
      <c r="I728" s="55" t="s">
        <v>1889</v>
      </c>
      <c r="J728" t="str">
        <f t="shared" si="148"/>
        <v>Shoda</v>
      </c>
      <c r="K728">
        <v>726</v>
      </c>
      <c r="L728" s="1">
        <f>IF(LEFT(Převodník!$A$12,5)=LEFT('Přehled převodů'!D728,5),1,0)</f>
        <v>0</v>
      </c>
      <c r="M728" s="31"/>
      <c r="N728">
        <f t="shared" si="158"/>
        <v>0</v>
      </c>
      <c r="O728" s="45" t="e">
        <f t="shared" si="149"/>
        <v>#N/A</v>
      </c>
      <c r="P728">
        <f t="shared" si="153"/>
        <v>0</v>
      </c>
      <c r="Q728" s="41">
        <f t="shared" si="154"/>
        <v>0</v>
      </c>
      <c r="R728" s="41">
        <f t="shared" si="150"/>
        <v>0</v>
      </c>
      <c r="S728" s="41">
        <f t="shared" si="155"/>
        <v>0</v>
      </c>
      <c r="T728">
        <f t="shared" si="151"/>
        <v>0</v>
      </c>
      <c r="U728" s="40">
        <f t="shared" si="156"/>
        <v>0</v>
      </c>
      <c r="V728" s="38">
        <f t="shared" si="157"/>
        <v>0</v>
      </c>
      <c r="W728" t="str">
        <f>VLOOKUP(A728,'Komplet č.2008 (ÚR 4 A 5)'!$V$4:$W$778,1,0)</f>
        <v>47910</v>
      </c>
      <c r="X728" t="str">
        <f>VLOOKUP(A728,'Komplet č.2008 (ÚR 4 A 5)'!$Y$4:$Y$778,1,0)</f>
        <v>47910</v>
      </c>
      <c r="FJ728" t="str">
        <f>VLOOKUP(F728,'Komplet č 2025 (ÚR 4 A 5)'!$F$3:$N$753,9,0)</f>
        <v>47.74</v>
      </c>
      <c r="FK728">
        <f>VLOOKUP(F728,'Komplet č 2025 (ÚR 4 A 5)'!$F$3:$N$753,8,0)</f>
        <v>4</v>
      </c>
    </row>
    <row r="729" spans="1:167" x14ac:dyDescent="0.25">
      <c r="A729" s="67" t="s">
        <v>1779</v>
      </c>
      <c r="B729" s="68" t="s">
        <v>1935</v>
      </c>
      <c r="C729" s="55" t="str">
        <f t="shared" si="152"/>
        <v>47910 - Maloobchod prostřednictvím internetu nebo zásilkové služby</v>
      </c>
      <c r="D729" s="55" t="s">
        <v>1936</v>
      </c>
      <c r="E729" s="1" t="s">
        <v>1937</v>
      </c>
      <c r="F729" s="67" t="s">
        <v>1890</v>
      </c>
      <c r="G729" s="68" t="s">
        <v>1891</v>
      </c>
      <c r="H729" s="55" t="str">
        <f t="shared" si="147"/>
        <v>47750 - Maloobchod s kosmetickými a toaletními výrobky</v>
      </c>
      <c r="I729" s="55" t="s">
        <v>1892</v>
      </c>
      <c r="J729" t="str">
        <f t="shared" si="148"/>
        <v>Shoda</v>
      </c>
      <c r="K729">
        <v>727</v>
      </c>
      <c r="L729" s="1">
        <f>IF(LEFT(Převodník!$A$12,5)=LEFT('Přehled převodů'!D729,5),1,0)</f>
        <v>0</v>
      </c>
      <c r="M729" s="31"/>
      <c r="N729">
        <f t="shared" si="158"/>
        <v>0</v>
      </c>
      <c r="O729" s="45" t="e">
        <f t="shared" si="149"/>
        <v>#N/A</v>
      </c>
      <c r="P729">
        <f t="shared" si="153"/>
        <v>0</v>
      </c>
      <c r="Q729" s="41">
        <f t="shared" si="154"/>
        <v>0</v>
      </c>
      <c r="R729" s="41">
        <f t="shared" si="150"/>
        <v>0</v>
      </c>
      <c r="S729" s="41">
        <f t="shared" si="155"/>
        <v>0</v>
      </c>
      <c r="T729">
        <f t="shared" si="151"/>
        <v>0</v>
      </c>
      <c r="U729" s="40">
        <f t="shared" si="156"/>
        <v>0</v>
      </c>
      <c r="V729" s="38">
        <f t="shared" si="157"/>
        <v>0</v>
      </c>
      <c r="W729" t="str">
        <f>VLOOKUP(A729,'Komplet č.2008 (ÚR 4 A 5)'!$V$4:$W$778,1,0)</f>
        <v>47910</v>
      </c>
      <c r="X729" t="str">
        <f>VLOOKUP(A729,'Komplet č.2008 (ÚR 4 A 5)'!$Y$4:$Y$778,1,0)</f>
        <v>47910</v>
      </c>
      <c r="FJ729" t="str">
        <f>VLOOKUP(F729,'Komplet č 2025 (ÚR 4 A 5)'!$F$3:$N$753,9,0)</f>
        <v>47.75</v>
      </c>
      <c r="FK729">
        <f>VLOOKUP(F729,'Komplet č 2025 (ÚR 4 A 5)'!$F$3:$N$753,8,0)</f>
        <v>4</v>
      </c>
    </row>
    <row r="730" spans="1:167" x14ac:dyDescent="0.25">
      <c r="A730" s="67" t="s">
        <v>1779</v>
      </c>
      <c r="B730" s="68" t="s">
        <v>1935</v>
      </c>
      <c r="C730" s="55" t="str">
        <f t="shared" si="152"/>
        <v>47910 - Maloobchod prostřednictvím internetu nebo zásilkové služby</v>
      </c>
      <c r="D730" s="55" t="s">
        <v>1936</v>
      </c>
      <c r="E730" s="1" t="s">
        <v>1937</v>
      </c>
      <c r="F730" s="67" t="s">
        <v>1893</v>
      </c>
      <c r="G730" s="68" t="s">
        <v>1896</v>
      </c>
      <c r="H730" s="55" t="str">
        <f t="shared" si="147"/>
        <v>47760 - Maloobchod s květinami, rostlinami, hnojivy, zvířaty pro zájmový chov a krmivy pro ně</v>
      </c>
      <c r="I730" s="55" t="s">
        <v>1897</v>
      </c>
      <c r="J730" t="str">
        <f t="shared" si="148"/>
        <v>Shoda</v>
      </c>
      <c r="K730">
        <v>728</v>
      </c>
      <c r="L730" s="1">
        <f>IF(LEFT(Převodník!$A$12,5)=LEFT('Přehled převodů'!D730,5),1,0)</f>
        <v>0</v>
      </c>
      <c r="M730" s="31"/>
      <c r="N730">
        <f t="shared" si="158"/>
        <v>0</v>
      </c>
      <c r="O730" s="45" t="e">
        <f t="shared" si="149"/>
        <v>#N/A</v>
      </c>
      <c r="P730">
        <f t="shared" si="153"/>
        <v>0</v>
      </c>
      <c r="Q730" s="41">
        <f t="shared" si="154"/>
        <v>0</v>
      </c>
      <c r="R730" s="41">
        <f t="shared" si="150"/>
        <v>0</v>
      </c>
      <c r="S730" s="41">
        <f t="shared" si="155"/>
        <v>0</v>
      </c>
      <c r="T730">
        <f t="shared" si="151"/>
        <v>0</v>
      </c>
      <c r="U730" s="40">
        <f t="shared" si="156"/>
        <v>0</v>
      </c>
      <c r="V730" s="38">
        <f t="shared" si="157"/>
        <v>0</v>
      </c>
      <c r="W730" t="str">
        <f>VLOOKUP(A730,'Komplet č.2008 (ÚR 4 A 5)'!$V$4:$W$778,1,0)</f>
        <v>47910</v>
      </c>
      <c r="X730" t="str">
        <f>VLOOKUP(A730,'Komplet č.2008 (ÚR 4 A 5)'!$Y$4:$Y$778,1,0)</f>
        <v>47910</v>
      </c>
      <c r="FJ730" t="str">
        <f>VLOOKUP(F730,'Komplet č 2025 (ÚR 4 A 5)'!$F$3:$N$753,9,0)</f>
        <v>47.76</v>
      </c>
      <c r="FK730">
        <f>VLOOKUP(F730,'Komplet č 2025 (ÚR 4 A 5)'!$F$3:$N$753,8,0)</f>
        <v>4</v>
      </c>
    </row>
    <row r="731" spans="1:167" x14ac:dyDescent="0.25">
      <c r="A731" s="67" t="s">
        <v>1779</v>
      </c>
      <c r="B731" s="68" t="s">
        <v>1935</v>
      </c>
      <c r="C731" s="55" t="str">
        <f t="shared" si="152"/>
        <v>47910 - Maloobchod prostřednictvím internetu nebo zásilkové služby</v>
      </c>
      <c r="D731" s="55" t="s">
        <v>1936</v>
      </c>
      <c r="E731" s="1" t="s">
        <v>1937</v>
      </c>
      <c r="F731" s="67" t="s">
        <v>1898</v>
      </c>
      <c r="G731" s="68" t="s">
        <v>1899</v>
      </c>
      <c r="H731" s="55" t="str">
        <f t="shared" si="147"/>
        <v>47770 - Maloobchod s hodinami, hodinkami a klenoty</v>
      </c>
      <c r="I731" s="55" t="s">
        <v>1900</v>
      </c>
      <c r="J731" t="str">
        <f t="shared" si="148"/>
        <v>Shoda</v>
      </c>
      <c r="K731">
        <v>729</v>
      </c>
      <c r="L731" s="1">
        <f>IF(LEFT(Převodník!$A$12,5)=LEFT('Přehled převodů'!D731,5),1,0)</f>
        <v>0</v>
      </c>
      <c r="M731" s="31"/>
      <c r="N731">
        <f t="shared" si="158"/>
        <v>0</v>
      </c>
      <c r="O731" s="45" t="e">
        <f t="shared" si="149"/>
        <v>#N/A</v>
      </c>
      <c r="P731">
        <f t="shared" si="153"/>
        <v>0</v>
      </c>
      <c r="Q731" s="41">
        <f t="shared" si="154"/>
        <v>0</v>
      </c>
      <c r="R731" s="41">
        <f t="shared" si="150"/>
        <v>0</v>
      </c>
      <c r="S731" s="41">
        <f t="shared" si="155"/>
        <v>0</v>
      </c>
      <c r="T731">
        <f t="shared" si="151"/>
        <v>0</v>
      </c>
      <c r="U731" s="40">
        <f t="shared" si="156"/>
        <v>0</v>
      </c>
      <c r="V731" s="38">
        <f t="shared" si="157"/>
        <v>0</v>
      </c>
      <c r="W731" t="str">
        <f>VLOOKUP(A731,'Komplet č.2008 (ÚR 4 A 5)'!$V$4:$W$778,1,0)</f>
        <v>47910</v>
      </c>
      <c r="X731" t="str">
        <f>VLOOKUP(A731,'Komplet č.2008 (ÚR 4 A 5)'!$Y$4:$Y$778,1,0)</f>
        <v>47910</v>
      </c>
      <c r="FJ731" t="str">
        <f>VLOOKUP(F731,'Komplet č 2025 (ÚR 4 A 5)'!$F$3:$N$753,9,0)</f>
        <v>47.77</v>
      </c>
      <c r="FK731">
        <f>VLOOKUP(F731,'Komplet č 2025 (ÚR 4 A 5)'!$F$3:$N$753,8,0)</f>
        <v>4</v>
      </c>
    </row>
    <row r="732" spans="1:167" x14ac:dyDescent="0.25">
      <c r="A732" s="67" t="s">
        <v>1779</v>
      </c>
      <c r="B732" s="68" t="s">
        <v>1935</v>
      </c>
      <c r="C732" s="55" t="str">
        <f t="shared" si="152"/>
        <v>47910 - Maloobchod prostřednictvím internetu nebo zásilkové služby</v>
      </c>
      <c r="D732" s="55" t="s">
        <v>1936</v>
      </c>
      <c r="E732" s="1" t="s">
        <v>1937</v>
      </c>
      <c r="F732" s="67" t="s">
        <v>1901</v>
      </c>
      <c r="G732" s="68" t="s">
        <v>1904</v>
      </c>
      <c r="H732" s="55" t="str">
        <f t="shared" si="147"/>
        <v>47780 - Maloobchod s ostatním novým zbožím</v>
      </c>
      <c r="I732" s="55" t="s">
        <v>1905</v>
      </c>
      <c r="J732" t="str">
        <f t="shared" si="148"/>
        <v>Shoda</v>
      </c>
      <c r="K732">
        <v>730</v>
      </c>
      <c r="L732" s="1">
        <f>IF(LEFT(Převodník!$A$12,5)=LEFT('Přehled převodů'!D732,5),1,0)</f>
        <v>0</v>
      </c>
      <c r="M732" s="31"/>
      <c r="N732">
        <f t="shared" si="158"/>
        <v>0</v>
      </c>
      <c r="O732" s="45" t="e">
        <f t="shared" si="149"/>
        <v>#N/A</v>
      </c>
      <c r="P732">
        <f t="shared" si="153"/>
        <v>0</v>
      </c>
      <c r="Q732" s="41">
        <f t="shared" si="154"/>
        <v>0</v>
      </c>
      <c r="R732" s="41">
        <f t="shared" si="150"/>
        <v>0</v>
      </c>
      <c r="S732" s="41">
        <f t="shared" si="155"/>
        <v>0</v>
      </c>
      <c r="T732">
        <f t="shared" si="151"/>
        <v>0</v>
      </c>
      <c r="U732" s="40">
        <f t="shared" si="156"/>
        <v>0</v>
      </c>
      <c r="V732" s="38">
        <f t="shared" si="157"/>
        <v>0</v>
      </c>
      <c r="W732" t="str">
        <f>VLOOKUP(A732,'Komplet č.2008 (ÚR 4 A 5)'!$V$4:$W$778,1,0)</f>
        <v>47910</v>
      </c>
      <c r="X732" t="str">
        <f>VLOOKUP(A732,'Komplet č.2008 (ÚR 4 A 5)'!$Y$4:$Y$778,1,0)</f>
        <v>47910</v>
      </c>
      <c r="FJ732" t="str">
        <f>VLOOKUP(F732,'Komplet č 2025 (ÚR 4 A 5)'!$F$3:$N$753,9,0)</f>
        <v>47.78</v>
      </c>
      <c r="FK732">
        <f>VLOOKUP(F732,'Komplet č 2025 (ÚR 4 A 5)'!$F$3:$N$753,8,0)</f>
        <v>4</v>
      </c>
    </row>
    <row r="733" spans="1:167" x14ac:dyDescent="0.25">
      <c r="A733" s="67" t="s">
        <v>1779</v>
      </c>
      <c r="B733" s="68" t="s">
        <v>1935</v>
      </c>
      <c r="C733" s="55" t="str">
        <f t="shared" si="152"/>
        <v>47910 - Maloobchod prostřednictvím internetu nebo zásilkové služby</v>
      </c>
      <c r="D733" s="55" t="s">
        <v>1936</v>
      </c>
      <c r="E733" s="1" t="s">
        <v>1937</v>
      </c>
      <c r="F733" s="67" t="s">
        <v>1921</v>
      </c>
      <c r="G733" s="68" t="s">
        <v>1924</v>
      </c>
      <c r="H733" s="55" t="str">
        <f t="shared" si="147"/>
        <v>47790 - Maloobchod s použitým zbožím</v>
      </c>
      <c r="I733" s="55" t="s">
        <v>1925</v>
      </c>
      <c r="J733" t="str">
        <f t="shared" si="148"/>
        <v>Shoda</v>
      </c>
      <c r="K733">
        <v>731</v>
      </c>
      <c r="L733" s="1">
        <f>IF(LEFT(Převodník!$A$12,5)=LEFT('Přehled převodů'!D733,5),1,0)</f>
        <v>0</v>
      </c>
      <c r="M733" s="31"/>
      <c r="N733">
        <f t="shared" si="158"/>
        <v>0</v>
      </c>
      <c r="O733" s="45" t="e">
        <f t="shared" si="149"/>
        <v>#N/A</v>
      </c>
      <c r="P733">
        <f t="shared" si="153"/>
        <v>0</v>
      </c>
      <c r="Q733" s="41">
        <f t="shared" si="154"/>
        <v>0</v>
      </c>
      <c r="R733" s="41">
        <f t="shared" si="150"/>
        <v>0</v>
      </c>
      <c r="S733" s="41">
        <f t="shared" si="155"/>
        <v>0</v>
      </c>
      <c r="T733">
        <f t="shared" si="151"/>
        <v>0</v>
      </c>
      <c r="U733" s="40">
        <f t="shared" si="156"/>
        <v>0</v>
      </c>
      <c r="V733" s="38">
        <f t="shared" si="157"/>
        <v>0</v>
      </c>
      <c r="W733" t="str">
        <f>VLOOKUP(A733,'Komplet č.2008 (ÚR 4 A 5)'!$V$4:$W$778,1,0)</f>
        <v>47910</v>
      </c>
      <c r="X733" t="str">
        <f>VLOOKUP(A733,'Komplet č.2008 (ÚR 4 A 5)'!$Y$4:$Y$778,1,0)</f>
        <v>47910</v>
      </c>
      <c r="FJ733" t="str">
        <f>VLOOKUP(F733,'Komplet č 2025 (ÚR 4 A 5)'!$F$3:$N$753,9,0)</f>
        <v>47.79</v>
      </c>
      <c r="FK733">
        <f>VLOOKUP(F733,'Komplet č 2025 (ÚR 4 A 5)'!$F$3:$N$753,8,0)</f>
        <v>4</v>
      </c>
    </row>
    <row r="734" spans="1:167" x14ac:dyDescent="0.25">
      <c r="A734" s="67" t="s">
        <v>1779</v>
      </c>
      <c r="B734" s="68" t="s">
        <v>1935</v>
      </c>
      <c r="C734" s="55" t="str">
        <f t="shared" si="152"/>
        <v>47910 - Maloobchod prostřednictvím internetu nebo zásilkové služby</v>
      </c>
      <c r="D734" s="55" t="s">
        <v>1936</v>
      </c>
      <c r="E734" s="1" t="s">
        <v>1937</v>
      </c>
      <c r="F734" s="67" t="s">
        <v>1779</v>
      </c>
      <c r="G734" s="68" t="s">
        <v>1780</v>
      </c>
      <c r="H734" s="55" t="str">
        <f t="shared" si="147"/>
        <v>47910 - Zprostředkování v oblasti nespecializovaného maloobchodu</v>
      </c>
      <c r="I734" s="55" t="s">
        <v>1787</v>
      </c>
      <c r="J734" t="str">
        <f t="shared" si="148"/>
        <v>Shoda</v>
      </c>
      <c r="K734">
        <v>732</v>
      </c>
      <c r="L734" s="1">
        <f>IF(LEFT(Převodník!$A$12,5)=LEFT('Přehled převodů'!D734,5),1,0)</f>
        <v>0</v>
      </c>
      <c r="M734" s="31"/>
      <c r="N734">
        <f t="shared" si="158"/>
        <v>0</v>
      </c>
      <c r="O734" s="45" t="e">
        <f t="shared" si="149"/>
        <v>#N/A</v>
      </c>
      <c r="P734">
        <f t="shared" si="153"/>
        <v>0</v>
      </c>
      <c r="Q734" s="41">
        <f t="shared" si="154"/>
        <v>0</v>
      </c>
      <c r="R734" s="41">
        <f t="shared" si="150"/>
        <v>0</v>
      </c>
      <c r="S734" s="41">
        <f t="shared" si="155"/>
        <v>0</v>
      </c>
      <c r="T734">
        <f t="shared" si="151"/>
        <v>0</v>
      </c>
      <c r="U734" s="40">
        <f t="shared" si="156"/>
        <v>0</v>
      </c>
      <c r="V734" s="38">
        <f t="shared" si="157"/>
        <v>0</v>
      </c>
      <c r="W734" t="str">
        <f>VLOOKUP(A734,'Komplet č.2008 (ÚR 4 A 5)'!$V$4:$W$778,1,0)</f>
        <v>47910</v>
      </c>
      <c r="X734" t="str">
        <f>VLOOKUP(A734,'Komplet č.2008 (ÚR 4 A 5)'!$Y$4:$Y$778,1,0)</f>
        <v>47910</v>
      </c>
      <c r="FJ734" t="str">
        <f>VLOOKUP(F734,'Komplet č 2025 (ÚR 4 A 5)'!$F$3:$N$753,9,0)</f>
        <v>47.91</v>
      </c>
      <c r="FK734">
        <f>VLOOKUP(F734,'Komplet č 2025 (ÚR 4 A 5)'!$F$3:$N$753,8,0)</f>
        <v>4</v>
      </c>
    </row>
    <row r="735" spans="1:167" x14ac:dyDescent="0.25">
      <c r="A735" s="67" t="s">
        <v>1779</v>
      </c>
      <c r="B735" s="68" t="s">
        <v>1935</v>
      </c>
      <c r="C735" s="55" t="str">
        <f t="shared" si="152"/>
        <v>47910 - Maloobchod prostřednictvím internetu nebo zásilkové služby</v>
      </c>
      <c r="D735" s="55" t="s">
        <v>1936</v>
      </c>
      <c r="E735" s="1" t="s">
        <v>1937</v>
      </c>
      <c r="F735" s="67" t="s">
        <v>1519</v>
      </c>
      <c r="G735" s="68" t="s">
        <v>1520</v>
      </c>
      <c r="H735" s="55" t="str">
        <f t="shared" si="147"/>
        <v>47920 - Zprostředkování v oblasti specializovaného maloobchodu</v>
      </c>
      <c r="I735" s="55" t="s">
        <v>1518</v>
      </c>
      <c r="J735" t="str">
        <f t="shared" si="148"/>
        <v>Shoda</v>
      </c>
      <c r="K735">
        <v>733</v>
      </c>
      <c r="L735" s="1">
        <f>IF(LEFT(Převodník!$A$12,5)=LEFT('Přehled převodů'!D735,5),1,0)</f>
        <v>0</v>
      </c>
      <c r="M735" s="31"/>
      <c r="N735">
        <f t="shared" si="158"/>
        <v>0</v>
      </c>
      <c r="O735" s="45" t="e">
        <f t="shared" si="149"/>
        <v>#N/A</v>
      </c>
      <c r="P735">
        <f t="shared" si="153"/>
        <v>0</v>
      </c>
      <c r="Q735" s="41">
        <f t="shared" si="154"/>
        <v>0</v>
      </c>
      <c r="R735" s="41">
        <f t="shared" si="150"/>
        <v>0</v>
      </c>
      <c r="S735" s="41">
        <f t="shared" si="155"/>
        <v>0</v>
      </c>
      <c r="T735">
        <f t="shared" si="151"/>
        <v>0</v>
      </c>
      <c r="U735" s="40">
        <f t="shared" si="156"/>
        <v>0</v>
      </c>
      <c r="V735" s="38">
        <f t="shared" si="157"/>
        <v>0</v>
      </c>
      <c r="W735" t="str">
        <f>VLOOKUP(A735,'Komplet č.2008 (ÚR 4 A 5)'!$V$4:$W$778,1,0)</f>
        <v>47910</v>
      </c>
      <c r="X735" t="str">
        <f>VLOOKUP(A735,'Komplet č.2008 (ÚR 4 A 5)'!$Y$4:$Y$778,1,0)</f>
        <v>47910</v>
      </c>
      <c r="FJ735" t="str">
        <f>VLOOKUP(F735,'Komplet č 2025 (ÚR 4 A 5)'!$F$3:$N$753,9,0)</f>
        <v>47.92</v>
      </c>
      <c r="FK735">
        <f>VLOOKUP(F735,'Komplet č 2025 (ÚR 4 A 5)'!$F$3:$N$753,8,0)</f>
        <v>4</v>
      </c>
    </row>
    <row r="736" spans="1:167" x14ac:dyDescent="0.25">
      <c r="A736" s="67" t="s">
        <v>1779</v>
      </c>
      <c r="B736" s="68" t="s">
        <v>1935</v>
      </c>
      <c r="C736" s="55" t="str">
        <f t="shared" si="152"/>
        <v>47910 - Maloobchod prostřednictvím internetu nebo zásilkové služby</v>
      </c>
      <c r="D736" s="55" t="s">
        <v>1936</v>
      </c>
      <c r="E736" s="1" t="s">
        <v>1937</v>
      </c>
      <c r="F736" s="67" t="s">
        <v>1938</v>
      </c>
      <c r="G736" s="68" t="s">
        <v>1939</v>
      </c>
      <c r="H736" s="55" t="str">
        <f t="shared" si="147"/>
        <v>60390 - Ostatní činnosti související s distribucí obsahu</v>
      </c>
      <c r="I736" s="55" t="s">
        <v>1944</v>
      </c>
      <c r="J736" t="str">
        <f t="shared" si="148"/>
        <v>Shoda</v>
      </c>
      <c r="K736">
        <v>734</v>
      </c>
      <c r="L736" s="1">
        <f>IF(LEFT(Převodník!$A$12,5)=LEFT('Přehled převodů'!D736,5),1,0)</f>
        <v>0</v>
      </c>
      <c r="M736" s="31"/>
      <c r="N736">
        <f t="shared" si="158"/>
        <v>0</v>
      </c>
      <c r="O736" s="45" t="e">
        <f t="shared" si="149"/>
        <v>#N/A</v>
      </c>
      <c r="P736">
        <f t="shared" si="153"/>
        <v>0</v>
      </c>
      <c r="Q736" s="41">
        <f t="shared" si="154"/>
        <v>0</v>
      </c>
      <c r="R736" s="41">
        <f t="shared" si="150"/>
        <v>0</v>
      </c>
      <c r="S736" s="41">
        <f t="shared" si="155"/>
        <v>0</v>
      </c>
      <c r="T736">
        <f t="shared" si="151"/>
        <v>0</v>
      </c>
      <c r="U736" s="40">
        <f t="shared" si="156"/>
        <v>0</v>
      </c>
      <c r="V736" s="38">
        <f t="shared" si="157"/>
        <v>0</v>
      </c>
      <c r="W736" t="str">
        <f>VLOOKUP(A736,'Komplet č.2008 (ÚR 4 A 5)'!$V$4:$W$778,1,0)</f>
        <v>47910</v>
      </c>
      <c r="X736" t="str">
        <f>VLOOKUP(A736,'Komplet č.2008 (ÚR 4 A 5)'!$Y$4:$Y$778,1,0)</f>
        <v>47910</v>
      </c>
      <c r="FJ736" t="str">
        <f>VLOOKUP(F736,'Komplet č 2025 (ÚR 4 A 5)'!$F$3:$N$753,9,0)</f>
        <v>60.39</v>
      </c>
      <c r="FK736">
        <f>VLOOKUP(F736,'Komplet č 2025 (ÚR 4 A 5)'!$F$3:$N$753,8,0)</f>
        <v>4</v>
      </c>
    </row>
    <row r="737" spans="1:167" x14ac:dyDescent="0.25">
      <c r="A737" s="67" t="s">
        <v>1940</v>
      </c>
      <c r="B737" s="68" t="s">
        <v>1941</v>
      </c>
      <c r="C737" s="55" t="str">
        <f t="shared" si="152"/>
        <v>47911 - Maloobchod prostřednictvím internetu</v>
      </c>
      <c r="D737" s="55" t="s">
        <v>1942</v>
      </c>
      <c r="E737" s="1" t="s">
        <v>1943</v>
      </c>
      <c r="F737" s="67" t="s">
        <v>1775</v>
      </c>
      <c r="G737" s="68" t="s">
        <v>1778</v>
      </c>
      <c r="H737" s="55" t="str">
        <f t="shared" si="147"/>
        <v>47110 - Nespecializovaný maloobchod s převahou potravin, nápojů a tabákových výrobků</v>
      </c>
      <c r="I737" s="55" t="s">
        <v>1781</v>
      </c>
      <c r="J737" t="str">
        <f t="shared" si="148"/>
        <v>Shoda</v>
      </c>
      <c r="K737">
        <v>735</v>
      </c>
      <c r="L737" s="1">
        <f>IF(LEFT(Převodník!$A$12,5)=LEFT('Přehled převodů'!D737,5),1,0)</f>
        <v>0</v>
      </c>
      <c r="M737" s="31"/>
      <c r="N737">
        <f t="shared" si="158"/>
        <v>0</v>
      </c>
      <c r="O737" s="45" t="e">
        <f t="shared" si="149"/>
        <v>#N/A</v>
      </c>
      <c r="P737">
        <f t="shared" si="153"/>
        <v>0</v>
      </c>
      <c r="Q737" s="41">
        <f t="shared" si="154"/>
        <v>0</v>
      </c>
      <c r="R737" s="41">
        <f t="shared" si="150"/>
        <v>0</v>
      </c>
      <c r="S737" s="41">
        <f t="shared" si="155"/>
        <v>0</v>
      </c>
      <c r="T737">
        <f t="shared" si="151"/>
        <v>0</v>
      </c>
      <c r="U737" s="40">
        <f t="shared" si="156"/>
        <v>0</v>
      </c>
      <c r="V737" s="38">
        <f t="shared" si="157"/>
        <v>0</v>
      </c>
      <c r="W737" t="str">
        <f>VLOOKUP(A737,'Komplet č.2008 (ÚR 4 A 5)'!$V$4:$W$778,1,0)</f>
        <v>47911</v>
      </c>
      <c r="X737" t="str">
        <f>VLOOKUP(A737,'Komplet č.2008 (ÚR 4 A 5)'!$Y$4:$Y$778,1,0)</f>
        <v>47911</v>
      </c>
      <c r="FJ737" t="str">
        <f>VLOOKUP(F737,'Komplet č 2025 (ÚR 4 A 5)'!$F$3:$N$753,9,0)</f>
        <v>47.11</v>
      </c>
      <c r="FK737">
        <f>VLOOKUP(F737,'Komplet č 2025 (ÚR 4 A 5)'!$F$3:$N$753,8,0)</f>
        <v>4</v>
      </c>
    </row>
    <row r="738" spans="1:167" x14ac:dyDescent="0.25">
      <c r="A738" s="67" t="s">
        <v>1940</v>
      </c>
      <c r="B738" s="68" t="s">
        <v>1941</v>
      </c>
      <c r="C738" s="55" t="str">
        <f t="shared" si="152"/>
        <v>47911 - Maloobchod prostřednictvím internetu</v>
      </c>
      <c r="D738" s="55" t="s">
        <v>1942</v>
      </c>
      <c r="E738" s="1" t="s">
        <v>1943</v>
      </c>
      <c r="F738" s="67" t="s">
        <v>1785</v>
      </c>
      <c r="G738" s="68" t="s">
        <v>1786</v>
      </c>
      <c r="H738" s="55" t="str">
        <f t="shared" si="147"/>
        <v>47120 - Ostatní nespecializovaný maloobchod</v>
      </c>
      <c r="I738" s="55" t="s">
        <v>1788</v>
      </c>
      <c r="J738" t="str">
        <f t="shared" si="148"/>
        <v>Shoda</v>
      </c>
      <c r="K738">
        <v>736</v>
      </c>
      <c r="L738" s="1">
        <f>IF(LEFT(Převodník!$A$12,5)=LEFT('Přehled převodů'!D738,5),1,0)</f>
        <v>0</v>
      </c>
      <c r="M738" s="31"/>
      <c r="N738">
        <f t="shared" si="158"/>
        <v>0</v>
      </c>
      <c r="O738" s="45" t="e">
        <f t="shared" si="149"/>
        <v>#N/A</v>
      </c>
      <c r="P738">
        <f t="shared" si="153"/>
        <v>0</v>
      </c>
      <c r="Q738" s="41">
        <f t="shared" si="154"/>
        <v>0</v>
      </c>
      <c r="R738" s="41">
        <f t="shared" si="150"/>
        <v>0</v>
      </c>
      <c r="S738" s="41">
        <f t="shared" si="155"/>
        <v>0</v>
      </c>
      <c r="T738">
        <f t="shared" si="151"/>
        <v>0</v>
      </c>
      <c r="U738" s="40">
        <f t="shared" si="156"/>
        <v>0</v>
      </c>
      <c r="V738" s="38">
        <f t="shared" si="157"/>
        <v>0</v>
      </c>
      <c r="W738" t="str">
        <f>VLOOKUP(A738,'Komplet č.2008 (ÚR 4 A 5)'!$V$4:$W$778,1,0)</f>
        <v>47911</v>
      </c>
      <c r="X738" t="str">
        <f>VLOOKUP(A738,'Komplet č.2008 (ÚR 4 A 5)'!$Y$4:$Y$778,1,0)</f>
        <v>47911</v>
      </c>
      <c r="FJ738" t="str">
        <f>VLOOKUP(F738,'Komplet č 2025 (ÚR 4 A 5)'!$F$3:$N$753,9,0)</f>
        <v>47.12</v>
      </c>
      <c r="FK738">
        <f>VLOOKUP(F738,'Komplet č 2025 (ÚR 4 A 5)'!$F$3:$N$753,8,0)</f>
        <v>4</v>
      </c>
    </row>
    <row r="739" spans="1:167" x14ac:dyDescent="0.25">
      <c r="A739" s="67" t="s">
        <v>1940</v>
      </c>
      <c r="B739" s="68" t="s">
        <v>1941</v>
      </c>
      <c r="C739" s="55" t="str">
        <f t="shared" si="152"/>
        <v>47911 - Maloobchod prostřednictvím internetu</v>
      </c>
      <c r="D739" s="55" t="s">
        <v>1942</v>
      </c>
      <c r="E739" s="1" t="s">
        <v>1943</v>
      </c>
      <c r="F739" s="67" t="s">
        <v>1789</v>
      </c>
      <c r="G739" s="68" t="s">
        <v>1790</v>
      </c>
      <c r="H739" s="55" t="str">
        <f t="shared" si="147"/>
        <v>47210 - Maloobchod s ovocem a zeleninou</v>
      </c>
      <c r="I739" s="55" t="s">
        <v>1791</v>
      </c>
      <c r="J739" t="str">
        <f t="shared" si="148"/>
        <v>Shoda</v>
      </c>
      <c r="K739">
        <v>737</v>
      </c>
      <c r="L739" s="1">
        <f>IF(LEFT(Převodník!$A$12,5)=LEFT('Přehled převodů'!D739,5),1,0)</f>
        <v>0</v>
      </c>
      <c r="M739" s="31"/>
      <c r="N739">
        <f t="shared" si="158"/>
        <v>0</v>
      </c>
      <c r="O739" s="45" t="e">
        <f t="shared" si="149"/>
        <v>#N/A</v>
      </c>
      <c r="P739">
        <f t="shared" si="153"/>
        <v>0</v>
      </c>
      <c r="Q739" s="41">
        <f t="shared" si="154"/>
        <v>0</v>
      </c>
      <c r="R739" s="41">
        <f t="shared" si="150"/>
        <v>0</v>
      </c>
      <c r="S739" s="41">
        <f t="shared" si="155"/>
        <v>0</v>
      </c>
      <c r="T739">
        <f t="shared" si="151"/>
        <v>0</v>
      </c>
      <c r="U739" s="40">
        <f t="shared" si="156"/>
        <v>0</v>
      </c>
      <c r="V739" s="38">
        <f t="shared" si="157"/>
        <v>0</v>
      </c>
      <c r="W739" t="str">
        <f>VLOOKUP(A739,'Komplet č.2008 (ÚR 4 A 5)'!$V$4:$W$778,1,0)</f>
        <v>47911</v>
      </c>
      <c r="X739" t="str">
        <f>VLOOKUP(A739,'Komplet č.2008 (ÚR 4 A 5)'!$Y$4:$Y$778,1,0)</f>
        <v>47911</v>
      </c>
      <c r="FJ739" t="str">
        <f>VLOOKUP(F739,'Komplet č 2025 (ÚR 4 A 5)'!$F$3:$N$753,9,0)</f>
        <v>47.21</v>
      </c>
      <c r="FK739">
        <f>VLOOKUP(F739,'Komplet č 2025 (ÚR 4 A 5)'!$F$3:$N$753,8,0)</f>
        <v>4</v>
      </c>
    </row>
    <row r="740" spans="1:167" x14ac:dyDescent="0.25">
      <c r="A740" s="67" t="s">
        <v>1940</v>
      </c>
      <c r="B740" s="68" t="s">
        <v>1941</v>
      </c>
      <c r="C740" s="55" t="str">
        <f t="shared" si="152"/>
        <v>47911 - Maloobchod prostřednictvím internetu</v>
      </c>
      <c r="D740" s="55" t="s">
        <v>1942</v>
      </c>
      <c r="E740" s="1" t="s">
        <v>1943</v>
      </c>
      <c r="F740" s="67" t="s">
        <v>1792</v>
      </c>
      <c r="G740" s="68" t="s">
        <v>1793</v>
      </c>
      <c r="H740" s="55" t="str">
        <f t="shared" si="147"/>
        <v>47220 - Maloobchod s masem a masnými výrobky</v>
      </c>
      <c r="I740" s="55" t="s">
        <v>1794</v>
      </c>
      <c r="J740" t="str">
        <f t="shared" si="148"/>
        <v>Shoda</v>
      </c>
      <c r="K740">
        <v>738</v>
      </c>
      <c r="L740" s="1">
        <f>IF(LEFT(Převodník!$A$12,5)=LEFT('Přehled převodů'!D740,5),1,0)</f>
        <v>0</v>
      </c>
      <c r="M740" s="31"/>
      <c r="N740">
        <f t="shared" si="158"/>
        <v>0</v>
      </c>
      <c r="O740" s="45" t="e">
        <f t="shared" si="149"/>
        <v>#N/A</v>
      </c>
      <c r="P740">
        <f t="shared" si="153"/>
        <v>0</v>
      </c>
      <c r="Q740" s="41">
        <f t="shared" si="154"/>
        <v>0</v>
      </c>
      <c r="R740" s="41">
        <f t="shared" si="150"/>
        <v>0</v>
      </c>
      <c r="S740" s="41">
        <f t="shared" si="155"/>
        <v>0</v>
      </c>
      <c r="T740">
        <f t="shared" si="151"/>
        <v>0</v>
      </c>
      <c r="U740" s="40">
        <f t="shared" si="156"/>
        <v>0</v>
      </c>
      <c r="V740" s="38">
        <f t="shared" si="157"/>
        <v>0</v>
      </c>
      <c r="W740" t="str">
        <f>VLOOKUP(A740,'Komplet č.2008 (ÚR 4 A 5)'!$V$4:$W$778,1,0)</f>
        <v>47911</v>
      </c>
      <c r="X740" t="str">
        <f>VLOOKUP(A740,'Komplet č.2008 (ÚR 4 A 5)'!$Y$4:$Y$778,1,0)</f>
        <v>47911</v>
      </c>
      <c r="FJ740" t="str">
        <f>VLOOKUP(F740,'Komplet č 2025 (ÚR 4 A 5)'!$F$3:$N$753,9,0)</f>
        <v>47.22</v>
      </c>
      <c r="FK740">
        <f>VLOOKUP(F740,'Komplet č 2025 (ÚR 4 A 5)'!$F$3:$N$753,8,0)</f>
        <v>4</v>
      </c>
    </row>
    <row r="741" spans="1:167" x14ac:dyDescent="0.25">
      <c r="A741" s="67" t="s">
        <v>1940</v>
      </c>
      <c r="B741" s="68" t="s">
        <v>1941</v>
      </c>
      <c r="C741" s="55" t="str">
        <f t="shared" si="152"/>
        <v>47911 - Maloobchod prostřednictvím internetu</v>
      </c>
      <c r="D741" s="55" t="s">
        <v>1942</v>
      </c>
      <c r="E741" s="1" t="s">
        <v>1943</v>
      </c>
      <c r="F741" s="67" t="s">
        <v>1795</v>
      </c>
      <c r="G741" s="68" t="s">
        <v>1796</v>
      </c>
      <c r="H741" s="55" t="str">
        <f t="shared" si="147"/>
        <v>47230 - Maloobchod s rybami, korýši a měkkýši</v>
      </c>
      <c r="I741" s="55" t="s">
        <v>1797</v>
      </c>
      <c r="J741" t="str">
        <f t="shared" si="148"/>
        <v>Shoda</v>
      </c>
      <c r="K741">
        <v>739</v>
      </c>
      <c r="L741" s="1">
        <f>IF(LEFT(Převodník!$A$12,5)=LEFT('Přehled převodů'!D741,5),1,0)</f>
        <v>0</v>
      </c>
      <c r="M741" s="31"/>
      <c r="N741">
        <f t="shared" si="158"/>
        <v>0</v>
      </c>
      <c r="O741" s="45" t="e">
        <f t="shared" si="149"/>
        <v>#N/A</v>
      </c>
      <c r="P741">
        <f t="shared" si="153"/>
        <v>0</v>
      </c>
      <c r="Q741" s="41">
        <f t="shared" si="154"/>
        <v>0</v>
      </c>
      <c r="R741" s="41">
        <f t="shared" si="150"/>
        <v>0</v>
      </c>
      <c r="S741" s="41">
        <f t="shared" si="155"/>
        <v>0</v>
      </c>
      <c r="T741">
        <f t="shared" si="151"/>
        <v>0</v>
      </c>
      <c r="U741" s="40">
        <f t="shared" si="156"/>
        <v>0</v>
      </c>
      <c r="V741" s="38">
        <f t="shared" si="157"/>
        <v>0</v>
      </c>
      <c r="W741" t="str">
        <f>VLOOKUP(A741,'Komplet č.2008 (ÚR 4 A 5)'!$V$4:$W$778,1,0)</f>
        <v>47911</v>
      </c>
      <c r="X741" t="str">
        <f>VLOOKUP(A741,'Komplet č.2008 (ÚR 4 A 5)'!$Y$4:$Y$778,1,0)</f>
        <v>47911</v>
      </c>
      <c r="FJ741" t="str">
        <f>VLOOKUP(F741,'Komplet č 2025 (ÚR 4 A 5)'!$F$3:$N$753,9,0)</f>
        <v>47.23</v>
      </c>
      <c r="FK741">
        <f>VLOOKUP(F741,'Komplet č 2025 (ÚR 4 A 5)'!$F$3:$N$753,8,0)</f>
        <v>4</v>
      </c>
    </row>
    <row r="742" spans="1:167" x14ac:dyDescent="0.25">
      <c r="A742" s="67" t="s">
        <v>1940</v>
      </c>
      <c r="B742" s="68" t="s">
        <v>1941</v>
      </c>
      <c r="C742" s="55" t="str">
        <f t="shared" si="152"/>
        <v>47911 - Maloobchod prostřednictvím internetu</v>
      </c>
      <c r="D742" s="55" t="s">
        <v>1942</v>
      </c>
      <c r="E742" s="1" t="s">
        <v>1943</v>
      </c>
      <c r="F742" s="67" t="s">
        <v>1798</v>
      </c>
      <c r="G742" s="68" t="s">
        <v>1801</v>
      </c>
      <c r="H742" s="55" t="str">
        <f t="shared" si="147"/>
        <v>47240 - Maloobchod s pekařskými a cukrářskými výrobky a cukrovinkami</v>
      </c>
      <c r="I742" s="55" t="s">
        <v>1802</v>
      </c>
      <c r="J742" t="str">
        <f t="shared" si="148"/>
        <v>Shoda</v>
      </c>
      <c r="K742">
        <v>740</v>
      </c>
      <c r="L742" s="1">
        <f>IF(LEFT(Převodník!$A$12,5)=LEFT('Přehled převodů'!D742,5),1,0)</f>
        <v>0</v>
      </c>
      <c r="M742" s="31"/>
      <c r="N742">
        <f t="shared" si="158"/>
        <v>0</v>
      </c>
      <c r="O742" s="45" t="e">
        <f t="shared" si="149"/>
        <v>#N/A</v>
      </c>
      <c r="P742">
        <f t="shared" si="153"/>
        <v>0</v>
      </c>
      <c r="Q742" s="41">
        <f t="shared" si="154"/>
        <v>0</v>
      </c>
      <c r="R742" s="41">
        <f t="shared" si="150"/>
        <v>0</v>
      </c>
      <c r="S742" s="41">
        <f t="shared" si="155"/>
        <v>0</v>
      </c>
      <c r="T742">
        <f t="shared" si="151"/>
        <v>0</v>
      </c>
      <c r="U742" s="40">
        <f t="shared" si="156"/>
        <v>0</v>
      </c>
      <c r="V742" s="38">
        <f t="shared" si="157"/>
        <v>0</v>
      </c>
      <c r="W742" t="str">
        <f>VLOOKUP(A742,'Komplet č.2008 (ÚR 4 A 5)'!$V$4:$W$778,1,0)</f>
        <v>47911</v>
      </c>
      <c r="X742" t="str">
        <f>VLOOKUP(A742,'Komplet č.2008 (ÚR 4 A 5)'!$Y$4:$Y$778,1,0)</f>
        <v>47911</v>
      </c>
      <c r="FJ742" t="str">
        <f>VLOOKUP(F742,'Komplet č 2025 (ÚR 4 A 5)'!$F$3:$N$753,9,0)</f>
        <v>47.24</v>
      </c>
      <c r="FK742">
        <f>VLOOKUP(F742,'Komplet č 2025 (ÚR 4 A 5)'!$F$3:$N$753,8,0)</f>
        <v>4</v>
      </c>
    </row>
    <row r="743" spans="1:167" x14ac:dyDescent="0.25">
      <c r="A743" s="67" t="s">
        <v>1940</v>
      </c>
      <c r="B743" s="68" t="s">
        <v>1941</v>
      </c>
      <c r="C743" s="55" t="str">
        <f t="shared" si="152"/>
        <v>47911 - Maloobchod prostřednictvím internetu</v>
      </c>
      <c r="D743" s="55" t="s">
        <v>1942</v>
      </c>
      <c r="E743" s="1" t="s">
        <v>1943</v>
      </c>
      <c r="F743" s="67" t="s">
        <v>1803</v>
      </c>
      <c r="G743" s="68" t="s">
        <v>1804</v>
      </c>
      <c r="H743" s="55" t="str">
        <f t="shared" si="147"/>
        <v>47250 - Maloobchod s nápoji</v>
      </c>
      <c r="I743" s="55" t="s">
        <v>1805</v>
      </c>
      <c r="J743" t="str">
        <f t="shared" si="148"/>
        <v>Shoda</v>
      </c>
      <c r="K743">
        <v>741</v>
      </c>
      <c r="L743" s="1">
        <f>IF(LEFT(Převodník!$A$12,5)=LEFT('Přehled převodů'!D743,5),1,0)</f>
        <v>0</v>
      </c>
      <c r="M743" s="31"/>
      <c r="N743">
        <f t="shared" si="158"/>
        <v>0</v>
      </c>
      <c r="O743" s="45" t="e">
        <f t="shared" si="149"/>
        <v>#N/A</v>
      </c>
      <c r="P743">
        <f t="shared" si="153"/>
        <v>0</v>
      </c>
      <c r="Q743" s="41">
        <f t="shared" si="154"/>
        <v>0</v>
      </c>
      <c r="R743" s="41">
        <f t="shared" si="150"/>
        <v>0</v>
      </c>
      <c r="S743" s="41">
        <f t="shared" si="155"/>
        <v>0</v>
      </c>
      <c r="T743">
        <f t="shared" si="151"/>
        <v>0</v>
      </c>
      <c r="U743" s="40">
        <f t="shared" si="156"/>
        <v>0</v>
      </c>
      <c r="V743" s="38">
        <f t="shared" si="157"/>
        <v>0</v>
      </c>
      <c r="W743" t="str">
        <f>VLOOKUP(A743,'Komplet č.2008 (ÚR 4 A 5)'!$V$4:$W$778,1,0)</f>
        <v>47911</v>
      </c>
      <c r="X743" t="str">
        <f>VLOOKUP(A743,'Komplet č.2008 (ÚR 4 A 5)'!$Y$4:$Y$778,1,0)</f>
        <v>47911</v>
      </c>
      <c r="FJ743" t="str">
        <f>VLOOKUP(F743,'Komplet č 2025 (ÚR 4 A 5)'!$F$3:$N$753,9,0)</f>
        <v>47.25</v>
      </c>
      <c r="FK743">
        <f>VLOOKUP(F743,'Komplet č 2025 (ÚR 4 A 5)'!$F$3:$N$753,8,0)</f>
        <v>4</v>
      </c>
    </row>
    <row r="744" spans="1:167" x14ac:dyDescent="0.25">
      <c r="A744" s="67" t="s">
        <v>1940</v>
      </c>
      <c r="B744" s="68" t="s">
        <v>1941</v>
      </c>
      <c r="C744" s="55" t="str">
        <f t="shared" si="152"/>
        <v>47911 - Maloobchod prostřednictvím internetu</v>
      </c>
      <c r="D744" s="55" t="s">
        <v>1942</v>
      </c>
      <c r="E744" s="1" t="s">
        <v>1943</v>
      </c>
      <c r="F744" s="67" t="s">
        <v>1806</v>
      </c>
      <c r="G744" s="68" t="s">
        <v>1807</v>
      </c>
      <c r="H744" s="55" t="str">
        <f t="shared" si="147"/>
        <v>47260 - Maloobchod s tabákovými výrobky</v>
      </c>
      <c r="I744" s="55" t="s">
        <v>1808</v>
      </c>
      <c r="J744" t="str">
        <f t="shared" si="148"/>
        <v>Shoda</v>
      </c>
      <c r="K744">
        <v>742</v>
      </c>
      <c r="L744" s="1">
        <f>IF(LEFT(Převodník!$A$12,5)=LEFT('Přehled převodů'!D744,5),1,0)</f>
        <v>0</v>
      </c>
      <c r="M744" s="31"/>
      <c r="N744">
        <f t="shared" si="158"/>
        <v>0</v>
      </c>
      <c r="O744" s="45" t="e">
        <f t="shared" si="149"/>
        <v>#N/A</v>
      </c>
      <c r="P744">
        <f t="shared" si="153"/>
        <v>0</v>
      </c>
      <c r="Q744" s="41">
        <f t="shared" si="154"/>
        <v>0</v>
      </c>
      <c r="R744" s="41">
        <f t="shared" si="150"/>
        <v>0</v>
      </c>
      <c r="S744" s="41">
        <f t="shared" si="155"/>
        <v>0</v>
      </c>
      <c r="T744">
        <f t="shared" si="151"/>
        <v>0</v>
      </c>
      <c r="U744" s="40">
        <f t="shared" si="156"/>
        <v>0</v>
      </c>
      <c r="V744" s="38">
        <f t="shared" si="157"/>
        <v>0</v>
      </c>
      <c r="W744" t="str">
        <f>VLOOKUP(A744,'Komplet č.2008 (ÚR 4 A 5)'!$V$4:$W$778,1,0)</f>
        <v>47911</v>
      </c>
      <c r="X744" t="str">
        <f>VLOOKUP(A744,'Komplet č.2008 (ÚR 4 A 5)'!$Y$4:$Y$778,1,0)</f>
        <v>47911</v>
      </c>
      <c r="FJ744" t="str">
        <f>VLOOKUP(F744,'Komplet č 2025 (ÚR 4 A 5)'!$F$3:$N$753,9,0)</f>
        <v>47.26</v>
      </c>
      <c r="FK744">
        <f>VLOOKUP(F744,'Komplet č 2025 (ÚR 4 A 5)'!$F$3:$N$753,8,0)</f>
        <v>4</v>
      </c>
    </row>
    <row r="745" spans="1:167" x14ac:dyDescent="0.25">
      <c r="A745" s="67" t="s">
        <v>1940</v>
      </c>
      <c r="B745" s="68" t="s">
        <v>1941</v>
      </c>
      <c r="C745" s="55" t="str">
        <f t="shared" si="152"/>
        <v>47911 - Maloobchod prostřednictvím internetu</v>
      </c>
      <c r="D745" s="55" t="s">
        <v>1942</v>
      </c>
      <c r="E745" s="1" t="s">
        <v>1943</v>
      </c>
      <c r="F745" s="67" t="s">
        <v>1812</v>
      </c>
      <c r="G745" s="68" t="s">
        <v>1813</v>
      </c>
      <c r="H745" s="55" t="str">
        <f t="shared" si="147"/>
        <v>47270 - Specializovaný maloobchod s ostatními potravinami</v>
      </c>
      <c r="I745" s="55" t="s">
        <v>1814</v>
      </c>
      <c r="J745" t="str">
        <f t="shared" si="148"/>
        <v>Shoda</v>
      </c>
      <c r="K745">
        <v>743</v>
      </c>
      <c r="L745" s="1">
        <f>IF(LEFT(Převodník!$A$12,5)=LEFT('Přehled převodů'!D745,5),1,0)</f>
        <v>0</v>
      </c>
      <c r="M745" s="31"/>
      <c r="N745">
        <f t="shared" si="158"/>
        <v>0</v>
      </c>
      <c r="O745" s="45" t="e">
        <f t="shared" si="149"/>
        <v>#N/A</v>
      </c>
      <c r="P745">
        <f t="shared" si="153"/>
        <v>0</v>
      </c>
      <c r="Q745" s="41">
        <f t="shared" si="154"/>
        <v>0</v>
      </c>
      <c r="R745" s="41">
        <f t="shared" si="150"/>
        <v>0</v>
      </c>
      <c r="S745" s="41">
        <f t="shared" si="155"/>
        <v>0</v>
      </c>
      <c r="T745">
        <f t="shared" si="151"/>
        <v>0</v>
      </c>
      <c r="U745" s="40">
        <f t="shared" si="156"/>
        <v>0</v>
      </c>
      <c r="V745" s="38">
        <f t="shared" si="157"/>
        <v>0</v>
      </c>
      <c r="W745" t="str">
        <f>VLOOKUP(A745,'Komplet č.2008 (ÚR 4 A 5)'!$V$4:$W$778,1,0)</f>
        <v>47911</v>
      </c>
      <c r="X745" t="str">
        <f>VLOOKUP(A745,'Komplet č.2008 (ÚR 4 A 5)'!$Y$4:$Y$778,1,0)</f>
        <v>47911</v>
      </c>
      <c r="FJ745" t="str">
        <f>VLOOKUP(F745,'Komplet č 2025 (ÚR 4 A 5)'!$F$3:$N$753,9,0)</f>
        <v>47.27</v>
      </c>
      <c r="FK745">
        <f>VLOOKUP(F745,'Komplet č 2025 (ÚR 4 A 5)'!$F$3:$N$753,8,0)</f>
        <v>4</v>
      </c>
    </row>
    <row r="746" spans="1:167" x14ac:dyDescent="0.25">
      <c r="A746" s="67" t="s">
        <v>1940</v>
      </c>
      <c r="B746" s="68" t="s">
        <v>1941</v>
      </c>
      <c r="C746" s="55" t="str">
        <f t="shared" si="152"/>
        <v>47911 - Maloobchod prostřednictvím internetu</v>
      </c>
      <c r="D746" s="55" t="s">
        <v>1942</v>
      </c>
      <c r="E746" s="1" t="s">
        <v>1943</v>
      </c>
      <c r="F746" s="67" t="s">
        <v>1823</v>
      </c>
      <c r="G746" s="68" t="s">
        <v>1824</v>
      </c>
      <c r="H746" s="55" t="str">
        <f t="shared" si="147"/>
        <v>47400 - Maloobchod s počítačovým a komunikačním zařízením</v>
      </c>
      <c r="I746" s="55" t="s">
        <v>1825</v>
      </c>
      <c r="J746" t="str">
        <f t="shared" si="148"/>
        <v>Shoda</v>
      </c>
      <c r="K746">
        <v>744</v>
      </c>
      <c r="L746" s="1">
        <f>IF(LEFT(Převodník!$A$12,5)=LEFT('Přehled převodů'!D746,5),1,0)</f>
        <v>0</v>
      </c>
      <c r="M746" s="31"/>
      <c r="N746">
        <f t="shared" si="158"/>
        <v>0</v>
      </c>
      <c r="O746" s="45" t="e">
        <f t="shared" si="149"/>
        <v>#N/A</v>
      </c>
      <c r="P746">
        <f t="shared" si="153"/>
        <v>0</v>
      </c>
      <c r="Q746" s="41">
        <f t="shared" si="154"/>
        <v>0</v>
      </c>
      <c r="R746" s="41">
        <f t="shared" si="150"/>
        <v>0</v>
      </c>
      <c r="S746" s="41">
        <f t="shared" si="155"/>
        <v>0</v>
      </c>
      <c r="T746">
        <f t="shared" si="151"/>
        <v>0</v>
      </c>
      <c r="U746" s="40">
        <f t="shared" si="156"/>
        <v>0</v>
      </c>
      <c r="V746" s="38">
        <f t="shared" si="157"/>
        <v>0</v>
      </c>
      <c r="W746" t="str">
        <f>VLOOKUP(A746,'Komplet č.2008 (ÚR 4 A 5)'!$V$4:$W$778,1,0)</f>
        <v>47911</v>
      </c>
      <c r="X746" t="str">
        <f>VLOOKUP(A746,'Komplet č.2008 (ÚR 4 A 5)'!$Y$4:$Y$778,1,0)</f>
        <v>47911</v>
      </c>
      <c r="FJ746" t="str">
        <f>VLOOKUP(F746,'Komplet č 2025 (ÚR 4 A 5)'!$F$3:$N$753,9,0)</f>
        <v>47.40</v>
      </c>
      <c r="FK746">
        <f>VLOOKUP(F746,'Komplet č 2025 (ÚR 4 A 5)'!$F$3:$N$753,8,0)</f>
        <v>4</v>
      </c>
    </row>
    <row r="747" spans="1:167" x14ac:dyDescent="0.25">
      <c r="A747" s="67" t="s">
        <v>1940</v>
      </c>
      <c r="B747" s="68" t="s">
        <v>1941</v>
      </c>
      <c r="C747" s="55" t="str">
        <f t="shared" si="152"/>
        <v>47911 - Maloobchod prostřednictvím internetu</v>
      </c>
      <c r="D747" s="55" t="s">
        <v>1942</v>
      </c>
      <c r="E747" s="1" t="s">
        <v>1943</v>
      </c>
      <c r="F747" s="67" t="s">
        <v>1832</v>
      </c>
      <c r="G747" s="68" t="s">
        <v>1833</v>
      </c>
      <c r="H747" s="55" t="str">
        <f t="shared" si="147"/>
        <v>47510 - Maloobchod s textilem</v>
      </c>
      <c r="I747" s="55" t="s">
        <v>1834</v>
      </c>
      <c r="J747" t="str">
        <f t="shared" si="148"/>
        <v>Shoda</v>
      </c>
      <c r="K747">
        <v>745</v>
      </c>
      <c r="L747" s="1">
        <f>IF(LEFT(Převodník!$A$12,5)=LEFT('Přehled převodů'!D747,5),1,0)</f>
        <v>0</v>
      </c>
      <c r="M747" s="31"/>
      <c r="N747">
        <f t="shared" si="158"/>
        <v>0</v>
      </c>
      <c r="O747" s="45" t="e">
        <f t="shared" si="149"/>
        <v>#N/A</v>
      </c>
      <c r="P747">
        <f t="shared" si="153"/>
        <v>0</v>
      </c>
      <c r="Q747" s="41">
        <f t="shared" si="154"/>
        <v>0</v>
      </c>
      <c r="R747" s="41">
        <f t="shared" si="150"/>
        <v>0</v>
      </c>
      <c r="S747" s="41">
        <f t="shared" si="155"/>
        <v>0</v>
      </c>
      <c r="T747">
        <f t="shared" si="151"/>
        <v>0</v>
      </c>
      <c r="U747" s="40">
        <f t="shared" si="156"/>
        <v>0</v>
      </c>
      <c r="V747" s="38">
        <f t="shared" si="157"/>
        <v>0</v>
      </c>
      <c r="W747" t="str">
        <f>VLOOKUP(A747,'Komplet č.2008 (ÚR 4 A 5)'!$V$4:$W$778,1,0)</f>
        <v>47911</v>
      </c>
      <c r="X747" t="str">
        <f>VLOOKUP(A747,'Komplet č.2008 (ÚR 4 A 5)'!$Y$4:$Y$778,1,0)</f>
        <v>47911</v>
      </c>
      <c r="FJ747" t="str">
        <f>VLOOKUP(F747,'Komplet č 2025 (ÚR 4 A 5)'!$F$3:$N$753,9,0)</f>
        <v>47.51</v>
      </c>
      <c r="FK747">
        <f>VLOOKUP(F747,'Komplet č 2025 (ÚR 4 A 5)'!$F$3:$N$753,8,0)</f>
        <v>4</v>
      </c>
    </row>
    <row r="748" spans="1:167" x14ac:dyDescent="0.25">
      <c r="A748" s="67" t="s">
        <v>1940</v>
      </c>
      <c r="B748" s="68" t="s">
        <v>1941</v>
      </c>
      <c r="C748" s="55" t="str">
        <f t="shared" si="152"/>
        <v>47911 - Maloobchod prostřednictvím internetu</v>
      </c>
      <c r="D748" s="55" t="s">
        <v>1942</v>
      </c>
      <c r="E748" s="1" t="s">
        <v>1943</v>
      </c>
      <c r="F748" s="67" t="s">
        <v>1835</v>
      </c>
      <c r="G748" s="68" t="s">
        <v>1838</v>
      </c>
      <c r="H748" s="55" t="str">
        <f t="shared" ref="H748:H767" si="159">F748&amp;" - "&amp;G748</f>
        <v>47520 - Maloobchod s železářským zbožím, stavebními materiály, barvami a sklem</v>
      </c>
      <c r="I748" s="55" t="s">
        <v>1839</v>
      </c>
      <c r="J748" t="str">
        <f t="shared" si="148"/>
        <v>Shoda</v>
      </c>
      <c r="K748">
        <v>746</v>
      </c>
      <c r="L748" s="1">
        <f>IF(LEFT(Převodník!$A$12,5)=LEFT('Přehled převodů'!D748,5),1,0)</f>
        <v>0</v>
      </c>
      <c r="M748" s="31"/>
      <c r="N748">
        <f t="shared" si="158"/>
        <v>0</v>
      </c>
      <c r="O748" s="45" t="e">
        <f t="shared" si="149"/>
        <v>#N/A</v>
      </c>
      <c r="P748">
        <f t="shared" si="153"/>
        <v>0</v>
      </c>
      <c r="Q748" s="41">
        <f t="shared" si="154"/>
        <v>0</v>
      </c>
      <c r="R748" s="41">
        <f t="shared" si="150"/>
        <v>0</v>
      </c>
      <c r="S748" s="41">
        <f t="shared" si="155"/>
        <v>0</v>
      </c>
      <c r="T748">
        <f t="shared" si="151"/>
        <v>0</v>
      </c>
      <c r="U748" s="40">
        <f t="shared" si="156"/>
        <v>0</v>
      </c>
      <c r="V748" s="38">
        <f t="shared" si="157"/>
        <v>0</v>
      </c>
      <c r="W748" t="str">
        <f>VLOOKUP(A748,'Komplet č.2008 (ÚR 4 A 5)'!$V$4:$W$778,1,0)</f>
        <v>47911</v>
      </c>
      <c r="X748" t="str">
        <f>VLOOKUP(A748,'Komplet č.2008 (ÚR 4 A 5)'!$Y$4:$Y$778,1,0)</f>
        <v>47911</v>
      </c>
      <c r="FJ748" t="str">
        <f>VLOOKUP(F748,'Komplet č 2025 (ÚR 4 A 5)'!$F$3:$N$753,9,0)</f>
        <v>47.52</v>
      </c>
      <c r="FK748">
        <f>VLOOKUP(F748,'Komplet č 2025 (ÚR 4 A 5)'!$F$3:$N$753,8,0)</f>
        <v>4</v>
      </c>
    </row>
    <row r="749" spans="1:167" x14ac:dyDescent="0.25">
      <c r="A749" s="67" t="s">
        <v>1940</v>
      </c>
      <c r="B749" s="68" t="s">
        <v>1941</v>
      </c>
      <c r="C749" s="55" t="str">
        <f t="shared" si="152"/>
        <v>47911 - Maloobchod prostřednictvím internetu</v>
      </c>
      <c r="D749" s="55" t="s">
        <v>1942</v>
      </c>
      <c r="E749" s="1" t="s">
        <v>1943</v>
      </c>
      <c r="F749" s="67" t="s">
        <v>1840</v>
      </c>
      <c r="G749" s="68" t="s">
        <v>1841</v>
      </c>
      <c r="H749" s="55" t="str">
        <f t="shared" si="159"/>
        <v>47530 - Maloobchod s koberci, podlahovými krytinami a nástěnnými obklady</v>
      </c>
      <c r="I749" s="55" t="s">
        <v>1842</v>
      </c>
      <c r="J749" t="str">
        <f t="shared" ref="J749:J812" si="160">IF(H749=I749,"Shoda","Neshoda")</f>
        <v>Shoda</v>
      </c>
      <c r="K749">
        <v>747</v>
      </c>
      <c r="L749" s="1">
        <f>IF(LEFT(Převodník!$A$12,5)=LEFT('Přehled převodů'!D749,5),1,0)</f>
        <v>0</v>
      </c>
      <c r="M749" s="31"/>
      <c r="N749">
        <f t="shared" si="158"/>
        <v>0</v>
      </c>
      <c r="O749" s="45" t="e">
        <f t="shared" si="149"/>
        <v>#N/A</v>
      </c>
      <c r="P749">
        <f t="shared" si="153"/>
        <v>0</v>
      </c>
      <c r="Q749" s="41">
        <f t="shared" si="154"/>
        <v>0</v>
      </c>
      <c r="R749" s="41">
        <f t="shared" si="150"/>
        <v>0</v>
      </c>
      <c r="S749" s="41">
        <f t="shared" si="155"/>
        <v>0</v>
      </c>
      <c r="T749">
        <f t="shared" si="151"/>
        <v>0</v>
      </c>
      <c r="U749" s="40">
        <f t="shared" si="156"/>
        <v>0</v>
      </c>
      <c r="V749" s="38">
        <f t="shared" si="157"/>
        <v>0</v>
      </c>
      <c r="W749" t="str">
        <f>VLOOKUP(A749,'Komplet č.2008 (ÚR 4 A 5)'!$V$4:$W$778,1,0)</f>
        <v>47911</v>
      </c>
      <c r="X749" t="str">
        <f>VLOOKUP(A749,'Komplet č.2008 (ÚR 4 A 5)'!$Y$4:$Y$778,1,0)</f>
        <v>47911</v>
      </c>
      <c r="FJ749" t="str">
        <f>VLOOKUP(F749,'Komplet č 2025 (ÚR 4 A 5)'!$F$3:$N$753,9,0)</f>
        <v>47.53</v>
      </c>
      <c r="FK749">
        <f>VLOOKUP(F749,'Komplet č 2025 (ÚR 4 A 5)'!$F$3:$N$753,8,0)</f>
        <v>4</v>
      </c>
    </row>
    <row r="750" spans="1:167" x14ac:dyDescent="0.25">
      <c r="A750" s="67" t="s">
        <v>1940</v>
      </c>
      <c r="B750" s="68" t="s">
        <v>1941</v>
      </c>
      <c r="C750" s="55" t="str">
        <f t="shared" si="152"/>
        <v>47911 - Maloobchod prostřednictvím internetu</v>
      </c>
      <c r="D750" s="55" t="s">
        <v>1942</v>
      </c>
      <c r="E750" s="1" t="s">
        <v>1943</v>
      </c>
      <c r="F750" s="67" t="s">
        <v>1843</v>
      </c>
      <c r="G750" s="68" t="s">
        <v>1846</v>
      </c>
      <c r="H750" s="55" t="str">
        <f t="shared" si="159"/>
        <v>47540 - Maloobchod s elektrospotřebiči a elektronikou převážně pro domácnost</v>
      </c>
      <c r="I750" s="55" t="s">
        <v>1847</v>
      </c>
      <c r="J750" t="str">
        <f t="shared" si="160"/>
        <v>Shoda</v>
      </c>
      <c r="K750">
        <v>748</v>
      </c>
      <c r="L750" s="1">
        <f>IF(LEFT(Převodník!$A$12,5)=LEFT('Přehled převodů'!D750,5),1,0)</f>
        <v>0</v>
      </c>
      <c r="M750" s="31"/>
      <c r="N750">
        <f t="shared" si="158"/>
        <v>0</v>
      </c>
      <c r="O750" s="45" t="e">
        <f t="shared" si="149"/>
        <v>#N/A</v>
      </c>
      <c r="P750">
        <f t="shared" si="153"/>
        <v>0</v>
      </c>
      <c r="Q750" s="41">
        <f t="shared" si="154"/>
        <v>0</v>
      </c>
      <c r="R750" s="41">
        <f t="shared" si="150"/>
        <v>0</v>
      </c>
      <c r="S750" s="41">
        <f t="shared" si="155"/>
        <v>0</v>
      </c>
      <c r="T750">
        <f t="shared" si="151"/>
        <v>0</v>
      </c>
      <c r="U750" s="40">
        <f t="shared" si="156"/>
        <v>0</v>
      </c>
      <c r="V750" s="38">
        <f t="shared" si="157"/>
        <v>0</v>
      </c>
      <c r="W750" t="str">
        <f>VLOOKUP(A750,'Komplet č.2008 (ÚR 4 A 5)'!$V$4:$W$778,1,0)</f>
        <v>47911</v>
      </c>
      <c r="X750" t="str">
        <f>VLOOKUP(A750,'Komplet č.2008 (ÚR 4 A 5)'!$Y$4:$Y$778,1,0)</f>
        <v>47911</v>
      </c>
      <c r="FJ750" t="str">
        <f>VLOOKUP(F750,'Komplet č 2025 (ÚR 4 A 5)'!$F$3:$N$753,9,0)</f>
        <v>47.54</v>
      </c>
      <c r="FK750">
        <f>VLOOKUP(F750,'Komplet č 2025 (ÚR 4 A 5)'!$F$3:$N$753,8,0)</f>
        <v>4</v>
      </c>
    </row>
    <row r="751" spans="1:167" x14ac:dyDescent="0.25">
      <c r="A751" s="67" t="s">
        <v>1940</v>
      </c>
      <c r="B751" s="68" t="s">
        <v>1941</v>
      </c>
      <c r="C751" s="55" t="str">
        <f t="shared" si="152"/>
        <v>47911 - Maloobchod prostřednictvím internetu</v>
      </c>
      <c r="D751" s="55" t="s">
        <v>1942</v>
      </c>
      <c r="E751" s="1" t="s">
        <v>1943</v>
      </c>
      <c r="F751" s="67" t="s">
        <v>1851</v>
      </c>
      <c r="G751" s="68" t="s">
        <v>1852</v>
      </c>
      <c r="H751" s="55" t="str">
        <f t="shared" si="159"/>
        <v>47550 - Maloobchod s nábytkem, osvětlovacími zařízeními, nádobím a ostatními výrobky převážně pro domácnost</v>
      </c>
      <c r="I751" s="55" t="s">
        <v>1855</v>
      </c>
      <c r="J751" t="str">
        <f t="shared" si="160"/>
        <v>Shoda</v>
      </c>
      <c r="K751">
        <v>749</v>
      </c>
      <c r="L751" s="1">
        <f>IF(LEFT(Převodník!$A$12,5)=LEFT('Přehled převodů'!D751,5),1,0)</f>
        <v>0</v>
      </c>
      <c r="M751" s="31"/>
      <c r="N751">
        <f t="shared" si="158"/>
        <v>0</v>
      </c>
      <c r="O751" s="45" t="e">
        <f t="shared" si="149"/>
        <v>#N/A</v>
      </c>
      <c r="P751">
        <f t="shared" si="153"/>
        <v>0</v>
      </c>
      <c r="Q751" s="41">
        <f t="shared" si="154"/>
        <v>0</v>
      </c>
      <c r="R751" s="41">
        <f t="shared" si="150"/>
        <v>0</v>
      </c>
      <c r="S751" s="41">
        <f t="shared" si="155"/>
        <v>0</v>
      </c>
      <c r="T751">
        <f t="shared" si="151"/>
        <v>0</v>
      </c>
      <c r="U751" s="40">
        <f t="shared" si="156"/>
        <v>0</v>
      </c>
      <c r="V751" s="38">
        <f t="shared" si="157"/>
        <v>0</v>
      </c>
      <c r="W751" t="str">
        <f>VLOOKUP(A751,'Komplet č.2008 (ÚR 4 A 5)'!$V$4:$W$778,1,0)</f>
        <v>47911</v>
      </c>
      <c r="X751" t="str">
        <f>VLOOKUP(A751,'Komplet č.2008 (ÚR 4 A 5)'!$Y$4:$Y$778,1,0)</f>
        <v>47911</v>
      </c>
      <c r="FJ751" t="str">
        <f>VLOOKUP(F751,'Komplet č 2025 (ÚR 4 A 5)'!$F$3:$N$753,9,0)</f>
        <v>47.55</v>
      </c>
      <c r="FK751">
        <f>VLOOKUP(F751,'Komplet č 2025 (ÚR 4 A 5)'!$F$3:$N$753,8,0)</f>
        <v>4</v>
      </c>
    </row>
    <row r="752" spans="1:167" x14ac:dyDescent="0.25">
      <c r="A752" s="67" t="s">
        <v>1940</v>
      </c>
      <c r="B752" s="68" t="s">
        <v>1941</v>
      </c>
      <c r="C752" s="55" t="str">
        <f t="shared" si="152"/>
        <v>47911 - Maloobchod prostřednictvím internetu</v>
      </c>
      <c r="D752" s="55" t="s">
        <v>1942</v>
      </c>
      <c r="E752" s="1" t="s">
        <v>1943</v>
      </c>
      <c r="F752" s="67" t="s">
        <v>1857</v>
      </c>
      <c r="G752" s="68" t="s">
        <v>1858</v>
      </c>
      <c r="H752" s="55" t="str">
        <f t="shared" si="159"/>
        <v>47610 - Maloobchod s knihami</v>
      </c>
      <c r="I752" s="55" t="s">
        <v>1859</v>
      </c>
      <c r="J752" t="str">
        <f t="shared" si="160"/>
        <v>Shoda</v>
      </c>
      <c r="K752">
        <v>750</v>
      </c>
      <c r="L752" s="1">
        <f>IF(LEFT(Převodník!$A$12,5)=LEFT('Přehled převodů'!D752,5),1,0)</f>
        <v>0</v>
      </c>
      <c r="M752" s="31"/>
      <c r="N752">
        <f t="shared" si="158"/>
        <v>0</v>
      </c>
      <c r="O752" s="45" t="e">
        <f t="shared" si="149"/>
        <v>#N/A</v>
      </c>
      <c r="P752">
        <f t="shared" si="153"/>
        <v>0</v>
      </c>
      <c r="Q752" s="41">
        <f t="shared" si="154"/>
        <v>0</v>
      </c>
      <c r="R752" s="41">
        <f t="shared" si="150"/>
        <v>0</v>
      </c>
      <c r="S752" s="41">
        <f t="shared" si="155"/>
        <v>0</v>
      </c>
      <c r="T752">
        <f t="shared" si="151"/>
        <v>0</v>
      </c>
      <c r="U752" s="40">
        <f t="shared" si="156"/>
        <v>0</v>
      </c>
      <c r="V752" s="38">
        <f t="shared" si="157"/>
        <v>0</v>
      </c>
      <c r="W752" t="str">
        <f>VLOOKUP(A752,'Komplet č.2008 (ÚR 4 A 5)'!$V$4:$W$778,1,0)</f>
        <v>47911</v>
      </c>
      <c r="X752" t="str">
        <f>VLOOKUP(A752,'Komplet č.2008 (ÚR 4 A 5)'!$Y$4:$Y$778,1,0)</f>
        <v>47911</v>
      </c>
      <c r="FJ752" t="str">
        <f>VLOOKUP(F752,'Komplet č 2025 (ÚR 4 A 5)'!$F$3:$N$753,9,0)</f>
        <v>47.61</v>
      </c>
      <c r="FK752">
        <f>VLOOKUP(F752,'Komplet č 2025 (ÚR 4 A 5)'!$F$3:$N$753,8,0)</f>
        <v>4</v>
      </c>
    </row>
    <row r="753" spans="1:167" x14ac:dyDescent="0.25">
      <c r="A753" s="67" t="s">
        <v>1940</v>
      </c>
      <c r="B753" s="68" t="s">
        <v>1941</v>
      </c>
      <c r="C753" s="55" t="str">
        <f t="shared" si="152"/>
        <v>47911 - Maloobchod prostřednictvím internetu</v>
      </c>
      <c r="D753" s="55" t="s">
        <v>1942</v>
      </c>
      <c r="E753" s="1" t="s">
        <v>1943</v>
      </c>
      <c r="F753" s="67" t="s">
        <v>1945</v>
      </c>
      <c r="G753" s="68" t="s">
        <v>1946</v>
      </c>
      <c r="H753" s="55" t="str">
        <f t="shared" si="159"/>
        <v>47621 - Maloobchod s novinami a ostatními periodickými publikacemi</v>
      </c>
      <c r="I753" s="55" t="s">
        <v>1953</v>
      </c>
      <c r="J753" t="str">
        <f t="shared" si="160"/>
        <v>Shoda</v>
      </c>
      <c r="K753">
        <v>751</v>
      </c>
      <c r="L753" s="1">
        <f>IF(LEFT(Převodník!$A$12,5)=LEFT('Přehled převodů'!D753,5),1,0)</f>
        <v>0</v>
      </c>
      <c r="M753" s="31"/>
      <c r="N753">
        <f t="shared" si="158"/>
        <v>0</v>
      </c>
      <c r="O753" s="45" t="e">
        <f t="shared" si="149"/>
        <v>#N/A</v>
      </c>
      <c r="P753">
        <f t="shared" si="153"/>
        <v>0</v>
      </c>
      <c r="Q753" s="41">
        <f t="shared" si="154"/>
        <v>0</v>
      </c>
      <c r="R753" s="41">
        <f t="shared" si="150"/>
        <v>0</v>
      </c>
      <c r="S753" s="41">
        <f t="shared" si="155"/>
        <v>0</v>
      </c>
      <c r="T753">
        <f t="shared" si="151"/>
        <v>0</v>
      </c>
      <c r="U753" s="40">
        <f t="shared" si="156"/>
        <v>0</v>
      </c>
      <c r="V753" s="38">
        <f t="shared" si="157"/>
        <v>0</v>
      </c>
      <c r="W753" t="str">
        <f>VLOOKUP(A753,'Komplet č.2008 (ÚR 4 A 5)'!$V$4:$W$778,1,0)</f>
        <v>47911</v>
      </c>
      <c r="X753" t="str">
        <f>VLOOKUP(A753,'Komplet č.2008 (ÚR 4 A 5)'!$Y$4:$Y$778,1,0)</f>
        <v>47911</v>
      </c>
      <c r="FJ753" t="e">
        <f>VLOOKUP(F753,'Komplet č 2025 (ÚR 4 A 5)'!$F$3:$N$753,9,0)</f>
        <v>#N/A</v>
      </c>
      <c r="FK753" t="e">
        <f>VLOOKUP(F753,'Komplet č 2025 (ÚR 4 A 5)'!$F$3:$N$753,8,0)</f>
        <v>#N/A</v>
      </c>
    </row>
    <row r="754" spans="1:167" x14ac:dyDescent="0.25">
      <c r="A754" s="67" t="s">
        <v>1940</v>
      </c>
      <c r="B754" s="68" t="s">
        <v>1941</v>
      </c>
      <c r="C754" s="55" t="str">
        <f t="shared" si="152"/>
        <v>47911 - Maloobchod prostřednictvím internetu</v>
      </c>
      <c r="D754" s="55" t="s">
        <v>1942</v>
      </c>
      <c r="E754" s="1" t="s">
        <v>1943</v>
      </c>
      <c r="F754" s="67" t="s">
        <v>1947</v>
      </c>
      <c r="G754" s="68" t="s">
        <v>1948</v>
      </c>
      <c r="H754" s="55" t="str">
        <f t="shared" si="159"/>
        <v>47622 - Maloobchod s papírnickým zbožím</v>
      </c>
      <c r="I754" s="55" t="s">
        <v>1954</v>
      </c>
      <c r="J754" t="str">
        <f t="shared" si="160"/>
        <v>Shoda</v>
      </c>
      <c r="K754">
        <v>752</v>
      </c>
      <c r="L754" s="1">
        <f>IF(LEFT(Převodník!$A$12,5)=LEFT('Přehled převodů'!D754,5),1,0)</f>
        <v>0</v>
      </c>
      <c r="M754" s="31"/>
      <c r="N754">
        <f t="shared" si="158"/>
        <v>0</v>
      </c>
      <c r="O754" s="45" t="e">
        <f t="shared" si="149"/>
        <v>#N/A</v>
      </c>
      <c r="P754">
        <f t="shared" si="153"/>
        <v>0</v>
      </c>
      <c r="Q754" s="41">
        <f t="shared" si="154"/>
        <v>0</v>
      </c>
      <c r="R754" s="41">
        <f t="shared" si="150"/>
        <v>0</v>
      </c>
      <c r="S754" s="41">
        <f t="shared" si="155"/>
        <v>0</v>
      </c>
      <c r="T754">
        <f t="shared" si="151"/>
        <v>0</v>
      </c>
      <c r="U754" s="40">
        <f t="shared" si="156"/>
        <v>0</v>
      </c>
      <c r="V754" s="38">
        <f t="shared" si="157"/>
        <v>0</v>
      </c>
      <c r="W754" t="str">
        <f>VLOOKUP(A754,'Komplet č.2008 (ÚR 4 A 5)'!$V$4:$W$778,1,0)</f>
        <v>47911</v>
      </c>
      <c r="X754" t="str">
        <f>VLOOKUP(A754,'Komplet č.2008 (ÚR 4 A 5)'!$Y$4:$Y$778,1,0)</f>
        <v>47911</v>
      </c>
      <c r="FJ754" t="e">
        <f>VLOOKUP(F754,'Komplet č 2025 (ÚR 4 A 5)'!$F$3:$N$753,9,0)</f>
        <v>#N/A</v>
      </c>
      <c r="FK754" t="e">
        <f>VLOOKUP(F754,'Komplet č 2025 (ÚR 4 A 5)'!$F$3:$N$753,8,0)</f>
        <v>#N/A</v>
      </c>
    </row>
    <row r="755" spans="1:167" x14ac:dyDescent="0.25">
      <c r="A755" s="67" t="s">
        <v>1940</v>
      </c>
      <c r="B755" s="68" t="s">
        <v>1941</v>
      </c>
      <c r="C755" s="55" t="str">
        <f t="shared" si="152"/>
        <v>47911 - Maloobchod prostřednictvím internetu</v>
      </c>
      <c r="D755" s="55" t="s">
        <v>1942</v>
      </c>
      <c r="E755" s="1" t="s">
        <v>1943</v>
      </c>
      <c r="F755" s="67" t="s">
        <v>1865</v>
      </c>
      <c r="G755" s="68" t="s">
        <v>1869</v>
      </c>
      <c r="H755" s="55" t="str">
        <f t="shared" si="159"/>
        <v>47630 - Maloobchod se sportovním vybavením</v>
      </c>
      <c r="I755" s="55" t="s">
        <v>1871</v>
      </c>
      <c r="J755" t="str">
        <f t="shared" si="160"/>
        <v>Shoda</v>
      </c>
      <c r="K755">
        <v>753</v>
      </c>
      <c r="L755" s="1">
        <f>IF(LEFT(Převodník!$A$12,5)=LEFT('Přehled převodů'!D755,5),1,0)</f>
        <v>0</v>
      </c>
      <c r="M755" s="31"/>
      <c r="N755">
        <f t="shared" si="158"/>
        <v>0</v>
      </c>
      <c r="O755" s="45" t="e">
        <f t="shared" si="149"/>
        <v>#N/A</v>
      </c>
      <c r="P755">
        <f t="shared" si="153"/>
        <v>0</v>
      </c>
      <c r="Q755" s="41">
        <f t="shared" si="154"/>
        <v>0</v>
      </c>
      <c r="R755" s="41">
        <f t="shared" si="150"/>
        <v>0</v>
      </c>
      <c r="S755" s="41">
        <f t="shared" si="155"/>
        <v>0</v>
      </c>
      <c r="T755">
        <f t="shared" si="151"/>
        <v>0</v>
      </c>
      <c r="U755" s="40">
        <f t="shared" si="156"/>
        <v>0</v>
      </c>
      <c r="V755" s="38">
        <f t="shared" si="157"/>
        <v>0</v>
      </c>
      <c r="W755" t="str">
        <f>VLOOKUP(A755,'Komplet č.2008 (ÚR 4 A 5)'!$V$4:$W$778,1,0)</f>
        <v>47911</v>
      </c>
      <c r="X755" t="str">
        <f>VLOOKUP(A755,'Komplet č.2008 (ÚR 4 A 5)'!$Y$4:$Y$778,1,0)</f>
        <v>47911</v>
      </c>
      <c r="FJ755" t="str">
        <f>VLOOKUP(F755,'Komplet č 2025 (ÚR 4 A 5)'!$F$3:$N$753,9,0)</f>
        <v>47.63</v>
      </c>
      <c r="FK755">
        <f>VLOOKUP(F755,'Komplet č 2025 (ÚR 4 A 5)'!$F$3:$N$753,8,0)</f>
        <v>4</v>
      </c>
    </row>
    <row r="756" spans="1:167" x14ac:dyDescent="0.25">
      <c r="A756" s="67" t="s">
        <v>1940</v>
      </c>
      <c r="B756" s="68" t="s">
        <v>1941</v>
      </c>
      <c r="C756" s="55" t="str">
        <f t="shared" si="152"/>
        <v>47911 - Maloobchod prostřednictvím internetu</v>
      </c>
      <c r="D756" s="55" t="s">
        <v>1942</v>
      </c>
      <c r="E756" s="1" t="s">
        <v>1943</v>
      </c>
      <c r="F756" s="67" t="s">
        <v>1868</v>
      </c>
      <c r="G756" s="68" t="s">
        <v>1873</v>
      </c>
      <c r="H756" s="55" t="str">
        <f t="shared" si="159"/>
        <v>47640 - Maloobchod s hrami a hračkami</v>
      </c>
      <c r="I756" s="55" t="s">
        <v>1875</v>
      </c>
      <c r="J756" t="str">
        <f t="shared" si="160"/>
        <v>Shoda</v>
      </c>
      <c r="K756">
        <v>754</v>
      </c>
      <c r="L756" s="1">
        <f>IF(LEFT(Převodník!$A$12,5)=LEFT('Přehled převodů'!D756,5),1,0)</f>
        <v>0</v>
      </c>
      <c r="M756" s="31"/>
      <c r="N756">
        <f t="shared" si="158"/>
        <v>0</v>
      </c>
      <c r="O756" s="45" t="e">
        <f t="shared" si="149"/>
        <v>#N/A</v>
      </c>
      <c r="P756">
        <f t="shared" si="153"/>
        <v>0</v>
      </c>
      <c r="Q756" s="41">
        <f t="shared" si="154"/>
        <v>0</v>
      </c>
      <c r="R756" s="41">
        <f t="shared" si="150"/>
        <v>0</v>
      </c>
      <c r="S756" s="41">
        <f t="shared" si="155"/>
        <v>0</v>
      </c>
      <c r="T756">
        <f t="shared" si="151"/>
        <v>0</v>
      </c>
      <c r="U756" s="40">
        <f t="shared" si="156"/>
        <v>0</v>
      </c>
      <c r="V756" s="38">
        <f t="shared" si="157"/>
        <v>0</v>
      </c>
      <c r="W756" t="str">
        <f>VLOOKUP(A756,'Komplet č.2008 (ÚR 4 A 5)'!$V$4:$W$778,1,0)</f>
        <v>47911</v>
      </c>
      <c r="X756" t="str">
        <f>VLOOKUP(A756,'Komplet č.2008 (ÚR 4 A 5)'!$Y$4:$Y$778,1,0)</f>
        <v>47911</v>
      </c>
      <c r="FJ756" t="str">
        <f>VLOOKUP(F756,'Komplet č 2025 (ÚR 4 A 5)'!$F$3:$N$753,9,0)</f>
        <v>47.64</v>
      </c>
      <c r="FK756">
        <f>VLOOKUP(F756,'Komplet č 2025 (ÚR 4 A 5)'!$F$3:$N$753,8,0)</f>
        <v>4</v>
      </c>
    </row>
    <row r="757" spans="1:167" x14ac:dyDescent="0.25">
      <c r="A757" s="67" t="s">
        <v>1940</v>
      </c>
      <c r="B757" s="68" t="s">
        <v>1941</v>
      </c>
      <c r="C757" s="55" t="str">
        <f t="shared" si="152"/>
        <v>47911 - Maloobchod prostřednictvím internetu</v>
      </c>
      <c r="D757" s="55" t="s">
        <v>1942</v>
      </c>
      <c r="E757" s="1" t="s">
        <v>1943</v>
      </c>
      <c r="F757" s="67" t="s">
        <v>1853</v>
      </c>
      <c r="G757" s="68" t="s">
        <v>1854</v>
      </c>
      <c r="H757" s="55" t="str">
        <f t="shared" si="159"/>
        <v>47690 - Maloobchod s výrobky pro kulturní rozhled a rekreaci j. n.</v>
      </c>
      <c r="I757" s="55" t="s">
        <v>1856</v>
      </c>
      <c r="J757" t="str">
        <f t="shared" si="160"/>
        <v>Shoda</v>
      </c>
      <c r="K757">
        <v>755</v>
      </c>
      <c r="L757" s="1">
        <f>IF(LEFT(Převodník!$A$12,5)=LEFT('Přehled převodů'!D757,5),1,0)</f>
        <v>0</v>
      </c>
      <c r="M757" s="31"/>
      <c r="N757">
        <f t="shared" si="158"/>
        <v>0</v>
      </c>
      <c r="O757" s="45" t="e">
        <f t="shared" si="149"/>
        <v>#N/A</v>
      </c>
      <c r="P757">
        <f t="shared" si="153"/>
        <v>0</v>
      </c>
      <c r="Q757" s="41">
        <f t="shared" si="154"/>
        <v>0</v>
      </c>
      <c r="R757" s="41">
        <f t="shared" si="150"/>
        <v>0</v>
      </c>
      <c r="S757" s="41">
        <f t="shared" si="155"/>
        <v>0</v>
      </c>
      <c r="T757">
        <f t="shared" si="151"/>
        <v>0</v>
      </c>
      <c r="U757" s="40">
        <f t="shared" si="156"/>
        <v>0</v>
      </c>
      <c r="V757" s="38">
        <f t="shared" si="157"/>
        <v>0</v>
      </c>
      <c r="W757" t="str">
        <f>VLOOKUP(A757,'Komplet č.2008 (ÚR 4 A 5)'!$V$4:$W$778,1,0)</f>
        <v>47911</v>
      </c>
      <c r="X757" t="str">
        <f>VLOOKUP(A757,'Komplet č.2008 (ÚR 4 A 5)'!$Y$4:$Y$778,1,0)</f>
        <v>47911</v>
      </c>
      <c r="FJ757" t="str">
        <f>VLOOKUP(F757,'Komplet č 2025 (ÚR 4 A 5)'!$F$3:$N$753,9,0)</f>
        <v>47.69</v>
      </c>
      <c r="FK757">
        <f>VLOOKUP(F757,'Komplet č 2025 (ÚR 4 A 5)'!$F$3:$N$753,8,0)</f>
        <v>4</v>
      </c>
    </row>
    <row r="758" spans="1:167" x14ac:dyDescent="0.25">
      <c r="A758" s="67" t="s">
        <v>1940</v>
      </c>
      <c r="B758" s="68" t="s">
        <v>1941</v>
      </c>
      <c r="C758" s="55" t="str">
        <f t="shared" si="152"/>
        <v>47911 - Maloobchod prostřednictvím internetu</v>
      </c>
      <c r="D758" s="55" t="s">
        <v>1942</v>
      </c>
      <c r="E758" s="1" t="s">
        <v>1943</v>
      </c>
      <c r="F758" s="67" t="s">
        <v>1876</v>
      </c>
      <c r="G758" s="68" t="s">
        <v>1877</v>
      </c>
      <c r="H758" s="55" t="str">
        <f t="shared" si="159"/>
        <v>47710 - Maloobchod s oděvy</v>
      </c>
      <c r="I758" s="55" t="s">
        <v>1878</v>
      </c>
      <c r="J758" t="str">
        <f t="shared" si="160"/>
        <v>Shoda</v>
      </c>
      <c r="K758">
        <v>756</v>
      </c>
      <c r="L758" s="1">
        <f>IF(LEFT(Převodník!$A$12,5)=LEFT('Přehled převodů'!D758,5),1,0)</f>
        <v>0</v>
      </c>
      <c r="M758" s="31"/>
      <c r="N758">
        <f t="shared" si="158"/>
        <v>0</v>
      </c>
      <c r="O758" s="45" t="e">
        <f t="shared" si="149"/>
        <v>#N/A</v>
      </c>
      <c r="P758">
        <f t="shared" si="153"/>
        <v>0</v>
      </c>
      <c r="Q758" s="41">
        <f t="shared" si="154"/>
        <v>0</v>
      </c>
      <c r="R758" s="41">
        <f t="shared" si="150"/>
        <v>0</v>
      </c>
      <c r="S758" s="41">
        <f t="shared" si="155"/>
        <v>0</v>
      </c>
      <c r="T758">
        <f t="shared" si="151"/>
        <v>0</v>
      </c>
      <c r="U758" s="40">
        <f t="shared" si="156"/>
        <v>0</v>
      </c>
      <c r="V758" s="38">
        <f t="shared" si="157"/>
        <v>0</v>
      </c>
      <c r="W758" t="str">
        <f>VLOOKUP(A758,'Komplet č.2008 (ÚR 4 A 5)'!$V$4:$W$778,1,0)</f>
        <v>47911</v>
      </c>
      <c r="X758" t="str">
        <f>VLOOKUP(A758,'Komplet č.2008 (ÚR 4 A 5)'!$Y$4:$Y$778,1,0)</f>
        <v>47911</v>
      </c>
      <c r="FJ758" t="str">
        <f>VLOOKUP(F758,'Komplet č 2025 (ÚR 4 A 5)'!$F$3:$N$753,9,0)</f>
        <v>47.71</v>
      </c>
      <c r="FK758">
        <f>VLOOKUP(F758,'Komplet č 2025 (ÚR 4 A 5)'!$F$3:$N$753,8,0)</f>
        <v>4</v>
      </c>
    </row>
    <row r="759" spans="1:167" x14ac:dyDescent="0.25">
      <c r="A759" s="67" t="s">
        <v>1940</v>
      </c>
      <c r="B759" s="68" t="s">
        <v>1941</v>
      </c>
      <c r="C759" s="55" t="str">
        <f t="shared" si="152"/>
        <v>47911 - Maloobchod prostřednictvím internetu</v>
      </c>
      <c r="D759" s="55" t="s">
        <v>1942</v>
      </c>
      <c r="E759" s="1" t="s">
        <v>1943</v>
      </c>
      <c r="F759" s="67" t="s">
        <v>1879</v>
      </c>
      <c r="G759" s="68" t="s">
        <v>1880</v>
      </c>
      <c r="H759" s="55" t="str">
        <f t="shared" si="159"/>
        <v>47720 - Maloobchod s obuví a koženými výrobky</v>
      </c>
      <c r="I759" s="55" t="s">
        <v>1881</v>
      </c>
      <c r="J759" t="str">
        <f t="shared" si="160"/>
        <v>Shoda</v>
      </c>
      <c r="K759">
        <v>757</v>
      </c>
      <c r="L759" s="1">
        <f>IF(LEFT(Převodník!$A$12,5)=LEFT('Přehled převodů'!D759,5),1,0)</f>
        <v>0</v>
      </c>
      <c r="M759" s="31"/>
      <c r="N759">
        <f t="shared" si="158"/>
        <v>0</v>
      </c>
      <c r="O759" s="45" t="e">
        <f t="shared" si="149"/>
        <v>#N/A</v>
      </c>
      <c r="P759">
        <f t="shared" si="153"/>
        <v>0</v>
      </c>
      <c r="Q759" s="41">
        <f t="shared" si="154"/>
        <v>0</v>
      </c>
      <c r="R759" s="41">
        <f t="shared" si="150"/>
        <v>0</v>
      </c>
      <c r="S759" s="41">
        <f t="shared" si="155"/>
        <v>0</v>
      </c>
      <c r="T759">
        <f t="shared" si="151"/>
        <v>0</v>
      </c>
      <c r="U759" s="40">
        <f t="shared" si="156"/>
        <v>0</v>
      </c>
      <c r="V759" s="38">
        <f t="shared" si="157"/>
        <v>0</v>
      </c>
      <c r="W759" t="str">
        <f>VLOOKUP(A759,'Komplet č.2008 (ÚR 4 A 5)'!$V$4:$W$778,1,0)</f>
        <v>47911</v>
      </c>
      <c r="X759" t="str">
        <f>VLOOKUP(A759,'Komplet č.2008 (ÚR 4 A 5)'!$Y$4:$Y$778,1,0)</f>
        <v>47911</v>
      </c>
      <c r="FJ759" t="str">
        <f>VLOOKUP(F759,'Komplet č 2025 (ÚR 4 A 5)'!$F$3:$N$753,9,0)</f>
        <v>47.72</v>
      </c>
      <c r="FK759">
        <f>VLOOKUP(F759,'Komplet č 2025 (ÚR 4 A 5)'!$F$3:$N$753,8,0)</f>
        <v>4</v>
      </c>
    </row>
    <row r="760" spans="1:167" x14ac:dyDescent="0.25">
      <c r="A760" s="67" t="s">
        <v>1940</v>
      </c>
      <c r="B760" s="68" t="s">
        <v>1941</v>
      </c>
      <c r="C760" s="55" t="str">
        <f t="shared" si="152"/>
        <v>47911 - Maloobchod prostřednictvím internetu</v>
      </c>
      <c r="D760" s="55" t="s">
        <v>1942</v>
      </c>
      <c r="E760" s="1" t="s">
        <v>1943</v>
      </c>
      <c r="F760" s="67" t="s">
        <v>1882</v>
      </c>
      <c r="G760" s="68" t="s">
        <v>1885</v>
      </c>
      <c r="H760" s="55" t="str">
        <f t="shared" si="159"/>
        <v>47730 - Maloobchod s farmaceutickými výrobky</v>
      </c>
      <c r="I760" s="55" t="s">
        <v>1886</v>
      </c>
      <c r="J760" t="str">
        <f t="shared" si="160"/>
        <v>Shoda</v>
      </c>
      <c r="K760">
        <v>758</v>
      </c>
      <c r="L760" s="1">
        <f>IF(LEFT(Převodník!$A$12,5)=LEFT('Přehled převodů'!D760,5),1,0)</f>
        <v>0</v>
      </c>
      <c r="M760" s="31"/>
      <c r="N760">
        <f t="shared" si="158"/>
        <v>0</v>
      </c>
      <c r="O760" s="45" t="e">
        <f t="shared" si="149"/>
        <v>#N/A</v>
      </c>
      <c r="P760">
        <f t="shared" si="153"/>
        <v>0</v>
      </c>
      <c r="Q760" s="41">
        <f t="shared" si="154"/>
        <v>0</v>
      </c>
      <c r="R760" s="41">
        <f t="shared" si="150"/>
        <v>0</v>
      </c>
      <c r="S760" s="41">
        <f t="shared" si="155"/>
        <v>0</v>
      </c>
      <c r="T760">
        <f t="shared" si="151"/>
        <v>0</v>
      </c>
      <c r="U760" s="40">
        <f t="shared" si="156"/>
        <v>0</v>
      </c>
      <c r="V760" s="38">
        <f t="shared" si="157"/>
        <v>0</v>
      </c>
      <c r="W760" t="str">
        <f>VLOOKUP(A760,'Komplet č.2008 (ÚR 4 A 5)'!$V$4:$W$778,1,0)</f>
        <v>47911</v>
      </c>
      <c r="X760" t="str">
        <f>VLOOKUP(A760,'Komplet č.2008 (ÚR 4 A 5)'!$Y$4:$Y$778,1,0)</f>
        <v>47911</v>
      </c>
      <c r="FJ760" t="str">
        <f>VLOOKUP(F760,'Komplet č 2025 (ÚR 4 A 5)'!$F$3:$N$753,9,0)</f>
        <v>47.73</v>
      </c>
      <c r="FK760">
        <f>VLOOKUP(F760,'Komplet č 2025 (ÚR 4 A 5)'!$F$3:$N$753,8,0)</f>
        <v>4</v>
      </c>
    </row>
    <row r="761" spans="1:167" x14ac:dyDescent="0.25">
      <c r="A761" s="67" t="s">
        <v>1940</v>
      </c>
      <c r="B761" s="68" t="s">
        <v>1941</v>
      </c>
      <c r="C761" s="55" t="str">
        <f t="shared" si="152"/>
        <v>47911 - Maloobchod prostřednictvím internetu</v>
      </c>
      <c r="D761" s="55" t="s">
        <v>1942</v>
      </c>
      <c r="E761" s="1" t="s">
        <v>1943</v>
      </c>
      <c r="F761" s="67" t="s">
        <v>1887</v>
      </c>
      <c r="G761" s="68" t="s">
        <v>1888</v>
      </c>
      <c r="H761" s="55" t="str">
        <f t="shared" si="159"/>
        <v>47740 - Maloobchod se zdravotnickými a ortopedickými výrobky</v>
      </c>
      <c r="I761" s="55" t="s">
        <v>1889</v>
      </c>
      <c r="J761" t="str">
        <f t="shared" si="160"/>
        <v>Shoda</v>
      </c>
      <c r="K761">
        <v>759</v>
      </c>
      <c r="L761" s="1">
        <f>IF(LEFT(Převodník!$A$12,5)=LEFT('Přehled převodů'!D761,5),1,0)</f>
        <v>0</v>
      </c>
      <c r="M761" s="31"/>
      <c r="N761">
        <f t="shared" si="158"/>
        <v>0</v>
      </c>
      <c r="O761" s="45" t="e">
        <f t="shared" si="149"/>
        <v>#N/A</v>
      </c>
      <c r="P761">
        <f t="shared" si="153"/>
        <v>0</v>
      </c>
      <c r="Q761" s="41">
        <f t="shared" si="154"/>
        <v>0</v>
      </c>
      <c r="R761" s="41">
        <f t="shared" si="150"/>
        <v>0</v>
      </c>
      <c r="S761" s="41">
        <f t="shared" si="155"/>
        <v>0</v>
      </c>
      <c r="T761">
        <f t="shared" si="151"/>
        <v>0</v>
      </c>
      <c r="U761" s="40">
        <f t="shared" si="156"/>
        <v>0</v>
      </c>
      <c r="V761" s="38">
        <f t="shared" si="157"/>
        <v>0</v>
      </c>
      <c r="W761" t="str">
        <f>VLOOKUP(A761,'Komplet č.2008 (ÚR 4 A 5)'!$V$4:$W$778,1,0)</f>
        <v>47911</v>
      </c>
      <c r="X761" t="str">
        <f>VLOOKUP(A761,'Komplet č.2008 (ÚR 4 A 5)'!$Y$4:$Y$778,1,0)</f>
        <v>47911</v>
      </c>
      <c r="FJ761" t="str">
        <f>VLOOKUP(F761,'Komplet č 2025 (ÚR 4 A 5)'!$F$3:$N$753,9,0)</f>
        <v>47.74</v>
      </c>
      <c r="FK761">
        <f>VLOOKUP(F761,'Komplet č 2025 (ÚR 4 A 5)'!$F$3:$N$753,8,0)</f>
        <v>4</v>
      </c>
    </row>
    <row r="762" spans="1:167" x14ac:dyDescent="0.25">
      <c r="A762" s="67" t="s">
        <v>1940</v>
      </c>
      <c r="B762" s="68" t="s">
        <v>1941</v>
      </c>
      <c r="C762" s="55" t="str">
        <f t="shared" si="152"/>
        <v>47911 - Maloobchod prostřednictvím internetu</v>
      </c>
      <c r="D762" s="55" t="s">
        <v>1942</v>
      </c>
      <c r="E762" s="1" t="s">
        <v>1943</v>
      </c>
      <c r="F762" s="67" t="s">
        <v>1890</v>
      </c>
      <c r="G762" s="68" t="s">
        <v>1891</v>
      </c>
      <c r="H762" s="55" t="str">
        <f t="shared" si="159"/>
        <v>47750 - Maloobchod s kosmetickými a toaletními výrobky</v>
      </c>
      <c r="I762" s="55" t="s">
        <v>1892</v>
      </c>
      <c r="J762" t="str">
        <f t="shared" si="160"/>
        <v>Shoda</v>
      </c>
      <c r="K762">
        <v>760</v>
      </c>
      <c r="L762" s="1">
        <f>IF(LEFT(Převodník!$A$12,5)=LEFT('Přehled převodů'!D762,5),1,0)</f>
        <v>0</v>
      </c>
      <c r="M762" s="31"/>
      <c r="N762">
        <f t="shared" si="158"/>
        <v>0</v>
      </c>
      <c r="O762" s="45" t="e">
        <f t="shared" si="149"/>
        <v>#N/A</v>
      </c>
      <c r="P762">
        <f t="shared" si="153"/>
        <v>0</v>
      </c>
      <c r="Q762" s="41">
        <f t="shared" si="154"/>
        <v>0</v>
      </c>
      <c r="R762" s="41">
        <f t="shared" si="150"/>
        <v>0</v>
      </c>
      <c r="S762" s="41">
        <f t="shared" si="155"/>
        <v>0</v>
      </c>
      <c r="T762">
        <f t="shared" si="151"/>
        <v>0</v>
      </c>
      <c r="U762" s="40">
        <f t="shared" si="156"/>
        <v>0</v>
      </c>
      <c r="V762" s="38">
        <f t="shared" si="157"/>
        <v>0</v>
      </c>
      <c r="W762" t="str">
        <f>VLOOKUP(A762,'Komplet č.2008 (ÚR 4 A 5)'!$V$4:$W$778,1,0)</f>
        <v>47911</v>
      </c>
      <c r="X762" t="str">
        <f>VLOOKUP(A762,'Komplet č.2008 (ÚR 4 A 5)'!$Y$4:$Y$778,1,0)</f>
        <v>47911</v>
      </c>
      <c r="FJ762" t="str">
        <f>VLOOKUP(F762,'Komplet č 2025 (ÚR 4 A 5)'!$F$3:$N$753,9,0)</f>
        <v>47.75</v>
      </c>
      <c r="FK762">
        <f>VLOOKUP(F762,'Komplet č 2025 (ÚR 4 A 5)'!$F$3:$N$753,8,0)</f>
        <v>4</v>
      </c>
    </row>
    <row r="763" spans="1:167" x14ac:dyDescent="0.25">
      <c r="A763" s="67" t="s">
        <v>1940</v>
      </c>
      <c r="B763" s="68" t="s">
        <v>1941</v>
      </c>
      <c r="C763" s="55" t="str">
        <f t="shared" si="152"/>
        <v>47911 - Maloobchod prostřednictvím internetu</v>
      </c>
      <c r="D763" s="55" t="s">
        <v>1942</v>
      </c>
      <c r="E763" s="1" t="s">
        <v>1943</v>
      </c>
      <c r="F763" s="67" t="s">
        <v>1893</v>
      </c>
      <c r="G763" s="68" t="s">
        <v>1896</v>
      </c>
      <c r="H763" s="55" t="str">
        <f t="shared" si="159"/>
        <v>47760 - Maloobchod s květinami, rostlinami, hnojivy, zvířaty pro zájmový chov a krmivy pro ně</v>
      </c>
      <c r="I763" s="55" t="s">
        <v>1897</v>
      </c>
      <c r="J763" t="str">
        <f t="shared" si="160"/>
        <v>Shoda</v>
      </c>
      <c r="K763">
        <v>761</v>
      </c>
      <c r="L763" s="1">
        <f>IF(LEFT(Převodník!$A$12,5)=LEFT('Přehled převodů'!D763,5),1,0)</f>
        <v>0</v>
      </c>
      <c r="M763" s="31"/>
      <c r="N763">
        <f t="shared" si="158"/>
        <v>0</v>
      </c>
      <c r="O763" s="45" t="e">
        <f t="shared" si="149"/>
        <v>#N/A</v>
      </c>
      <c r="P763">
        <f t="shared" si="153"/>
        <v>0</v>
      </c>
      <c r="Q763" s="41">
        <f t="shared" si="154"/>
        <v>0</v>
      </c>
      <c r="R763" s="41">
        <f t="shared" si="150"/>
        <v>0</v>
      </c>
      <c r="S763" s="41">
        <f t="shared" si="155"/>
        <v>0</v>
      </c>
      <c r="T763">
        <f t="shared" si="151"/>
        <v>0</v>
      </c>
      <c r="U763" s="40">
        <f t="shared" si="156"/>
        <v>0</v>
      </c>
      <c r="V763" s="38">
        <f t="shared" si="157"/>
        <v>0</v>
      </c>
      <c r="W763" t="str">
        <f>VLOOKUP(A763,'Komplet č.2008 (ÚR 4 A 5)'!$V$4:$W$778,1,0)</f>
        <v>47911</v>
      </c>
      <c r="X763" t="str">
        <f>VLOOKUP(A763,'Komplet č.2008 (ÚR 4 A 5)'!$Y$4:$Y$778,1,0)</f>
        <v>47911</v>
      </c>
      <c r="FJ763" t="str">
        <f>VLOOKUP(F763,'Komplet č 2025 (ÚR 4 A 5)'!$F$3:$N$753,9,0)</f>
        <v>47.76</v>
      </c>
      <c r="FK763">
        <f>VLOOKUP(F763,'Komplet č 2025 (ÚR 4 A 5)'!$F$3:$N$753,8,0)</f>
        <v>4</v>
      </c>
    </row>
    <row r="764" spans="1:167" x14ac:dyDescent="0.25">
      <c r="A764" s="67" t="s">
        <v>1940</v>
      </c>
      <c r="B764" s="68" t="s">
        <v>1941</v>
      </c>
      <c r="C764" s="55" t="str">
        <f t="shared" si="152"/>
        <v>47911 - Maloobchod prostřednictvím internetu</v>
      </c>
      <c r="D764" s="55" t="s">
        <v>1942</v>
      </c>
      <c r="E764" s="1" t="s">
        <v>1943</v>
      </c>
      <c r="F764" s="67" t="s">
        <v>1898</v>
      </c>
      <c r="G764" s="68" t="s">
        <v>1899</v>
      </c>
      <c r="H764" s="55" t="str">
        <f t="shared" si="159"/>
        <v>47770 - Maloobchod s hodinami, hodinkami a klenoty</v>
      </c>
      <c r="I764" s="55" t="s">
        <v>1900</v>
      </c>
      <c r="J764" t="str">
        <f t="shared" si="160"/>
        <v>Shoda</v>
      </c>
      <c r="K764">
        <v>762</v>
      </c>
      <c r="L764" s="1">
        <f>IF(LEFT(Převodník!$A$12,5)=LEFT('Přehled převodů'!D764,5),1,0)</f>
        <v>0</v>
      </c>
      <c r="M764" s="31"/>
      <c r="N764">
        <f t="shared" si="158"/>
        <v>0</v>
      </c>
      <c r="O764" s="45" t="e">
        <f t="shared" si="149"/>
        <v>#N/A</v>
      </c>
      <c r="P764">
        <f t="shared" si="153"/>
        <v>0</v>
      </c>
      <c r="Q764" s="41">
        <f t="shared" si="154"/>
        <v>0</v>
      </c>
      <c r="R764" s="41">
        <f t="shared" si="150"/>
        <v>0</v>
      </c>
      <c r="S764" s="41">
        <f t="shared" si="155"/>
        <v>0</v>
      </c>
      <c r="T764">
        <f t="shared" si="151"/>
        <v>0</v>
      </c>
      <c r="U764" s="40">
        <f t="shared" si="156"/>
        <v>0</v>
      </c>
      <c r="V764" s="38">
        <f t="shared" si="157"/>
        <v>0</v>
      </c>
      <c r="W764" t="str">
        <f>VLOOKUP(A764,'Komplet č.2008 (ÚR 4 A 5)'!$V$4:$W$778,1,0)</f>
        <v>47911</v>
      </c>
      <c r="X764" t="str">
        <f>VLOOKUP(A764,'Komplet č.2008 (ÚR 4 A 5)'!$Y$4:$Y$778,1,0)</f>
        <v>47911</v>
      </c>
      <c r="FJ764" t="str">
        <f>VLOOKUP(F764,'Komplet č 2025 (ÚR 4 A 5)'!$F$3:$N$753,9,0)</f>
        <v>47.77</v>
      </c>
      <c r="FK764">
        <f>VLOOKUP(F764,'Komplet č 2025 (ÚR 4 A 5)'!$F$3:$N$753,8,0)</f>
        <v>4</v>
      </c>
    </row>
    <row r="765" spans="1:167" x14ac:dyDescent="0.25">
      <c r="A765" s="67" t="s">
        <v>1940</v>
      </c>
      <c r="B765" s="68" t="s">
        <v>1941</v>
      </c>
      <c r="C765" s="55" t="str">
        <f t="shared" si="152"/>
        <v>47911 - Maloobchod prostřednictvím internetu</v>
      </c>
      <c r="D765" s="55" t="s">
        <v>1942</v>
      </c>
      <c r="E765" s="1" t="s">
        <v>1943</v>
      </c>
      <c r="F765" s="67" t="s">
        <v>1901</v>
      </c>
      <c r="G765" s="68" t="s">
        <v>1904</v>
      </c>
      <c r="H765" s="55" t="str">
        <f t="shared" si="159"/>
        <v>47780 - Maloobchod s ostatním novým zbožím</v>
      </c>
      <c r="I765" s="55" t="s">
        <v>1905</v>
      </c>
      <c r="J765" t="str">
        <f t="shared" si="160"/>
        <v>Shoda</v>
      </c>
      <c r="K765">
        <v>763</v>
      </c>
      <c r="L765" s="1">
        <f>IF(LEFT(Převodník!$A$12,5)=LEFT('Přehled převodů'!D765,5),1,0)</f>
        <v>0</v>
      </c>
      <c r="M765" s="31"/>
      <c r="N765">
        <f t="shared" si="158"/>
        <v>0</v>
      </c>
      <c r="O765" s="45" t="e">
        <f t="shared" si="149"/>
        <v>#N/A</v>
      </c>
      <c r="P765">
        <f t="shared" si="153"/>
        <v>0</v>
      </c>
      <c r="Q765" s="41">
        <f t="shared" si="154"/>
        <v>0</v>
      </c>
      <c r="R765" s="41">
        <f t="shared" si="150"/>
        <v>0</v>
      </c>
      <c r="S765" s="41">
        <f t="shared" si="155"/>
        <v>0</v>
      </c>
      <c r="T765">
        <f t="shared" si="151"/>
        <v>0</v>
      </c>
      <c r="U765" s="40">
        <f t="shared" si="156"/>
        <v>0</v>
      </c>
      <c r="V765" s="38">
        <f t="shared" si="157"/>
        <v>0</v>
      </c>
      <c r="W765" t="str">
        <f>VLOOKUP(A765,'Komplet č.2008 (ÚR 4 A 5)'!$V$4:$W$778,1,0)</f>
        <v>47911</v>
      </c>
      <c r="X765" t="str">
        <f>VLOOKUP(A765,'Komplet č.2008 (ÚR 4 A 5)'!$Y$4:$Y$778,1,0)</f>
        <v>47911</v>
      </c>
      <c r="FJ765" t="str">
        <f>VLOOKUP(F765,'Komplet č 2025 (ÚR 4 A 5)'!$F$3:$N$753,9,0)</f>
        <v>47.78</v>
      </c>
      <c r="FK765">
        <f>VLOOKUP(F765,'Komplet č 2025 (ÚR 4 A 5)'!$F$3:$N$753,8,0)</f>
        <v>4</v>
      </c>
    </row>
    <row r="766" spans="1:167" x14ac:dyDescent="0.25">
      <c r="A766" s="67" t="s">
        <v>1940</v>
      </c>
      <c r="B766" s="68" t="s">
        <v>1941</v>
      </c>
      <c r="C766" s="55" t="str">
        <f t="shared" si="152"/>
        <v>47911 - Maloobchod prostřednictvím internetu</v>
      </c>
      <c r="D766" s="55" t="s">
        <v>1942</v>
      </c>
      <c r="E766" s="1" t="s">
        <v>1943</v>
      </c>
      <c r="F766" s="67" t="s">
        <v>1949</v>
      </c>
      <c r="G766" s="68" t="s">
        <v>1950</v>
      </c>
      <c r="H766" s="55" t="str">
        <f t="shared" si="159"/>
        <v>47791 - Maloobchod s použitými knihami a starožitnostmi</v>
      </c>
      <c r="I766" s="55" t="s">
        <v>1955</v>
      </c>
      <c r="J766" t="str">
        <f t="shared" si="160"/>
        <v>Shoda</v>
      </c>
      <c r="K766">
        <v>764</v>
      </c>
      <c r="L766" s="1">
        <f>IF(LEFT(Převodník!$A$12,5)=LEFT('Přehled převodů'!D766,5),1,0)</f>
        <v>0</v>
      </c>
      <c r="M766" s="31"/>
      <c r="N766">
        <f t="shared" si="158"/>
        <v>0</v>
      </c>
      <c r="O766" s="45" t="e">
        <f t="shared" si="149"/>
        <v>#N/A</v>
      </c>
      <c r="P766">
        <f t="shared" si="153"/>
        <v>0</v>
      </c>
      <c r="Q766" s="41">
        <f t="shared" si="154"/>
        <v>0</v>
      </c>
      <c r="R766" s="41">
        <f t="shared" si="150"/>
        <v>0</v>
      </c>
      <c r="S766" s="41">
        <f t="shared" si="155"/>
        <v>0</v>
      </c>
      <c r="T766">
        <f t="shared" si="151"/>
        <v>0</v>
      </c>
      <c r="U766" s="40">
        <f t="shared" si="156"/>
        <v>0</v>
      </c>
      <c r="V766" s="38">
        <f t="shared" si="157"/>
        <v>0</v>
      </c>
      <c r="W766" t="str">
        <f>VLOOKUP(A766,'Komplet č.2008 (ÚR 4 A 5)'!$V$4:$W$778,1,0)</f>
        <v>47911</v>
      </c>
      <c r="X766" t="str">
        <f>VLOOKUP(A766,'Komplet č.2008 (ÚR 4 A 5)'!$Y$4:$Y$778,1,0)</f>
        <v>47911</v>
      </c>
      <c r="FJ766" t="e">
        <f>VLOOKUP(F766,'Komplet č 2025 (ÚR 4 A 5)'!$F$3:$N$753,9,0)</f>
        <v>#N/A</v>
      </c>
      <c r="FK766" t="e">
        <f>VLOOKUP(F766,'Komplet č 2025 (ÚR 4 A 5)'!$F$3:$N$753,8,0)</f>
        <v>#N/A</v>
      </c>
    </row>
    <row r="767" spans="1:167" x14ac:dyDescent="0.25">
      <c r="A767" s="67" t="s">
        <v>1940</v>
      </c>
      <c r="B767" s="68" t="s">
        <v>1941</v>
      </c>
      <c r="C767" s="55" t="str">
        <f t="shared" si="152"/>
        <v>47911 - Maloobchod prostřednictvím internetu</v>
      </c>
      <c r="D767" s="55" t="s">
        <v>1942</v>
      </c>
      <c r="E767" s="1" t="s">
        <v>1943</v>
      </c>
      <c r="F767" s="67" t="s">
        <v>1951</v>
      </c>
      <c r="G767" s="68" t="s">
        <v>1952</v>
      </c>
      <c r="H767" s="55" t="str">
        <f t="shared" si="159"/>
        <v>47799 - Maloobchod s ostatním použitým zbožím</v>
      </c>
      <c r="I767" s="55" t="s">
        <v>1960</v>
      </c>
      <c r="J767" t="str">
        <f t="shared" si="160"/>
        <v>Shoda</v>
      </c>
      <c r="K767">
        <v>765</v>
      </c>
      <c r="L767" s="1">
        <f>IF(LEFT(Převodník!$A$12,5)=LEFT('Přehled převodů'!D767,5),1,0)</f>
        <v>0</v>
      </c>
      <c r="M767" s="31"/>
      <c r="N767">
        <f t="shared" si="158"/>
        <v>0</v>
      </c>
      <c r="O767" s="45" t="e">
        <f t="shared" si="149"/>
        <v>#N/A</v>
      </c>
      <c r="P767">
        <f t="shared" si="153"/>
        <v>0</v>
      </c>
      <c r="Q767" s="41">
        <f t="shared" si="154"/>
        <v>0</v>
      </c>
      <c r="R767" s="41">
        <f t="shared" si="150"/>
        <v>0</v>
      </c>
      <c r="S767" s="41">
        <f t="shared" si="155"/>
        <v>0</v>
      </c>
      <c r="T767">
        <f t="shared" si="151"/>
        <v>0</v>
      </c>
      <c r="U767" s="40">
        <f t="shared" si="156"/>
        <v>0</v>
      </c>
      <c r="V767" s="38">
        <f t="shared" si="157"/>
        <v>0</v>
      </c>
      <c r="W767" t="str">
        <f>VLOOKUP(A767,'Komplet č.2008 (ÚR 4 A 5)'!$V$4:$W$778,1,0)</f>
        <v>47911</v>
      </c>
      <c r="X767" t="str">
        <f>VLOOKUP(A767,'Komplet č.2008 (ÚR 4 A 5)'!$Y$4:$Y$778,1,0)</f>
        <v>47911</v>
      </c>
      <c r="FJ767" t="e">
        <f>VLOOKUP(F767,'Komplet č 2025 (ÚR 4 A 5)'!$F$3:$N$753,9,0)</f>
        <v>#N/A</v>
      </c>
      <c r="FK767" t="e">
        <f>VLOOKUP(F767,'Komplet č 2025 (ÚR 4 A 5)'!$F$3:$N$753,8,0)</f>
        <v>#N/A</v>
      </c>
    </row>
    <row r="768" spans="1:167" x14ac:dyDescent="0.25">
      <c r="A768" s="67" t="s">
        <v>1940</v>
      </c>
      <c r="B768" s="68" t="s">
        <v>1941</v>
      </c>
      <c r="C768" s="55" t="str">
        <f t="shared" si="152"/>
        <v>47911 - Maloobchod prostřednictvím internetu</v>
      </c>
      <c r="D768" s="55" t="s">
        <v>1942</v>
      </c>
      <c r="E768" s="1" t="s">
        <v>1943</v>
      </c>
      <c r="F768" s="67" t="s">
        <v>1779</v>
      </c>
      <c r="G768" s="68" t="s">
        <v>1780</v>
      </c>
      <c r="H768" s="55" t="s">
        <v>1953</v>
      </c>
      <c r="I768" s="55" t="s">
        <v>1953</v>
      </c>
      <c r="J768" t="str">
        <f t="shared" si="160"/>
        <v>Shoda</v>
      </c>
      <c r="K768">
        <v>766</v>
      </c>
      <c r="L768" s="1">
        <f>IF(LEFT(Převodník!$A$12,5)=LEFT('Přehled převodů'!D768,5),1,0)</f>
        <v>0</v>
      </c>
      <c r="N768">
        <f t="shared" si="158"/>
        <v>0</v>
      </c>
      <c r="O768" s="45" t="e">
        <f t="shared" si="149"/>
        <v>#N/A</v>
      </c>
      <c r="P768">
        <f t="shared" si="153"/>
        <v>0</v>
      </c>
      <c r="Q768" s="41">
        <f t="shared" si="154"/>
        <v>0</v>
      </c>
      <c r="R768" s="41">
        <f t="shared" si="150"/>
        <v>0</v>
      </c>
      <c r="S768" s="41">
        <f t="shared" si="155"/>
        <v>0</v>
      </c>
      <c r="T768">
        <f t="shared" si="151"/>
        <v>0</v>
      </c>
      <c r="U768" s="40">
        <f t="shared" si="156"/>
        <v>0</v>
      </c>
      <c r="V768" s="38">
        <f t="shared" si="157"/>
        <v>0</v>
      </c>
    </row>
    <row r="769" spans="1:167" x14ac:dyDescent="0.25">
      <c r="A769" s="67" t="s">
        <v>1940</v>
      </c>
      <c r="B769" s="68" t="s">
        <v>1941</v>
      </c>
      <c r="C769" s="55" t="str">
        <f t="shared" si="152"/>
        <v>47911 - Maloobchod prostřednictvím internetu</v>
      </c>
      <c r="D769" s="55" t="s">
        <v>1942</v>
      </c>
      <c r="E769" s="1" t="s">
        <v>1943</v>
      </c>
      <c r="F769" s="67" t="s">
        <v>1519</v>
      </c>
      <c r="G769" s="68" t="s">
        <v>1520</v>
      </c>
      <c r="H769" s="55" t="s">
        <v>1954</v>
      </c>
      <c r="I769" s="55" t="s">
        <v>1954</v>
      </c>
      <c r="J769" t="str">
        <f t="shared" si="160"/>
        <v>Shoda</v>
      </c>
      <c r="K769">
        <v>767</v>
      </c>
      <c r="L769" s="1">
        <f>IF(LEFT(Převodník!$A$12,5)=LEFT('Přehled převodů'!D769,5),1,0)</f>
        <v>0</v>
      </c>
      <c r="N769">
        <f t="shared" si="158"/>
        <v>0</v>
      </c>
      <c r="O769" s="45" t="e">
        <f t="shared" si="149"/>
        <v>#N/A</v>
      </c>
      <c r="P769">
        <f t="shared" si="153"/>
        <v>0</v>
      </c>
      <c r="Q769" s="41">
        <f t="shared" si="154"/>
        <v>0</v>
      </c>
      <c r="R769" s="41">
        <f t="shared" si="150"/>
        <v>0</v>
      </c>
      <c r="S769" s="41">
        <f t="shared" si="155"/>
        <v>0</v>
      </c>
      <c r="T769">
        <f t="shared" si="151"/>
        <v>0</v>
      </c>
      <c r="U769" s="40">
        <f t="shared" si="156"/>
        <v>0</v>
      </c>
      <c r="V769" s="38">
        <f t="shared" si="157"/>
        <v>0</v>
      </c>
    </row>
    <row r="770" spans="1:167" x14ac:dyDescent="0.25">
      <c r="A770" s="67" t="s">
        <v>1940</v>
      </c>
      <c r="B770" s="68" t="s">
        <v>1941</v>
      </c>
      <c r="C770" s="55" t="str">
        <f t="shared" si="152"/>
        <v>47911 - Maloobchod prostřednictvím internetu</v>
      </c>
      <c r="D770" s="55" t="s">
        <v>1942</v>
      </c>
      <c r="E770" s="1" t="s">
        <v>1943</v>
      </c>
      <c r="F770" s="67" t="s">
        <v>1938</v>
      </c>
      <c r="G770" s="68" t="s">
        <v>1939</v>
      </c>
      <c r="H770" s="55" t="s">
        <v>1955</v>
      </c>
      <c r="I770" s="55" t="s">
        <v>1955</v>
      </c>
      <c r="J770" t="str">
        <f t="shared" si="160"/>
        <v>Shoda</v>
      </c>
      <c r="K770">
        <v>768</v>
      </c>
      <c r="L770" s="1">
        <f>IF(LEFT(Převodník!$A$12,5)=LEFT('Přehled převodů'!D770,5),1,0)</f>
        <v>0</v>
      </c>
      <c r="N770">
        <f t="shared" si="158"/>
        <v>0</v>
      </c>
      <c r="O770" s="45" t="e">
        <f t="shared" si="149"/>
        <v>#N/A</v>
      </c>
      <c r="P770">
        <f t="shared" si="153"/>
        <v>0</v>
      </c>
      <c r="Q770" s="41">
        <f t="shared" si="154"/>
        <v>0</v>
      </c>
      <c r="R770" s="41">
        <f t="shared" si="150"/>
        <v>0</v>
      </c>
      <c r="S770" s="41">
        <f t="shared" si="155"/>
        <v>0</v>
      </c>
      <c r="T770">
        <f t="shared" si="151"/>
        <v>0</v>
      </c>
      <c r="U770" s="40">
        <f t="shared" si="156"/>
        <v>0</v>
      </c>
      <c r="V770" s="38">
        <f t="shared" si="157"/>
        <v>0</v>
      </c>
    </row>
    <row r="771" spans="1:167" x14ac:dyDescent="0.25">
      <c r="A771" s="67" t="s">
        <v>1956</v>
      </c>
      <c r="B771" s="68" t="s">
        <v>1957</v>
      </c>
      <c r="C771" s="55" t="str">
        <f t="shared" si="152"/>
        <v>47912 - Maloobchod prostřednictvím zásilkové služby (jiný než prostřednictvím internetu)</v>
      </c>
      <c r="D771" s="55" t="s">
        <v>1958</v>
      </c>
      <c r="E771" s="1" t="s">
        <v>1959</v>
      </c>
      <c r="F771" s="67" t="s">
        <v>1775</v>
      </c>
      <c r="G771" s="68" t="s">
        <v>1778</v>
      </c>
      <c r="H771" s="55" t="s">
        <v>1960</v>
      </c>
      <c r="I771" s="55" t="s">
        <v>1960</v>
      </c>
      <c r="J771" t="str">
        <f t="shared" si="160"/>
        <v>Shoda</v>
      </c>
      <c r="K771">
        <v>769</v>
      </c>
      <c r="L771" s="1">
        <f>IF(LEFT(Převodník!$A$12,5)=LEFT('Přehled převodů'!D771,5),1,0)</f>
        <v>0</v>
      </c>
      <c r="N771">
        <f t="shared" si="158"/>
        <v>0</v>
      </c>
      <c r="O771" s="45" t="e">
        <f t="shared" ref="O771:O834" si="161">INDEX(K:K,MATCH(1,L:L,0))</f>
        <v>#N/A</v>
      </c>
      <c r="P771">
        <f t="shared" si="153"/>
        <v>0</v>
      </c>
      <c r="Q771" s="41">
        <f t="shared" si="154"/>
        <v>0</v>
      </c>
      <c r="R771" s="41">
        <f t="shared" ref="R771:R834" si="162">IF(BO2098=0,N771,Q771)</f>
        <v>0</v>
      </c>
      <c r="S771" s="41">
        <f t="shared" si="155"/>
        <v>0</v>
      </c>
      <c r="T771">
        <f t="shared" ref="T771:T834" si="163">IF(L771=0,0,E771)</f>
        <v>0</v>
      </c>
      <c r="U771" s="40">
        <f t="shared" si="156"/>
        <v>0</v>
      </c>
      <c r="V771" s="38">
        <f t="shared" si="157"/>
        <v>0</v>
      </c>
    </row>
    <row r="772" spans="1:167" x14ac:dyDescent="0.25">
      <c r="A772" s="67" t="s">
        <v>1956</v>
      </c>
      <c r="B772" s="68" t="s">
        <v>1957</v>
      </c>
      <c r="C772" s="55" t="str">
        <f t="shared" si="152"/>
        <v>47912 - Maloobchod prostřednictvím zásilkové služby (jiný než prostřednictvím internetu)</v>
      </c>
      <c r="D772" s="55" t="s">
        <v>1958</v>
      </c>
      <c r="E772" s="1" t="s">
        <v>1959</v>
      </c>
      <c r="F772" s="67" t="s">
        <v>1785</v>
      </c>
      <c r="G772" s="68" t="s">
        <v>1786</v>
      </c>
      <c r="H772" s="55" t="str">
        <f t="shared" ref="H772:H800" si="164">F772&amp;" - "&amp;G772</f>
        <v>47120 - Ostatní nespecializovaný maloobchod</v>
      </c>
      <c r="I772" s="55" t="s">
        <v>1788</v>
      </c>
      <c r="J772" t="str">
        <f t="shared" si="160"/>
        <v>Shoda</v>
      </c>
      <c r="K772">
        <v>770</v>
      </c>
      <c r="L772" s="1">
        <f>IF(LEFT(Převodník!$A$12,5)=LEFT('Přehled převodů'!D772,5),1,0)</f>
        <v>0</v>
      </c>
      <c r="M772" s="31"/>
      <c r="N772">
        <f t="shared" si="158"/>
        <v>0</v>
      </c>
      <c r="O772" s="45" t="e">
        <f t="shared" si="161"/>
        <v>#N/A</v>
      </c>
      <c r="P772">
        <f t="shared" si="153"/>
        <v>0</v>
      </c>
      <c r="Q772" s="41">
        <f t="shared" si="154"/>
        <v>0</v>
      </c>
      <c r="R772" s="41">
        <f t="shared" si="162"/>
        <v>0</v>
      </c>
      <c r="S772" s="41">
        <f t="shared" si="155"/>
        <v>0</v>
      </c>
      <c r="T772">
        <f t="shared" si="163"/>
        <v>0</v>
      </c>
      <c r="U772" s="40">
        <f t="shared" si="156"/>
        <v>0</v>
      </c>
      <c r="V772" s="38">
        <f t="shared" si="157"/>
        <v>0</v>
      </c>
      <c r="W772" t="str">
        <f>VLOOKUP(A772,'Komplet č.2008 (ÚR 4 A 5)'!$V$4:$W$778,1,0)</f>
        <v>47912</v>
      </c>
      <c r="X772" t="str">
        <f>VLOOKUP(A772,'Komplet č.2008 (ÚR 4 A 5)'!$Y$4:$Y$778,1,0)</f>
        <v>47912</v>
      </c>
      <c r="FJ772" t="str">
        <f>VLOOKUP(F772,'Komplet č 2025 (ÚR 4 A 5)'!$F$3:$N$753,9,0)</f>
        <v>47.12</v>
      </c>
      <c r="FK772">
        <f>VLOOKUP(F772,'Komplet č 2025 (ÚR 4 A 5)'!$F$3:$N$753,8,0)</f>
        <v>4</v>
      </c>
    </row>
    <row r="773" spans="1:167" x14ac:dyDescent="0.25">
      <c r="A773" s="67" t="s">
        <v>1956</v>
      </c>
      <c r="B773" s="68" t="s">
        <v>1957</v>
      </c>
      <c r="C773" s="55" t="str">
        <f t="shared" ref="C773:C836" si="165">A773&amp;" - "&amp;B773</f>
        <v>47912 - Maloobchod prostřednictvím zásilkové služby (jiný než prostřednictvím internetu)</v>
      </c>
      <c r="D773" s="55" t="s">
        <v>1958</v>
      </c>
      <c r="E773" s="1" t="s">
        <v>1959</v>
      </c>
      <c r="F773" s="67" t="s">
        <v>1789</v>
      </c>
      <c r="G773" s="68" t="s">
        <v>1790</v>
      </c>
      <c r="H773" s="55" t="str">
        <f t="shared" si="164"/>
        <v>47210 - Maloobchod s ovocem a zeleninou</v>
      </c>
      <c r="I773" s="55" t="s">
        <v>1791</v>
      </c>
      <c r="J773" t="str">
        <f t="shared" si="160"/>
        <v>Shoda</v>
      </c>
      <c r="K773">
        <v>771</v>
      </c>
      <c r="L773" s="1">
        <f>IF(LEFT(Převodník!$A$12,5)=LEFT('Přehled převodů'!D773,5),1,0)</f>
        <v>0</v>
      </c>
      <c r="M773" s="31"/>
      <c r="N773">
        <f t="shared" si="158"/>
        <v>0</v>
      </c>
      <c r="O773" s="45" t="e">
        <f t="shared" si="161"/>
        <v>#N/A</v>
      </c>
      <c r="P773">
        <f t="shared" si="153"/>
        <v>0</v>
      </c>
      <c r="Q773" s="41">
        <f t="shared" si="154"/>
        <v>0</v>
      </c>
      <c r="R773" s="41">
        <f t="shared" si="162"/>
        <v>0</v>
      </c>
      <c r="S773" s="41">
        <f t="shared" si="155"/>
        <v>0</v>
      </c>
      <c r="T773">
        <f t="shared" si="163"/>
        <v>0</v>
      </c>
      <c r="U773" s="40">
        <f t="shared" si="156"/>
        <v>0</v>
      </c>
      <c r="V773" s="38">
        <f t="shared" si="157"/>
        <v>0</v>
      </c>
      <c r="W773" t="str">
        <f>VLOOKUP(A773,'Komplet č.2008 (ÚR 4 A 5)'!$V$4:$W$778,1,0)</f>
        <v>47912</v>
      </c>
      <c r="X773" t="str">
        <f>VLOOKUP(A773,'Komplet č.2008 (ÚR 4 A 5)'!$Y$4:$Y$778,1,0)</f>
        <v>47912</v>
      </c>
      <c r="FJ773" t="str">
        <f>VLOOKUP(F773,'Komplet č 2025 (ÚR 4 A 5)'!$F$3:$N$753,9,0)</f>
        <v>47.21</v>
      </c>
      <c r="FK773">
        <f>VLOOKUP(F773,'Komplet č 2025 (ÚR 4 A 5)'!$F$3:$N$753,8,0)</f>
        <v>4</v>
      </c>
    </row>
    <row r="774" spans="1:167" x14ac:dyDescent="0.25">
      <c r="A774" s="67" t="s">
        <v>1956</v>
      </c>
      <c r="B774" s="68" t="s">
        <v>1957</v>
      </c>
      <c r="C774" s="55" t="str">
        <f t="shared" si="165"/>
        <v>47912 - Maloobchod prostřednictvím zásilkové služby (jiný než prostřednictvím internetu)</v>
      </c>
      <c r="D774" s="55" t="s">
        <v>1958</v>
      </c>
      <c r="E774" s="1" t="s">
        <v>1959</v>
      </c>
      <c r="F774" s="67" t="s">
        <v>1792</v>
      </c>
      <c r="G774" s="68" t="s">
        <v>1793</v>
      </c>
      <c r="H774" s="55" t="str">
        <f t="shared" si="164"/>
        <v>47220 - Maloobchod s masem a masnými výrobky</v>
      </c>
      <c r="I774" s="55" t="s">
        <v>1794</v>
      </c>
      <c r="J774" t="str">
        <f t="shared" si="160"/>
        <v>Shoda</v>
      </c>
      <c r="K774">
        <v>772</v>
      </c>
      <c r="L774" s="1">
        <f>IF(LEFT(Převodník!$A$12,5)=LEFT('Přehled převodů'!D774,5),1,0)</f>
        <v>0</v>
      </c>
      <c r="M774" s="31"/>
      <c r="N774">
        <f t="shared" si="158"/>
        <v>0</v>
      </c>
      <c r="O774" s="45" t="e">
        <f t="shared" si="161"/>
        <v>#N/A</v>
      </c>
      <c r="P774">
        <f t="shared" si="153"/>
        <v>0</v>
      </c>
      <c r="Q774" s="41">
        <f t="shared" si="154"/>
        <v>0</v>
      </c>
      <c r="R774" s="41">
        <f t="shared" si="162"/>
        <v>0</v>
      </c>
      <c r="S774" s="41">
        <f t="shared" si="155"/>
        <v>0</v>
      </c>
      <c r="T774">
        <f t="shared" si="163"/>
        <v>0</v>
      </c>
      <c r="U774" s="40">
        <f t="shared" si="156"/>
        <v>0</v>
      </c>
      <c r="V774" s="38">
        <f t="shared" si="157"/>
        <v>0</v>
      </c>
      <c r="W774" t="str">
        <f>VLOOKUP(A774,'Komplet č.2008 (ÚR 4 A 5)'!$V$4:$W$778,1,0)</f>
        <v>47912</v>
      </c>
      <c r="X774" t="str">
        <f>VLOOKUP(A774,'Komplet č.2008 (ÚR 4 A 5)'!$Y$4:$Y$778,1,0)</f>
        <v>47912</v>
      </c>
      <c r="FJ774" t="str">
        <f>VLOOKUP(F774,'Komplet č 2025 (ÚR 4 A 5)'!$F$3:$N$753,9,0)</f>
        <v>47.22</v>
      </c>
      <c r="FK774">
        <f>VLOOKUP(F774,'Komplet č 2025 (ÚR 4 A 5)'!$F$3:$N$753,8,0)</f>
        <v>4</v>
      </c>
    </row>
    <row r="775" spans="1:167" x14ac:dyDescent="0.25">
      <c r="A775" s="67" t="s">
        <v>1956</v>
      </c>
      <c r="B775" s="68" t="s">
        <v>1957</v>
      </c>
      <c r="C775" s="55" t="str">
        <f t="shared" si="165"/>
        <v>47912 - Maloobchod prostřednictvím zásilkové služby (jiný než prostřednictvím internetu)</v>
      </c>
      <c r="D775" s="55" t="s">
        <v>1958</v>
      </c>
      <c r="E775" s="1" t="s">
        <v>1959</v>
      </c>
      <c r="F775" s="67" t="s">
        <v>1795</v>
      </c>
      <c r="G775" s="68" t="s">
        <v>1796</v>
      </c>
      <c r="H775" s="55" t="str">
        <f t="shared" si="164"/>
        <v>47230 - Maloobchod s rybami, korýši a měkkýši</v>
      </c>
      <c r="I775" s="55" t="s">
        <v>1797</v>
      </c>
      <c r="J775" t="str">
        <f t="shared" si="160"/>
        <v>Shoda</v>
      </c>
      <c r="K775">
        <v>773</v>
      </c>
      <c r="L775" s="1">
        <f>IF(LEFT(Převodník!$A$12,5)=LEFT('Přehled převodů'!D775,5),1,0)</f>
        <v>0</v>
      </c>
      <c r="M775" s="31"/>
      <c r="N775">
        <f t="shared" si="158"/>
        <v>0</v>
      </c>
      <c r="O775" s="45" t="e">
        <f t="shared" si="161"/>
        <v>#N/A</v>
      </c>
      <c r="P775">
        <f t="shared" si="153"/>
        <v>0</v>
      </c>
      <c r="Q775" s="41">
        <f t="shared" si="154"/>
        <v>0</v>
      </c>
      <c r="R775" s="41">
        <f t="shared" si="162"/>
        <v>0</v>
      </c>
      <c r="S775" s="41">
        <f t="shared" si="155"/>
        <v>0</v>
      </c>
      <c r="T775">
        <f t="shared" si="163"/>
        <v>0</v>
      </c>
      <c r="U775" s="40">
        <f t="shared" si="156"/>
        <v>0</v>
      </c>
      <c r="V775" s="38">
        <f t="shared" si="157"/>
        <v>0</v>
      </c>
      <c r="W775" t="str">
        <f>VLOOKUP(A775,'Komplet č.2008 (ÚR 4 A 5)'!$V$4:$W$778,1,0)</f>
        <v>47912</v>
      </c>
      <c r="X775" t="str">
        <f>VLOOKUP(A775,'Komplet č.2008 (ÚR 4 A 5)'!$Y$4:$Y$778,1,0)</f>
        <v>47912</v>
      </c>
      <c r="FJ775" t="str">
        <f>VLOOKUP(F775,'Komplet č 2025 (ÚR 4 A 5)'!$F$3:$N$753,9,0)</f>
        <v>47.23</v>
      </c>
      <c r="FK775">
        <f>VLOOKUP(F775,'Komplet č 2025 (ÚR 4 A 5)'!$F$3:$N$753,8,0)</f>
        <v>4</v>
      </c>
    </row>
    <row r="776" spans="1:167" x14ac:dyDescent="0.25">
      <c r="A776" s="67" t="s">
        <v>1956</v>
      </c>
      <c r="B776" s="68" t="s">
        <v>1957</v>
      </c>
      <c r="C776" s="55" t="str">
        <f t="shared" si="165"/>
        <v>47912 - Maloobchod prostřednictvím zásilkové služby (jiný než prostřednictvím internetu)</v>
      </c>
      <c r="D776" s="55" t="s">
        <v>1958</v>
      </c>
      <c r="E776" s="1" t="s">
        <v>1959</v>
      </c>
      <c r="F776" s="67" t="s">
        <v>1798</v>
      </c>
      <c r="G776" s="68" t="s">
        <v>1801</v>
      </c>
      <c r="H776" s="55" t="str">
        <f t="shared" si="164"/>
        <v>47240 - Maloobchod s pekařskými a cukrářskými výrobky a cukrovinkami</v>
      </c>
      <c r="I776" s="55" t="s">
        <v>1802</v>
      </c>
      <c r="J776" t="str">
        <f t="shared" si="160"/>
        <v>Shoda</v>
      </c>
      <c r="K776">
        <v>774</v>
      </c>
      <c r="L776" s="1">
        <f>IF(LEFT(Převodník!$A$12,5)=LEFT('Přehled převodů'!D776,5),1,0)</f>
        <v>0</v>
      </c>
      <c r="M776" s="31"/>
      <c r="N776">
        <f t="shared" si="158"/>
        <v>0</v>
      </c>
      <c r="O776" s="45" t="e">
        <f t="shared" si="161"/>
        <v>#N/A</v>
      </c>
      <c r="P776">
        <f t="shared" si="153"/>
        <v>0</v>
      </c>
      <c r="Q776" s="41">
        <f t="shared" si="154"/>
        <v>0</v>
      </c>
      <c r="R776" s="41">
        <f t="shared" si="162"/>
        <v>0</v>
      </c>
      <c r="S776" s="41">
        <f t="shared" si="155"/>
        <v>0</v>
      </c>
      <c r="T776">
        <f t="shared" si="163"/>
        <v>0</v>
      </c>
      <c r="U776" s="40">
        <f t="shared" si="156"/>
        <v>0</v>
      </c>
      <c r="V776" s="38">
        <f t="shared" si="157"/>
        <v>0</v>
      </c>
      <c r="W776" t="str">
        <f>VLOOKUP(A776,'Komplet č.2008 (ÚR 4 A 5)'!$V$4:$W$778,1,0)</f>
        <v>47912</v>
      </c>
      <c r="X776" t="str">
        <f>VLOOKUP(A776,'Komplet č.2008 (ÚR 4 A 5)'!$Y$4:$Y$778,1,0)</f>
        <v>47912</v>
      </c>
      <c r="FJ776" t="str">
        <f>VLOOKUP(F776,'Komplet č 2025 (ÚR 4 A 5)'!$F$3:$N$753,9,0)</f>
        <v>47.24</v>
      </c>
      <c r="FK776">
        <f>VLOOKUP(F776,'Komplet č 2025 (ÚR 4 A 5)'!$F$3:$N$753,8,0)</f>
        <v>4</v>
      </c>
    </row>
    <row r="777" spans="1:167" x14ac:dyDescent="0.25">
      <c r="A777" s="67" t="s">
        <v>1956</v>
      </c>
      <c r="B777" s="68" t="s">
        <v>1957</v>
      </c>
      <c r="C777" s="55" t="str">
        <f t="shared" si="165"/>
        <v>47912 - Maloobchod prostřednictvím zásilkové služby (jiný než prostřednictvím internetu)</v>
      </c>
      <c r="D777" s="55" t="s">
        <v>1958</v>
      </c>
      <c r="E777" s="1" t="s">
        <v>1959</v>
      </c>
      <c r="F777" s="67" t="s">
        <v>1803</v>
      </c>
      <c r="G777" s="68" t="s">
        <v>1804</v>
      </c>
      <c r="H777" s="55" t="str">
        <f t="shared" si="164"/>
        <v>47250 - Maloobchod s nápoji</v>
      </c>
      <c r="I777" s="55" t="s">
        <v>1805</v>
      </c>
      <c r="J777" t="str">
        <f t="shared" si="160"/>
        <v>Shoda</v>
      </c>
      <c r="K777">
        <v>775</v>
      </c>
      <c r="L777" s="1">
        <f>IF(LEFT(Převodník!$A$12,5)=LEFT('Přehled převodů'!D777,5),1,0)</f>
        <v>0</v>
      </c>
      <c r="M777" s="31"/>
      <c r="N777">
        <f t="shared" si="158"/>
        <v>0</v>
      </c>
      <c r="O777" s="45" t="e">
        <f t="shared" si="161"/>
        <v>#N/A</v>
      </c>
      <c r="P777">
        <f t="shared" si="153"/>
        <v>0</v>
      </c>
      <c r="Q777" s="41">
        <f t="shared" si="154"/>
        <v>0</v>
      </c>
      <c r="R777" s="41">
        <f t="shared" si="162"/>
        <v>0</v>
      </c>
      <c r="S777" s="41">
        <f t="shared" si="155"/>
        <v>0</v>
      </c>
      <c r="T777">
        <f t="shared" si="163"/>
        <v>0</v>
      </c>
      <c r="U777" s="40">
        <f t="shared" si="156"/>
        <v>0</v>
      </c>
      <c r="V777" s="38">
        <f t="shared" si="157"/>
        <v>0</v>
      </c>
      <c r="W777" t="str">
        <f>VLOOKUP(A777,'Komplet č.2008 (ÚR 4 A 5)'!$V$4:$W$778,1,0)</f>
        <v>47912</v>
      </c>
      <c r="X777" t="str">
        <f>VLOOKUP(A777,'Komplet č.2008 (ÚR 4 A 5)'!$Y$4:$Y$778,1,0)</f>
        <v>47912</v>
      </c>
      <c r="FJ777" t="str">
        <f>VLOOKUP(F777,'Komplet č 2025 (ÚR 4 A 5)'!$F$3:$N$753,9,0)</f>
        <v>47.25</v>
      </c>
      <c r="FK777">
        <f>VLOOKUP(F777,'Komplet č 2025 (ÚR 4 A 5)'!$F$3:$N$753,8,0)</f>
        <v>4</v>
      </c>
    </row>
    <row r="778" spans="1:167" x14ac:dyDescent="0.25">
      <c r="A778" s="67" t="s">
        <v>1956</v>
      </c>
      <c r="B778" s="68" t="s">
        <v>1957</v>
      </c>
      <c r="C778" s="55" t="str">
        <f t="shared" si="165"/>
        <v>47912 - Maloobchod prostřednictvím zásilkové služby (jiný než prostřednictvím internetu)</v>
      </c>
      <c r="D778" s="55" t="s">
        <v>1958</v>
      </c>
      <c r="E778" s="1" t="s">
        <v>1959</v>
      </c>
      <c r="F778" s="67" t="s">
        <v>1806</v>
      </c>
      <c r="G778" s="68" t="s">
        <v>1807</v>
      </c>
      <c r="H778" s="55" t="str">
        <f t="shared" si="164"/>
        <v>47260 - Maloobchod s tabákovými výrobky</v>
      </c>
      <c r="I778" s="55" t="s">
        <v>1808</v>
      </c>
      <c r="J778" t="str">
        <f t="shared" si="160"/>
        <v>Shoda</v>
      </c>
      <c r="K778">
        <v>776</v>
      </c>
      <c r="L778" s="1">
        <f>IF(LEFT(Převodník!$A$12,5)=LEFT('Přehled převodů'!D778,5),1,0)</f>
        <v>0</v>
      </c>
      <c r="M778" s="31"/>
      <c r="N778">
        <f t="shared" si="158"/>
        <v>0</v>
      </c>
      <c r="O778" s="45" t="e">
        <f t="shared" si="161"/>
        <v>#N/A</v>
      </c>
      <c r="P778">
        <f t="shared" ref="P778:P841" si="166">IF(AND(N778&lt;N779,N777=0),N778,0)</f>
        <v>0</v>
      </c>
      <c r="Q778" s="41">
        <f t="shared" ref="Q778:Q841" si="167">IF(AND(P778&gt;1,P777=0,L778=1),P778,0)</f>
        <v>0</v>
      </c>
      <c r="R778" s="41">
        <f t="shared" si="162"/>
        <v>0</v>
      </c>
      <c r="S778" s="41">
        <f t="shared" ref="S778:S841" si="168">(IF(AND(N778=P778,Q778=P778,Q778,R778=N778),N778,0))</f>
        <v>0</v>
      </c>
      <c r="T778">
        <f t="shared" si="163"/>
        <v>0</v>
      </c>
      <c r="U778" s="40">
        <f t="shared" ref="U778:U841" si="169">IF(AND(T777=0,T779&gt;=0),T778,0)</f>
        <v>0</v>
      </c>
      <c r="V778" s="38">
        <f t="shared" ref="V778:V841" si="170">IF(U778+T778=T778,T778,0)</f>
        <v>0</v>
      </c>
      <c r="W778" t="str">
        <f>VLOOKUP(A778,'Komplet č.2008 (ÚR 4 A 5)'!$V$4:$W$778,1,0)</f>
        <v>47912</v>
      </c>
      <c r="X778" t="str">
        <f>VLOOKUP(A778,'Komplet č.2008 (ÚR 4 A 5)'!$Y$4:$Y$778,1,0)</f>
        <v>47912</v>
      </c>
      <c r="FJ778" t="str">
        <f>VLOOKUP(F778,'Komplet č 2025 (ÚR 4 A 5)'!$F$3:$N$753,9,0)</f>
        <v>47.26</v>
      </c>
      <c r="FK778">
        <f>VLOOKUP(F778,'Komplet č 2025 (ÚR 4 A 5)'!$F$3:$N$753,8,0)</f>
        <v>4</v>
      </c>
    </row>
    <row r="779" spans="1:167" x14ac:dyDescent="0.25">
      <c r="A779" s="67" t="s">
        <v>1956</v>
      </c>
      <c r="B779" s="68" t="s">
        <v>1957</v>
      </c>
      <c r="C779" s="55" t="str">
        <f t="shared" si="165"/>
        <v>47912 - Maloobchod prostřednictvím zásilkové služby (jiný než prostřednictvím internetu)</v>
      </c>
      <c r="D779" s="55" t="s">
        <v>1958</v>
      </c>
      <c r="E779" s="1" t="s">
        <v>1959</v>
      </c>
      <c r="F779" s="67" t="s">
        <v>1812</v>
      </c>
      <c r="G779" s="68" t="s">
        <v>1813</v>
      </c>
      <c r="H779" s="55" t="str">
        <f t="shared" si="164"/>
        <v>47270 - Specializovaný maloobchod s ostatními potravinami</v>
      </c>
      <c r="I779" s="55" t="s">
        <v>1814</v>
      </c>
      <c r="J779" t="str">
        <f t="shared" si="160"/>
        <v>Shoda</v>
      </c>
      <c r="K779">
        <v>777</v>
      </c>
      <c r="L779" s="1">
        <f>IF(LEFT(Převodník!$A$12,5)=LEFT('Přehled převodů'!D779,5),1,0)</f>
        <v>0</v>
      </c>
      <c r="M779" s="31"/>
      <c r="N779">
        <f t="shared" si="158"/>
        <v>0</v>
      </c>
      <c r="O779" s="45" t="e">
        <f t="shared" si="161"/>
        <v>#N/A</v>
      </c>
      <c r="P779">
        <f t="shared" si="166"/>
        <v>0</v>
      </c>
      <c r="Q779" s="41">
        <f t="shared" si="167"/>
        <v>0</v>
      </c>
      <c r="R779" s="41">
        <f t="shared" si="162"/>
        <v>0</v>
      </c>
      <c r="S779" s="41">
        <f t="shared" si="168"/>
        <v>0</v>
      </c>
      <c r="T779">
        <f t="shared" si="163"/>
        <v>0</v>
      </c>
      <c r="U779" s="40">
        <f t="shared" si="169"/>
        <v>0</v>
      </c>
      <c r="V779" s="38">
        <f t="shared" si="170"/>
        <v>0</v>
      </c>
      <c r="W779" t="str">
        <f>VLOOKUP(A779,'Komplet č.2008 (ÚR 4 A 5)'!$V$4:$W$778,1,0)</f>
        <v>47912</v>
      </c>
      <c r="X779" t="str">
        <f>VLOOKUP(A779,'Komplet č.2008 (ÚR 4 A 5)'!$Y$4:$Y$778,1,0)</f>
        <v>47912</v>
      </c>
      <c r="FJ779" t="str">
        <f>VLOOKUP(F779,'Komplet č 2025 (ÚR 4 A 5)'!$F$3:$N$753,9,0)</f>
        <v>47.27</v>
      </c>
      <c r="FK779">
        <f>VLOOKUP(F779,'Komplet č 2025 (ÚR 4 A 5)'!$F$3:$N$753,8,0)</f>
        <v>4</v>
      </c>
    </row>
    <row r="780" spans="1:167" x14ac:dyDescent="0.25">
      <c r="A780" s="67" t="s">
        <v>1956</v>
      </c>
      <c r="B780" s="68" t="s">
        <v>1957</v>
      </c>
      <c r="C780" s="55" t="str">
        <f t="shared" si="165"/>
        <v>47912 - Maloobchod prostřednictvím zásilkové služby (jiný než prostřednictvím internetu)</v>
      </c>
      <c r="D780" s="55" t="s">
        <v>1958</v>
      </c>
      <c r="E780" s="1" t="s">
        <v>1959</v>
      </c>
      <c r="F780" s="67" t="s">
        <v>1823</v>
      </c>
      <c r="G780" s="68" t="s">
        <v>1824</v>
      </c>
      <c r="H780" s="55" t="str">
        <f t="shared" si="164"/>
        <v>47400 - Maloobchod s počítačovým a komunikačním zařízením</v>
      </c>
      <c r="I780" s="55" t="s">
        <v>1825</v>
      </c>
      <c r="J780" t="str">
        <f t="shared" si="160"/>
        <v>Shoda</v>
      </c>
      <c r="K780">
        <v>778</v>
      </c>
      <c r="L780" s="1">
        <f>IF(LEFT(Převodník!$A$12,5)=LEFT('Přehled převodů'!D780,5),1,0)</f>
        <v>0</v>
      </c>
      <c r="M780" s="31"/>
      <c r="N780">
        <f t="shared" si="158"/>
        <v>0</v>
      </c>
      <c r="O780" s="45" t="e">
        <f t="shared" si="161"/>
        <v>#N/A</v>
      </c>
      <c r="P780">
        <f t="shared" si="166"/>
        <v>0</v>
      </c>
      <c r="Q780" s="41">
        <f t="shared" si="167"/>
        <v>0</v>
      </c>
      <c r="R780" s="41">
        <f t="shared" si="162"/>
        <v>0</v>
      </c>
      <c r="S780" s="41">
        <f t="shared" si="168"/>
        <v>0</v>
      </c>
      <c r="T780">
        <f t="shared" si="163"/>
        <v>0</v>
      </c>
      <c r="U780" s="40">
        <f t="shared" si="169"/>
        <v>0</v>
      </c>
      <c r="V780" s="38">
        <f t="shared" si="170"/>
        <v>0</v>
      </c>
      <c r="W780" t="str">
        <f>VLOOKUP(A780,'Komplet č.2008 (ÚR 4 A 5)'!$V$4:$W$778,1,0)</f>
        <v>47912</v>
      </c>
      <c r="X780" t="str">
        <f>VLOOKUP(A780,'Komplet č.2008 (ÚR 4 A 5)'!$Y$4:$Y$778,1,0)</f>
        <v>47912</v>
      </c>
      <c r="FJ780" t="str">
        <f>VLOOKUP(F780,'Komplet č 2025 (ÚR 4 A 5)'!$F$3:$N$753,9,0)</f>
        <v>47.40</v>
      </c>
      <c r="FK780">
        <f>VLOOKUP(F780,'Komplet č 2025 (ÚR 4 A 5)'!$F$3:$N$753,8,0)</f>
        <v>4</v>
      </c>
    </row>
    <row r="781" spans="1:167" x14ac:dyDescent="0.25">
      <c r="A781" s="67" t="s">
        <v>1956</v>
      </c>
      <c r="B781" s="68" t="s">
        <v>1957</v>
      </c>
      <c r="C781" s="55" t="str">
        <f t="shared" si="165"/>
        <v>47912 - Maloobchod prostřednictvím zásilkové služby (jiný než prostřednictvím internetu)</v>
      </c>
      <c r="D781" s="55" t="s">
        <v>1958</v>
      </c>
      <c r="E781" s="1" t="s">
        <v>1959</v>
      </c>
      <c r="F781" s="67" t="s">
        <v>1832</v>
      </c>
      <c r="G781" s="68" t="s">
        <v>1833</v>
      </c>
      <c r="H781" s="55" t="str">
        <f t="shared" si="164"/>
        <v>47510 - Maloobchod s textilem</v>
      </c>
      <c r="I781" s="55" t="s">
        <v>1834</v>
      </c>
      <c r="J781" t="str">
        <f t="shared" si="160"/>
        <v>Shoda</v>
      </c>
      <c r="K781">
        <v>779</v>
      </c>
      <c r="L781" s="1">
        <f>IF(LEFT(Převodník!$A$12,5)=LEFT('Přehled převodů'!D781,5),1,0)</f>
        <v>0</v>
      </c>
      <c r="M781" s="31"/>
      <c r="N781">
        <f t="shared" si="158"/>
        <v>0</v>
      </c>
      <c r="O781" s="45" t="e">
        <f t="shared" si="161"/>
        <v>#N/A</v>
      </c>
      <c r="P781">
        <f t="shared" si="166"/>
        <v>0</v>
      </c>
      <c r="Q781" s="41">
        <f t="shared" si="167"/>
        <v>0</v>
      </c>
      <c r="R781" s="41">
        <f t="shared" si="162"/>
        <v>0</v>
      </c>
      <c r="S781" s="41">
        <f t="shared" si="168"/>
        <v>0</v>
      </c>
      <c r="T781">
        <f t="shared" si="163"/>
        <v>0</v>
      </c>
      <c r="U781" s="40">
        <f t="shared" si="169"/>
        <v>0</v>
      </c>
      <c r="V781" s="38">
        <f t="shared" si="170"/>
        <v>0</v>
      </c>
      <c r="W781" t="str">
        <f>VLOOKUP(A781,'Komplet č.2008 (ÚR 4 A 5)'!$V$4:$W$778,1,0)</f>
        <v>47912</v>
      </c>
      <c r="X781" t="str">
        <f>VLOOKUP(A781,'Komplet č.2008 (ÚR 4 A 5)'!$Y$4:$Y$778,1,0)</f>
        <v>47912</v>
      </c>
      <c r="FJ781" t="str">
        <f>VLOOKUP(F781,'Komplet č 2025 (ÚR 4 A 5)'!$F$3:$N$753,9,0)</f>
        <v>47.51</v>
      </c>
      <c r="FK781">
        <f>VLOOKUP(F781,'Komplet č 2025 (ÚR 4 A 5)'!$F$3:$N$753,8,0)</f>
        <v>4</v>
      </c>
    </row>
    <row r="782" spans="1:167" x14ac:dyDescent="0.25">
      <c r="A782" s="67" t="s">
        <v>1956</v>
      </c>
      <c r="B782" s="68" t="s">
        <v>1957</v>
      </c>
      <c r="C782" s="55" t="str">
        <f t="shared" si="165"/>
        <v>47912 - Maloobchod prostřednictvím zásilkové služby (jiný než prostřednictvím internetu)</v>
      </c>
      <c r="D782" s="55" t="s">
        <v>1958</v>
      </c>
      <c r="E782" s="1" t="s">
        <v>1959</v>
      </c>
      <c r="F782" s="67" t="s">
        <v>1835</v>
      </c>
      <c r="G782" s="68" t="s">
        <v>1838</v>
      </c>
      <c r="H782" s="55" t="str">
        <f t="shared" si="164"/>
        <v>47520 - Maloobchod s železářským zbožím, stavebními materiály, barvami a sklem</v>
      </c>
      <c r="I782" s="55" t="s">
        <v>1839</v>
      </c>
      <c r="J782" t="str">
        <f t="shared" si="160"/>
        <v>Shoda</v>
      </c>
      <c r="K782">
        <v>780</v>
      </c>
      <c r="L782" s="1">
        <f>IF(LEFT(Převodník!$A$12,5)=LEFT('Přehled převodů'!D782,5),1,0)</f>
        <v>0</v>
      </c>
      <c r="M782" s="31"/>
      <c r="N782">
        <f t="shared" si="158"/>
        <v>0</v>
      </c>
      <c r="O782" s="45" t="e">
        <f t="shared" si="161"/>
        <v>#N/A</v>
      </c>
      <c r="P782">
        <f t="shared" si="166"/>
        <v>0</v>
      </c>
      <c r="Q782" s="41">
        <f t="shared" si="167"/>
        <v>0</v>
      </c>
      <c r="R782" s="41">
        <f t="shared" si="162"/>
        <v>0</v>
      </c>
      <c r="S782" s="41">
        <f t="shared" si="168"/>
        <v>0</v>
      </c>
      <c r="T782">
        <f t="shared" si="163"/>
        <v>0</v>
      </c>
      <c r="U782" s="40">
        <f t="shared" si="169"/>
        <v>0</v>
      </c>
      <c r="V782" s="38">
        <f t="shared" si="170"/>
        <v>0</v>
      </c>
      <c r="W782" t="str">
        <f>VLOOKUP(A782,'Komplet č.2008 (ÚR 4 A 5)'!$V$4:$W$778,1,0)</f>
        <v>47912</v>
      </c>
      <c r="X782" t="str">
        <f>VLOOKUP(A782,'Komplet č.2008 (ÚR 4 A 5)'!$Y$4:$Y$778,1,0)</f>
        <v>47912</v>
      </c>
      <c r="FJ782" t="str">
        <f>VLOOKUP(F782,'Komplet č 2025 (ÚR 4 A 5)'!$F$3:$N$753,9,0)</f>
        <v>47.52</v>
      </c>
      <c r="FK782">
        <f>VLOOKUP(F782,'Komplet č 2025 (ÚR 4 A 5)'!$F$3:$N$753,8,0)</f>
        <v>4</v>
      </c>
    </row>
    <row r="783" spans="1:167" x14ac:dyDescent="0.25">
      <c r="A783" s="67" t="s">
        <v>1956</v>
      </c>
      <c r="B783" s="68" t="s">
        <v>1957</v>
      </c>
      <c r="C783" s="55" t="str">
        <f t="shared" si="165"/>
        <v>47912 - Maloobchod prostřednictvím zásilkové služby (jiný než prostřednictvím internetu)</v>
      </c>
      <c r="D783" s="55" t="s">
        <v>1958</v>
      </c>
      <c r="E783" s="1" t="s">
        <v>1959</v>
      </c>
      <c r="F783" s="67" t="s">
        <v>1840</v>
      </c>
      <c r="G783" s="68" t="s">
        <v>1841</v>
      </c>
      <c r="H783" s="55" t="str">
        <f t="shared" si="164"/>
        <v>47530 - Maloobchod s koberci, podlahovými krytinami a nástěnnými obklady</v>
      </c>
      <c r="I783" s="55" t="s">
        <v>1842</v>
      </c>
      <c r="J783" t="str">
        <f t="shared" si="160"/>
        <v>Shoda</v>
      </c>
      <c r="K783">
        <v>781</v>
      </c>
      <c r="L783" s="1">
        <f>IF(LEFT(Převodník!$A$12,5)=LEFT('Přehled převodů'!D783,5),1,0)</f>
        <v>0</v>
      </c>
      <c r="M783" s="31"/>
      <c r="N783">
        <f t="shared" si="158"/>
        <v>0</v>
      </c>
      <c r="O783" s="45" t="e">
        <f t="shared" si="161"/>
        <v>#N/A</v>
      </c>
      <c r="P783">
        <f t="shared" si="166"/>
        <v>0</v>
      </c>
      <c r="Q783" s="41">
        <f t="shared" si="167"/>
        <v>0</v>
      </c>
      <c r="R783" s="41">
        <f t="shared" si="162"/>
        <v>0</v>
      </c>
      <c r="S783" s="41">
        <f t="shared" si="168"/>
        <v>0</v>
      </c>
      <c r="T783">
        <f t="shared" si="163"/>
        <v>0</v>
      </c>
      <c r="U783" s="40">
        <f t="shared" si="169"/>
        <v>0</v>
      </c>
      <c r="V783" s="38">
        <f t="shared" si="170"/>
        <v>0</v>
      </c>
      <c r="W783" t="str">
        <f>VLOOKUP(A783,'Komplet č.2008 (ÚR 4 A 5)'!$V$4:$W$778,1,0)</f>
        <v>47912</v>
      </c>
      <c r="X783" t="str">
        <f>VLOOKUP(A783,'Komplet č.2008 (ÚR 4 A 5)'!$Y$4:$Y$778,1,0)</f>
        <v>47912</v>
      </c>
      <c r="FJ783" t="str">
        <f>VLOOKUP(F783,'Komplet č 2025 (ÚR 4 A 5)'!$F$3:$N$753,9,0)</f>
        <v>47.53</v>
      </c>
      <c r="FK783">
        <f>VLOOKUP(F783,'Komplet č 2025 (ÚR 4 A 5)'!$F$3:$N$753,8,0)</f>
        <v>4</v>
      </c>
    </row>
    <row r="784" spans="1:167" x14ac:dyDescent="0.25">
      <c r="A784" s="67" t="s">
        <v>1956</v>
      </c>
      <c r="B784" s="68" t="s">
        <v>1957</v>
      </c>
      <c r="C784" s="55" t="str">
        <f t="shared" si="165"/>
        <v>47912 - Maloobchod prostřednictvím zásilkové služby (jiný než prostřednictvím internetu)</v>
      </c>
      <c r="D784" s="55" t="s">
        <v>1958</v>
      </c>
      <c r="E784" s="1" t="s">
        <v>1959</v>
      </c>
      <c r="F784" s="67" t="s">
        <v>1843</v>
      </c>
      <c r="G784" s="68" t="s">
        <v>1846</v>
      </c>
      <c r="H784" s="55" t="str">
        <f t="shared" si="164"/>
        <v>47540 - Maloobchod s elektrospotřebiči a elektronikou převážně pro domácnost</v>
      </c>
      <c r="I784" s="55" t="s">
        <v>1847</v>
      </c>
      <c r="J784" t="str">
        <f t="shared" si="160"/>
        <v>Shoda</v>
      </c>
      <c r="K784">
        <v>782</v>
      </c>
      <c r="L784" s="1">
        <f>IF(LEFT(Převodník!$A$12,5)=LEFT('Přehled převodů'!D784,5),1,0)</f>
        <v>0</v>
      </c>
      <c r="M784" s="31"/>
      <c r="N784">
        <f t="shared" si="158"/>
        <v>0</v>
      </c>
      <c r="O784" s="45" t="e">
        <f t="shared" si="161"/>
        <v>#N/A</v>
      </c>
      <c r="P784">
        <f t="shared" si="166"/>
        <v>0</v>
      </c>
      <c r="Q784" s="41">
        <f t="shared" si="167"/>
        <v>0</v>
      </c>
      <c r="R784" s="41">
        <f t="shared" si="162"/>
        <v>0</v>
      </c>
      <c r="S784" s="41">
        <f t="shared" si="168"/>
        <v>0</v>
      </c>
      <c r="T784">
        <f t="shared" si="163"/>
        <v>0</v>
      </c>
      <c r="U784" s="40">
        <f t="shared" si="169"/>
        <v>0</v>
      </c>
      <c r="V784" s="38">
        <f t="shared" si="170"/>
        <v>0</v>
      </c>
      <c r="W784" t="str">
        <f>VLOOKUP(A784,'Komplet č.2008 (ÚR 4 A 5)'!$V$4:$W$778,1,0)</f>
        <v>47912</v>
      </c>
      <c r="X784" t="str">
        <f>VLOOKUP(A784,'Komplet č.2008 (ÚR 4 A 5)'!$Y$4:$Y$778,1,0)</f>
        <v>47912</v>
      </c>
      <c r="FJ784" t="str">
        <f>VLOOKUP(F784,'Komplet č 2025 (ÚR 4 A 5)'!$F$3:$N$753,9,0)</f>
        <v>47.54</v>
      </c>
      <c r="FK784">
        <f>VLOOKUP(F784,'Komplet č 2025 (ÚR 4 A 5)'!$F$3:$N$753,8,0)</f>
        <v>4</v>
      </c>
    </row>
    <row r="785" spans="1:167" x14ac:dyDescent="0.25">
      <c r="A785" s="67" t="s">
        <v>1956</v>
      </c>
      <c r="B785" s="68" t="s">
        <v>1957</v>
      </c>
      <c r="C785" s="55" t="str">
        <f t="shared" si="165"/>
        <v>47912 - Maloobchod prostřednictvím zásilkové služby (jiný než prostřednictvím internetu)</v>
      </c>
      <c r="D785" s="55" t="s">
        <v>1958</v>
      </c>
      <c r="E785" s="1" t="s">
        <v>1959</v>
      </c>
      <c r="F785" s="67" t="s">
        <v>1851</v>
      </c>
      <c r="G785" s="68" t="s">
        <v>1852</v>
      </c>
      <c r="H785" s="55" t="str">
        <f t="shared" si="164"/>
        <v>47550 - Maloobchod s nábytkem, osvětlovacími zařízeními, nádobím a ostatními výrobky převážně pro domácnost</v>
      </c>
      <c r="I785" s="55" t="s">
        <v>1855</v>
      </c>
      <c r="J785" t="str">
        <f t="shared" si="160"/>
        <v>Shoda</v>
      </c>
      <c r="K785">
        <v>783</v>
      </c>
      <c r="L785" s="1">
        <f>IF(LEFT(Převodník!$A$12,5)=LEFT('Přehled převodů'!D785,5),1,0)</f>
        <v>0</v>
      </c>
      <c r="M785" s="31"/>
      <c r="N785">
        <f t="shared" si="158"/>
        <v>0</v>
      </c>
      <c r="O785" s="45" t="e">
        <f t="shared" si="161"/>
        <v>#N/A</v>
      </c>
      <c r="P785">
        <f t="shared" si="166"/>
        <v>0</v>
      </c>
      <c r="Q785" s="41">
        <f t="shared" si="167"/>
        <v>0</v>
      </c>
      <c r="R785" s="41">
        <f t="shared" si="162"/>
        <v>0</v>
      </c>
      <c r="S785" s="41">
        <f t="shared" si="168"/>
        <v>0</v>
      </c>
      <c r="T785">
        <f t="shared" si="163"/>
        <v>0</v>
      </c>
      <c r="U785" s="40">
        <f t="shared" si="169"/>
        <v>0</v>
      </c>
      <c r="V785" s="38">
        <f t="shared" si="170"/>
        <v>0</v>
      </c>
      <c r="W785" t="str">
        <f>VLOOKUP(A785,'Komplet č.2008 (ÚR 4 A 5)'!$V$4:$W$778,1,0)</f>
        <v>47912</v>
      </c>
      <c r="X785" t="str">
        <f>VLOOKUP(A785,'Komplet č.2008 (ÚR 4 A 5)'!$Y$4:$Y$778,1,0)</f>
        <v>47912</v>
      </c>
      <c r="FJ785" t="str">
        <f>VLOOKUP(F785,'Komplet č 2025 (ÚR 4 A 5)'!$F$3:$N$753,9,0)</f>
        <v>47.55</v>
      </c>
      <c r="FK785">
        <f>VLOOKUP(F785,'Komplet č 2025 (ÚR 4 A 5)'!$F$3:$N$753,8,0)</f>
        <v>4</v>
      </c>
    </row>
    <row r="786" spans="1:167" x14ac:dyDescent="0.25">
      <c r="A786" s="67" t="s">
        <v>1956</v>
      </c>
      <c r="B786" s="68" t="s">
        <v>1957</v>
      </c>
      <c r="C786" s="55" t="str">
        <f t="shared" si="165"/>
        <v>47912 - Maloobchod prostřednictvím zásilkové služby (jiný než prostřednictvím internetu)</v>
      </c>
      <c r="D786" s="55" t="s">
        <v>1958</v>
      </c>
      <c r="E786" s="1" t="s">
        <v>1959</v>
      </c>
      <c r="F786" s="67" t="s">
        <v>1857</v>
      </c>
      <c r="G786" s="68" t="s">
        <v>1858</v>
      </c>
      <c r="H786" s="55" t="str">
        <f t="shared" si="164"/>
        <v>47610 - Maloobchod s knihami</v>
      </c>
      <c r="I786" s="55" t="s">
        <v>1859</v>
      </c>
      <c r="J786" t="str">
        <f t="shared" si="160"/>
        <v>Shoda</v>
      </c>
      <c r="K786">
        <v>784</v>
      </c>
      <c r="L786" s="1">
        <f>IF(LEFT(Převodník!$A$12,5)=LEFT('Přehled převodů'!D786,5),1,0)</f>
        <v>0</v>
      </c>
      <c r="M786" s="31"/>
      <c r="N786">
        <f t="shared" si="158"/>
        <v>0</v>
      </c>
      <c r="O786" s="45" t="e">
        <f t="shared" si="161"/>
        <v>#N/A</v>
      </c>
      <c r="P786">
        <f t="shared" si="166"/>
        <v>0</v>
      </c>
      <c r="Q786" s="41">
        <f t="shared" si="167"/>
        <v>0</v>
      </c>
      <c r="R786" s="41">
        <f t="shared" si="162"/>
        <v>0</v>
      </c>
      <c r="S786" s="41">
        <f t="shared" si="168"/>
        <v>0</v>
      </c>
      <c r="T786">
        <f t="shared" si="163"/>
        <v>0</v>
      </c>
      <c r="U786" s="40">
        <f t="shared" si="169"/>
        <v>0</v>
      </c>
      <c r="V786" s="38">
        <f t="shared" si="170"/>
        <v>0</v>
      </c>
      <c r="W786" t="str">
        <f>VLOOKUP(A786,'Komplet č.2008 (ÚR 4 A 5)'!$V$4:$W$778,1,0)</f>
        <v>47912</v>
      </c>
      <c r="X786" t="str">
        <f>VLOOKUP(A786,'Komplet č.2008 (ÚR 4 A 5)'!$Y$4:$Y$778,1,0)</f>
        <v>47912</v>
      </c>
      <c r="FJ786" t="str">
        <f>VLOOKUP(F786,'Komplet č 2025 (ÚR 4 A 5)'!$F$3:$N$753,9,0)</f>
        <v>47.61</v>
      </c>
      <c r="FK786">
        <f>VLOOKUP(F786,'Komplet č 2025 (ÚR 4 A 5)'!$F$3:$N$753,8,0)</f>
        <v>4</v>
      </c>
    </row>
    <row r="787" spans="1:167" x14ac:dyDescent="0.25">
      <c r="A787" s="67" t="s">
        <v>1956</v>
      </c>
      <c r="B787" s="68" t="s">
        <v>1957</v>
      </c>
      <c r="C787" s="55" t="str">
        <f t="shared" si="165"/>
        <v>47912 - Maloobchod prostřednictvím zásilkové služby (jiný než prostřednictvím internetu)</v>
      </c>
      <c r="D787" s="55" t="s">
        <v>1958</v>
      </c>
      <c r="E787" s="1" t="s">
        <v>1959</v>
      </c>
      <c r="F787" s="67" t="s">
        <v>1945</v>
      </c>
      <c r="G787" s="68" t="s">
        <v>1946</v>
      </c>
      <c r="H787" s="55" t="str">
        <f t="shared" si="164"/>
        <v>47621 - Maloobchod s novinami a ostatními periodickými publikacemi</v>
      </c>
      <c r="I787" s="55" t="s">
        <v>1953</v>
      </c>
      <c r="J787" t="str">
        <f t="shared" si="160"/>
        <v>Shoda</v>
      </c>
      <c r="K787">
        <v>785</v>
      </c>
      <c r="L787" s="1">
        <f>IF(LEFT(Převodník!$A$12,5)=LEFT('Přehled převodů'!D787,5),1,0)</f>
        <v>0</v>
      </c>
      <c r="M787" s="31"/>
      <c r="N787">
        <f t="shared" si="158"/>
        <v>0</v>
      </c>
      <c r="O787" s="45" t="e">
        <f t="shared" si="161"/>
        <v>#N/A</v>
      </c>
      <c r="P787">
        <f t="shared" si="166"/>
        <v>0</v>
      </c>
      <c r="Q787" s="41">
        <f t="shared" si="167"/>
        <v>0</v>
      </c>
      <c r="R787" s="41">
        <f t="shared" si="162"/>
        <v>0</v>
      </c>
      <c r="S787" s="41">
        <f t="shared" si="168"/>
        <v>0</v>
      </c>
      <c r="T787">
        <f t="shared" si="163"/>
        <v>0</v>
      </c>
      <c r="U787" s="40">
        <f t="shared" si="169"/>
        <v>0</v>
      </c>
      <c r="V787" s="38">
        <f t="shared" si="170"/>
        <v>0</v>
      </c>
      <c r="W787" t="str">
        <f>VLOOKUP(A787,'Komplet č.2008 (ÚR 4 A 5)'!$V$4:$W$778,1,0)</f>
        <v>47912</v>
      </c>
      <c r="X787" t="str">
        <f>VLOOKUP(A787,'Komplet č.2008 (ÚR 4 A 5)'!$Y$4:$Y$778,1,0)</f>
        <v>47912</v>
      </c>
      <c r="FJ787" t="e">
        <f>VLOOKUP(F787,'Komplet č 2025 (ÚR 4 A 5)'!$F$3:$N$753,9,0)</f>
        <v>#N/A</v>
      </c>
      <c r="FK787" t="e">
        <f>VLOOKUP(F787,'Komplet č 2025 (ÚR 4 A 5)'!$F$3:$N$753,8,0)</f>
        <v>#N/A</v>
      </c>
    </row>
    <row r="788" spans="1:167" x14ac:dyDescent="0.25">
      <c r="A788" s="67" t="s">
        <v>1956</v>
      </c>
      <c r="B788" s="68" t="s">
        <v>1957</v>
      </c>
      <c r="C788" s="55" t="str">
        <f t="shared" si="165"/>
        <v>47912 - Maloobchod prostřednictvím zásilkové služby (jiný než prostřednictvím internetu)</v>
      </c>
      <c r="D788" s="55" t="s">
        <v>1958</v>
      </c>
      <c r="E788" s="1" t="s">
        <v>1959</v>
      </c>
      <c r="F788" s="67" t="s">
        <v>1947</v>
      </c>
      <c r="G788" s="68" t="s">
        <v>1948</v>
      </c>
      <c r="H788" s="55" t="str">
        <f t="shared" si="164"/>
        <v>47622 - Maloobchod s papírnickým zbožím</v>
      </c>
      <c r="I788" s="55" t="s">
        <v>1954</v>
      </c>
      <c r="J788" t="str">
        <f t="shared" si="160"/>
        <v>Shoda</v>
      </c>
      <c r="K788">
        <v>786</v>
      </c>
      <c r="L788" s="1">
        <f>IF(LEFT(Převodník!$A$12,5)=LEFT('Přehled převodů'!D788,5),1,0)</f>
        <v>0</v>
      </c>
      <c r="M788" s="31"/>
      <c r="N788">
        <f t="shared" si="158"/>
        <v>0</v>
      </c>
      <c r="O788" s="45" t="e">
        <f t="shared" si="161"/>
        <v>#N/A</v>
      </c>
      <c r="P788">
        <f t="shared" si="166"/>
        <v>0</v>
      </c>
      <c r="Q788" s="41">
        <f t="shared" si="167"/>
        <v>0</v>
      </c>
      <c r="R788" s="41">
        <f t="shared" si="162"/>
        <v>0</v>
      </c>
      <c r="S788" s="41">
        <f t="shared" si="168"/>
        <v>0</v>
      </c>
      <c r="T788">
        <f t="shared" si="163"/>
        <v>0</v>
      </c>
      <c r="U788" s="40">
        <f t="shared" si="169"/>
        <v>0</v>
      </c>
      <c r="V788" s="38">
        <f t="shared" si="170"/>
        <v>0</v>
      </c>
      <c r="W788" t="str">
        <f>VLOOKUP(A788,'Komplet č.2008 (ÚR 4 A 5)'!$V$4:$W$778,1,0)</f>
        <v>47912</v>
      </c>
      <c r="X788" t="str">
        <f>VLOOKUP(A788,'Komplet č.2008 (ÚR 4 A 5)'!$Y$4:$Y$778,1,0)</f>
        <v>47912</v>
      </c>
      <c r="FJ788" t="e">
        <f>VLOOKUP(F788,'Komplet č 2025 (ÚR 4 A 5)'!$F$3:$N$753,9,0)</f>
        <v>#N/A</v>
      </c>
      <c r="FK788" t="e">
        <f>VLOOKUP(F788,'Komplet č 2025 (ÚR 4 A 5)'!$F$3:$N$753,8,0)</f>
        <v>#N/A</v>
      </c>
    </row>
    <row r="789" spans="1:167" x14ac:dyDescent="0.25">
      <c r="A789" s="67" t="s">
        <v>1956</v>
      </c>
      <c r="B789" s="68" t="s">
        <v>1957</v>
      </c>
      <c r="C789" s="55" t="str">
        <f t="shared" si="165"/>
        <v>47912 - Maloobchod prostřednictvím zásilkové služby (jiný než prostřednictvím internetu)</v>
      </c>
      <c r="D789" s="55" t="s">
        <v>1958</v>
      </c>
      <c r="E789" s="1" t="s">
        <v>1959</v>
      </c>
      <c r="F789" s="67" t="s">
        <v>1865</v>
      </c>
      <c r="G789" s="68" t="s">
        <v>1869</v>
      </c>
      <c r="H789" s="55" t="str">
        <f t="shared" si="164"/>
        <v>47630 - Maloobchod se sportovním vybavením</v>
      </c>
      <c r="I789" s="55" t="s">
        <v>1871</v>
      </c>
      <c r="J789" t="str">
        <f t="shared" si="160"/>
        <v>Shoda</v>
      </c>
      <c r="K789">
        <v>787</v>
      </c>
      <c r="L789" s="1">
        <f>IF(LEFT(Převodník!$A$12,5)=LEFT('Přehled převodů'!D789,5),1,0)</f>
        <v>0</v>
      </c>
      <c r="M789" s="31"/>
      <c r="N789">
        <f t="shared" si="158"/>
        <v>0</v>
      </c>
      <c r="O789" s="45" t="e">
        <f t="shared" si="161"/>
        <v>#N/A</v>
      </c>
      <c r="P789">
        <f t="shared" si="166"/>
        <v>0</v>
      </c>
      <c r="Q789" s="41">
        <f t="shared" si="167"/>
        <v>0</v>
      </c>
      <c r="R789" s="41">
        <f t="shared" si="162"/>
        <v>0</v>
      </c>
      <c r="S789" s="41">
        <f t="shared" si="168"/>
        <v>0</v>
      </c>
      <c r="T789">
        <f t="shared" si="163"/>
        <v>0</v>
      </c>
      <c r="U789" s="40">
        <f t="shared" si="169"/>
        <v>0</v>
      </c>
      <c r="V789" s="38">
        <f t="shared" si="170"/>
        <v>0</v>
      </c>
      <c r="W789" t="str">
        <f>VLOOKUP(A789,'Komplet č.2008 (ÚR 4 A 5)'!$V$4:$W$778,1,0)</f>
        <v>47912</v>
      </c>
      <c r="X789" t="str">
        <f>VLOOKUP(A789,'Komplet č.2008 (ÚR 4 A 5)'!$Y$4:$Y$778,1,0)</f>
        <v>47912</v>
      </c>
      <c r="FJ789" t="str">
        <f>VLOOKUP(F789,'Komplet č 2025 (ÚR 4 A 5)'!$F$3:$N$753,9,0)</f>
        <v>47.63</v>
      </c>
      <c r="FK789">
        <f>VLOOKUP(F789,'Komplet č 2025 (ÚR 4 A 5)'!$F$3:$N$753,8,0)</f>
        <v>4</v>
      </c>
    </row>
    <row r="790" spans="1:167" x14ac:dyDescent="0.25">
      <c r="A790" s="67" t="s">
        <v>1956</v>
      </c>
      <c r="B790" s="68" t="s">
        <v>1957</v>
      </c>
      <c r="C790" s="55" t="str">
        <f t="shared" si="165"/>
        <v>47912 - Maloobchod prostřednictvím zásilkové služby (jiný než prostřednictvím internetu)</v>
      </c>
      <c r="D790" s="55" t="s">
        <v>1958</v>
      </c>
      <c r="E790" s="1" t="s">
        <v>1959</v>
      </c>
      <c r="F790" s="67" t="s">
        <v>1868</v>
      </c>
      <c r="G790" s="68" t="s">
        <v>1873</v>
      </c>
      <c r="H790" s="55" t="str">
        <f t="shared" si="164"/>
        <v>47640 - Maloobchod s hrami a hračkami</v>
      </c>
      <c r="I790" s="55" t="s">
        <v>1875</v>
      </c>
      <c r="J790" t="str">
        <f t="shared" si="160"/>
        <v>Shoda</v>
      </c>
      <c r="K790">
        <v>788</v>
      </c>
      <c r="L790" s="1">
        <f>IF(LEFT(Převodník!$A$12,5)=LEFT('Přehled převodů'!D790,5),1,0)</f>
        <v>0</v>
      </c>
      <c r="M790" s="31"/>
      <c r="N790">
        <f t="shared" ref="N790:N853" si="171">IF(L790=0,0,K790)</f>
        <v>0</v>
      </c>
      <c r="O790" s="45" t="e">
        <f t="shared" si="161"/>
        <v>#N/A</v>
      </c>
      <c r="P790">
        <f t="shared" si="166"/>
        <v>0</v>
      </c>
      <c r="Q790" s="41">
        <f t="shared" si="167"/>
        <v>0</v>
      </c>
      <c r="R790" s="41">
        <f t="shared" si="162"/>
        <v>0</v>
      </c>
      <c r="S790" s="41">
        <f t="shared" si="168"/>
        <v>0</v>
      </c>
      <c r="T790">
        <f t="shared" si="163"/>
        <v>0</v>
      </c>
      <c r="U790" s="40">
        <f t="shared" si="169"/>
        <v>0</v>
      </c>
      <c r="V790" s="38">
        <f t="shared" si="170"/>
        <v>0</v>
      </c>
      <c r="W790" t="str">
        <f>VLOOKUP(A790,'Komplet č.2008 (ÚR 4 A 5)'!$V$4:$W$778,1,0)</f>
        <v>47912</v>
      </c>
      <c r="X790" t="str">
        <f>VLOOKUP(A790,'Komplet č.2008 (ÚR 4 A 5)'!$Y$4:$Y$778,1,0)</f>
        <v>47912</v>
      </c>
      <c r="FJ790" t="str">
        <f>VLOOKUP(F790,'Komplet č 2025 (ÚR 4 A 5)'!$F$3:$N$753,9,0)</f>
        <v>47.64</v>
      </c>
      <c r="FK790">
        <f>VLOOKUP(F790,'Komplet č 2025 (ÚR 4 A 5)'!$F$3:$N$753,8,0)</f>
        <v>4</v>
      </c>
    </row>
    <row r="791" spans="1:167" x14ac:dyDescent="0.25">
      <c r="A791" s="67" t="s">
        <v>1956</v>
      </c>
      <c r="B791" s="68" t="s">
        <v>1957</v>
      </c>
      <c r="C791" s="55" t="str">
        <f t="shared" si="165"/>
        <v>47912 - Maloobchod prostřednictvím zásilkové služby (jiný než prostřednictvím internetu)</v>
      </c>
      <c r="D791" s="55" t="s">
        <v>1958</v>
      </c>
      <c r="E791" s="1" t="s">
        <v>1959</v>
      </c>
      <c r="F791" s="67" t="s">
        <v>1853</v>
      </c>
      <c r="G791" s="68" t="s">
        <v>1854</v>
      </c>
      <c r="H791" s="55" t="str">
        <f t="shared" si="164"/>
        <v>47690 - Maloobchod s výrobky pro kulturní rozhled a rekreaci j. n.</v>
      </c>
      <c r="I791" s="55" t="s">
        <v>1856</v>
      </c>
      <c r="J791" t="str">
        <f t="shared" si="160"/>
        <v>Shoda</v>
      </c>
      <c r="K791">
        <v>789</v>
      </c>
      <c r="L791" s="1">
        <f>IF(LEFT(Převodník!$A$12,5)=LEFT('Přehled převodů'!D791,5),1,0)</f>
        <v>0</v>
      </c>
      <c r="M791" s="31"/>
      <c r="N791">
        <f t="shared" si="171"/>
        <v>0</v>
      </c>
      <c r="O791" s="45" t="e">
        <f t="shared" si="161"/>
        <v>#N/A</v>
      </c>
      <c r="P791">
        <f t="shared" si="166"/>
        <v>0</v>
      </c>
      <c r="Q791" s="41">
        <f t="shared" si="167"/>
        <v>0</v>
      </c>
      <c r="R791" s="41">
        <f t="shared" si="162"/>
        <v>0</v>
      </c>
      <c r="S791" s="41">
        <f t="shared" si="168"/>
        <v>0</v>
      </c>
      <c r="T791">
        <f t="shared" si="163"/>
        <v>0</v>
      </c>
      <c r="U791" s="40">
        <f t="shared" si="169"/>
        <v>0</v>
      </c>
      <c r="V791" s="38">
        <f t="shared" si="170"/>
        <v>0</v>
      </c>
      <c r="W791" t="str">
        <f>VLOOKUP(A791,'Komplet č.2008 (ÚR 4 A 5)'!$V$4:$W$778,1,0)</f>
        <v>47912</v>
      </c>
      <c r="X791" t="str">
        <f>VLOOKUP(A791,'Komplet č.2008 (ÚR 4 A 5)'!$Y$4:$Y$778,1,0)</f>
        <v>47912</v>
      </c>
      <c r="FJ791" t="str">
        <f>VLOOKUP(F791,'Komplet č 2025 (ÚR 4 A 5)'!$F$3:$N$753,9,0)</f>
        <v>47.69</v>
      </c>
      <c r="FK791">
        <f>VLOOKUP(F791,'Komplet č 2025 (ÚR 4 A 5)'!$F$3:$N$753,8,0)</f>
        <v>4</v>
      </c>
    </row>
    <row r="792" spans="1:167" x14ac:dyDescent="0.25">
      <c r="A792" s="67" t="s">
        <v>1956</v>
      </c>
      <c r="B792" s="68" t="s">
        <v>1957</v>
      </c>
      <c r="C792" s="55" t="str">
        <f t="shared" si="165"/>
        <v>47912 - Maloobchod prostřednictvím zásilkové služby (jiný než prostřednictvím internetu)</v>
      </c>
      <c r="D792" s="55" t="s">
        <v>1958</v>
      </c>
      <c r="E792" s="1" t="s">
        <v>1959</v>
      </c>
      <c r="F792" s="67" t="s">
        <v>1876</v>
      </c>
      <c r="G792" s="68" t="s">
        <v>1877</v>
      </c>
      <c r="H792" s="55" t="str">
        <f t="shared" si="164"/>
        <v>47710 - Maloobchod s oděvy</v>
      </c>
      <c r="I792" s="55" t="s">
        <v>1878</v>
      </c>
      <c r="J792" t="str">
        <f t="shared" si="160"/>
        <v>Shoda</v>
      </c>
      <c r="K792">
        <v>790</v>
      </c>
      <c r="L792" s="1">
        <f>IF(LEFT(Převodník!$A$12,5)=LEFT('Přehled převodů'!D792,5),1,0)</f>
        <v>0</v>
      </c>
      <c r="M792" s="31"/>
      <c r="N792">
        <f t="shared" si="171"/>
        <v>0</v>
      </c>
      <c r="O792" s="45" t="e">
        <f t="shared" si="161"/>
        <v>#N/A</v>
      </c>
      <c r="P792">
        <f t="shared" si="166"/>
        <v>0</v>
      </c>
      <c r="Q792" s="41">
        <f t="shared" si="167"/>
        <v>0</v>
      </c>
      <c r="R792" s="41">
        <f t="shared" si="162"/>
        <v>0</v>
      </c>
      <c r="S792" s="41">
        <f t="shared" si="168"/>
        <v>0</v>
      </c>
      <c r="T792">
        <f t="shared" si="163"/>
        <v>0</v>
      </c>
      <c r="U792" s="40">
        <f t="shared" si="169"/>
        <v>0</v>
      </c>
      <c r="V792" s="38">
        <f t="shared" si="170"/>
        <v>0</v>
      </c>
      <c r="W792" t="str">
        <f>VLOOKUP(A792,'Komplet č.2008 (ÚR 4 A 5)'!$V$4:$W$778,1,0)</f>
        <v>47912</v>
      </c>
      <c r="X792" t="str">
        <f>VLOOKUP(A792,'Komplet č.2008 (ÚR 4 A 5)'!$Y$4:$Y$778,1,0)</f>
        <v>47912</v>
      </c>
      <c r="FJ792" t="str">
        <f>VLOOKUP(F792,'Komplet č 2025 (ÚR 4 A 5)'!$F$3:$N$753,9,0)</f>
        <v>47.71</v>
      </c>
      <c r="FK792">
        <f>VLOOKUP(F792,'Komplet č 2025 (ÚR 4 A 5)'!$F$3:$N$753,8,0)</f>
        <v>4</v>
      </c>
    </row>
    <row r="793" spans="1:167" x14ac:dyDescent="0.25">
      <c r="A793" s="67" t="s">
        <v>1956</v>
      </c>
      <c r="B793" s="68" t="s">
        <v>1957</v>
      </c>
      <c r="C793" s="55" t="str">
        <f t="shared" si="165"/>
        <v>47912 - Maloobchod prostřednictvím zásilkové služby (jiný než prostřednictvím internetu)</v>
      </c>
      <c r="D793" s="55" t="s">
        <v>1958</v>
      </c>
      <c r="E793" s="1" t="s">
        <v>1959</v>
      </c>
      <c r="F793" s="67" t="s">
        <v>1879</v>
      </c>
      <c r="G793" s="68" t="s">
        <v>1880</v>
      </c>
      <c r="H793" s="55" t="str">
        <f t="shared" si="164"/>
        <v>47720 - Maloobchod s obuví a koženými výrobky</v>
      </c>
      <c r="I793" s="55" t="s">
        <v>1881</v>
      </c>
      <c r="J793" t="str">
        <f t="shared" si="160"/>
        <v>Shoda</v>
      </c>
      <c r="K793">
        <v>791</v>
      </c>
      <c r="L793" s="1">
        <f>IF(LEFT(Převodník!$A$12,5)=LEFT('Přehled převodů'!D793,5),1,0)</f>
        <v>0</v>
      </c>
      <c r="M793" s="31"/>
      <c r="N793">
        <f t="shared" si="171"/>
        <v>0</v>
      </c>
      <c r="O793" s="45" t="e">
        <f t="shared" si="161"/>
        <v>#N/A</v>
      </c>
      <c r="P793">
        <f t="shared" si="166"/>
        <v>0</v>
      </c>
      <c r="Q793" s="41">
        <f t="shared" si="167"/>
        <v>0</v>
      </c>
      <c r="R793" s="41">
        <f t="shared" si="162"/>
        <v>0</v>
      </c>
      <c r="S793" s="41">
        <f t="shared" si="168"/>
        <v>0</v>
      </c>
      <c r="T793">
        <f t="shared" si="163"/>
        <v>0</v>
      </c>
      <c r="U793" s="40">
        <f t="shared" si="169"/>
        <v>0</v>
      </c>
      <c r="V793" s="38">
        <f t="shared" si="170"/>
        <v>0</v>
      </c>
      <c r="W793" t="str">
        <f>VLOOKUP(A793,'Komplet č.2008 (ÚR 4 A 5)'!$V$4:$W$778,1,0)</f>
        <v>47912</v>
      </c>
      <c r="X793" t="str">
        <f>VLOOKUP(A793,'Komplet č.2008 (ÚR 4 A 5)'!$Y$4:$Y$778,1,0)</f>
        <v>47912</v>
      </c>
      <c r="FJ793" t="str">
        <f>VLOOKUP(F793,'Komplet č 2025 (ÚR 4 A 5)'!$F$3:$N$753,9,0)</f>
        <v>47.72</v>
      </c>
      <c r="FK793">
        <f>VLOOKUP(F793,'Komplet č 2025 (ÚR 4 A 5)'!$F$3:$N$753,8,0)</f>
        <v>4</v>
      </c>
    </row>
    <row r="794" spans="1:167" x14ac:dyDescent="0.25">
      <c r="A794" s="67" t="s">
        <v>1956</v>
      </c>
      <c r="B794" s="68" t="s">
        <v>1957</v>
      </c>
      <c r="C794" s="55" t="str">
        <f t="shared" si="165"/>
        <v>47912 - Maloobchod prostřednictvím zásilkové služby (jiný než prostřednictvím internetu)</v>
      </c>
      <c r="D794" s="55" t="s">
        <v>1958</v>
      </c>
      <c r="E794" s="1" t="s">
        <v>1959</v>
      </c>
      <c r="F794" s="67" t="s">
        <v>1882</v>
      </c>
      <c r="G794" s="68" t="s">
        <v>1885</v>
      </c>
      <c r="H794" s="55" t="str">
        <f t="shared" si="164"/>
        <v>47730 - Maloobchod s farmaceutickými výrobky</v>
      </c>
      <c r="I794" s="55" t="s">
        <v>1886</v>
      </c>
      <c r="J794" t="str">
        <f t="shared" si="160"/>
        <v>Shoda</v>
      </c>
      <c r="K794">
        <v>792</v>
      </c>
      <c r="L794" s="1">
        <f>IF(LEFT(Převodník!$A$12,5)=LEFT('Přehled převodů'!D794,5),1,0)</f>
        <v>0</v>
      </c>
      <c r="M794" s="31"/>
      <c r="N794">
        <f t="shared" si="171"/>
        <v>0</v>
      </c>
      <c r="O794" s="45" t="e">
        <f t="shared" si="161"/>
        <v>#N/A</v>
      </c>
      <c r="P794">
        <f t="shared" si="166"/>
        <v>0</v>
      </c>
      <c r="Q794" s="41">
        <f t="shared" si="167"/>
        <v>0</v>
      </c>
      <c r="R794" s="41">
        <f t="shared" si="162"/>
        <v>0</v>
      </c>
      <c r="S794" s="41">
        <f t="shared" si="168"/>
        <v>0</v>
      </c>
      <c r="T794">
        <f t="shared" si="163"/>
        <v>0</v>
      </c>
      <c r="U794" s="40">
        <f t="shared" si="169"/>
        <v>0</v>
      </c>
      <c r="V794" s="38">
        <f t="shared" si="170"/>
        <v>0</v>
      </c>
      <c r="W794" t="str">
        <f>VLOOKUP(A794,'Komplet č.2008 (ÚR 4 A 5)'!$V$4:$W$778,1,0)</f>
        <v>47912</v>
      </c>
      <c r="X794" t="str">
        <f>VLOOKUP(A794,'Komplet č.2008 (ÚR 4 A 5)'!$Y$4:$Y$778,1,0)</f>
        <v>47912</v>
      </c>
      <c r="FJ794" t="str">
        <f>VLOOKUP(F794,'Komplet č 2025 (ÚR 4 A 5)'!$F$3:$N$753,9,0)</f>
        <v>47.73</v>
      </c>
      <c r="FK794">
        <f>VLOOKUP(F794,'Komplet č 2025 (ÚR 4 A 5)'!$F$3:$N$753,8,0)</f>
        <v>4</v>
      </c>
    </row>
    <row r="795" spans="1:167" x14ac:dyDescent="0.25">
      <c r="A795" s="67" t="s">
        <v>1956</v>
      </c>
      <c r="B795" s="68" t="s">
        <v>1957</v>
      </c>
      <c r="C795" s="55" t="str">
        <f t="shared" si="165"/>
        <v>47912 - Maloobchod prostřednictvím zásilkové služby (jiný než prostřednictvím internetu)</v>
      </c>
      <c r="D795" s="55" t="s">
        <v>1958</v>
      </c>
      <c r="E795" s="1" t="s">
        <v>1959</v>
      </c>
      <c r="F795" s="67" t="s">
        <v>1887</v>
      </c>
      <c r="G795" s="68" t="s">
        <v>1888</v>
      </c>
      <c r="H795" s="55" t="str">
        <f t="shared" si="164"/>
        <v>47740 - Maloobchod se zdravotnickými a ortopedickými výrobky</v>
      </c>
      <c r="I795" s="55" t="s">
        <v>1889</v>
      </c>
      <c r="J795" t="str">
        <f t="shared" si="160"/>
        <v>Shoda</v>
      </c>
      <c r="K795">
        <v>793</v>
      </c>
      <c r="L795" s="1">
        <f>IF(LEFT(Převodník!$A$12,5)=LEFT('Přehled převodů'!D795,5),1,0)</f>
        <v>0</v>
      </c>
      <c r="M795" s="31"/>
      <c r="N795">
        <f t="shared" si="171"/>
        <v>0</v>
      </c>
      <c r="O795" s="45" t="e">
        <f t="shared" si="161"/>
        <v>#N/A</v>
      </c>
      <c r="P795">
        <f t="shared" si="166"/>
        <v>0</v>
      </c>
      <c r="Q795" s="41">
        <f t="shared" si="167"/>
        <v>0</v>
      </c>
      <c r="R795" s="41">
        <f t="shared" si="162"/>
        <v>0</v>
      </c>
      <c r="S795" s="41">
        <f t="shared" si="168"/>
        <v>0</v>
      </c>
      <c r="T795">
        <f t="shared" si="163"/>
        <v>0</v>
      </c>
      <c r="U795" s="40">
        <f t="shared" si="169"/>
        <v>0</v>
      </c>
      <c r="V795" s="38">
        <f t="shared" si="170"/>
        <v>0</v>
      </c>
      <c r="W795" t="str">
        <f>VLOOKUP(A795,'Komplet č.2008 (ÚR 4 A 5)'!$V$4:$W$778,1,0)</f>
        <v>47912</v>
      </c>
      <c r="X795" t="str">
        <f>VLOOKUP(A795,'Komplet č.2008 (ÚR 4 A 5)'!$Y$4:$Y$778,1,0)</f>
        <v>47912</v>
      </c>
      <c r="FJ795" t="str">
        <f>VLOOKUP(F795,'Komplet č 2025 (ÚR 4 A 5)'!$F$3:$N$753,9,0)</f>
        <v>47.74</v>
      </c>
      <c r="FK795">
        <f>VLOOKUP(F795,'Komplet č 2025 (ÚR 4 A 5)'!$F$3:$N$753,8,0)</f>
        <v>4</v>
      </c>
    </row>
    <row r="796" spans="1:167" x14ac:dyDescent="0.25">
      <c r="A796" s="67" t="s">
        <v>1956</v>
      </c>
      <c r="B796" s="68" t="s">
        <v>1957</v>
      </c>
      <c r="C796" s="55" t="str">
        <f t="shared" si="165"/>
        <v>47912 - Maloobchod prostřednictvím zásilkové služby (jiný než prostřednictvím internetu)</v>
      </c>
      <c r="D796" s="55" t="s">
        <v>1958</v>
      </c>
      <c r="E796" s="1" t="s">
        <v>1959</v>
      </c>
      <c r="F796" s="67" t="s">
        <v>1890</v>
      </c>
      <c r="G796" s="68" t="s">
        <v>1891</v>
      </c>
      <c r="H796" s="55" t="str">
        <f t="shared" si="164"/>
        <v>47750 - Maloobchod s kosmetickými a toaletními výrobky</v>
      </c>
      <c r="I796" s="55" t="s">
        <v>1892</v>
      </c>
      <c r="J796" t="str">
        <f t="shared" si="160"/>
        <v>Shoda</v>
      </c>
      <c r="K796">
        <v>794</v>
      </c>
      <c r="L796" s="1">
        <f>IF(LEFT(Převodník!$A$12,5)=LEFT('Přehled převodů'!D796,5),1,0)</f>
        <v>0</v>
      </c>
      <c r="M796" s="31"/>
      <c r="N796">
        <f t="shared" si="171"/>
        <v>0</v>
      </c>
      <c r="O796" s="45" t="e">
        <f t="shared" si="161"/>
        <v>#N/A</v>
      </c>
      <c r="P796">
        <f t="shared" si="166"/>
        <v>0</v>
      </c>
      <c r="Q796" s="41">
        <f t="shared" si="167"/>
        <v>0</v>
      </c>
      <c r="R796" s="41">
        <f t="shared" si="162"/>
        <v>0</v>
      </c>
      <c r="S796" s="41">
        <f t="shared" si="168"/>
        <v>0</v>
      </c>
      <c r="T796">
        <f t="shared" si="163"/>
        <v>0</v>
      </c>
      <c r="U796" s="40">
        <f t="shared" si="169"/>
        <v>0</v>
      </c>
      <c r="V796" s="38">
        <f t="shared" si="170"/>
        <v>0</v>
      </c>
      <c r="W796" t="str">
        <f>VLOOKUP(A796,'Komplet č.2008 (ÚR 4 A 5)'!$V$4:$W$778,1,0)</f>
        <v>47912</v>
      </c>
      <c r="X796" t="str">
        <f>VLOOKUP(A796,'Komplet č.2008 (ÚR 4 A 5)'!$Y$4:$Y$778,1,0)</f>
        <v>47912</v>
      </c>
      <c r="FJ796" t="str">
        <f>VLOOKUP(F796,'Komplet č 2025 (ÚR 4 A 5)'!$F$3:$N$753,9,0)</f>
        <v>47.75</v>
      </c>
      <c r="FK796">
        <f>VLOOKUP(F796,'Komplet č 2025 (ÚR 4 A 5)'!$F$3:$N$753,8,0)</f>
        <v>4</v>
      </c>
    </row>
    <row r="797" spans="1:167" x14ac:dyDescent="0.25">
      <c r="A797" s="67" t="s">
        <v>1956</v>
      </c>
      <c r="B797" s="68" t="s">
        <v>1957</v>
      </c>
      <c r="C797" s="55" t="str">
        <f t="shared" si="165"/>
        <v>47912 - Maloobchod prostřednictvím zásilkové služby (jiný než prostřednictvím internetu)</v>
      </c>
      <c r="D797" s="55" t="s">
        <v>1958</v>
      </c>
      <c r="E797" s="1" t="s">
        <v>1959</v>
      </c>
      <c r="F797" s="67" t="s">
        <v>1893</v>
      </c>
      <c r="G797" s="68" t="s">
        <v>1896</v>
      </c>
      <c r="H797" s="55" t="str">
        <f t="shared" si="164"/>
        <v>47760 - Maloobchod s květinami, rostlinami, hnojivy, zvířaty pro zájmový chov a krmivy pro ně</v>
      </c>
      <c r="I797" s="55" t="s">
        <v>1897</v>
      </c>
      <c r="J797" t="str">
        <f t="shared" si="160"/>
        <v>Shoda</v>
      </c>
      <c r="K797">
        <v>795</v>
      </c>
      <c r="L797" s="1">
        <f>IF(LEFT(Převodník!$A$12,5)=LEFT('Přehled převodů'!D797,5),1,0)</f>
        <v>0</v>
      </c>
      <c r="M797" s="31"/>
      <c r="N797">
        <f t="shared" si="171"/>
        <v>0</v>
      </c>
      <c r="O797" s="45" t="e">
        <f t="shared" si="161"/>
        <v>#N/A</v>
      </c>
      <c r="P797">
        <f t="shared" si="166"/>
        <v>0</v>
      </c>
      <c r="Q797" s="41">
        <f t="shared" si="167"/>
        <v>0</v>
      </c>
      <c r="R797" s="41">
        <f t="shared" si="162"/>
        <v>0</v>
      </c>
      <c r="S797" s="41">
        <f t="shared" si="168"/>
        <v>0</v>
      </c>
      <c r="T797">
        <f t="shared" si="163"/>
        <v>0</v>
      </c>
      <c r="U797" s="40">
        <f t="shared" si="169"/>
        <v>0</v>
      </c>
      <c r="V797" s="38">
        <f t="shared" si="170"/>
        <v>0</v>
      </c>
      <c r="W797" t="str">
        <f>VLOOKUP(A797,'Komplet č.2008 (ÚR 4 A 5)'!$V$4:$W$778,1,0)</f>
        <v>47912</v>
      </c>
      <c r="X797" t="str">
        <f>VLOOKUP(A797,'Komplet č.2008 (ÚR 4 A 5)'!$Y$4:$Y$778,1,0)</f>
        <v>47912</v>
      </c>
      <c r="FJ797" t="str">
        <f>VLOOKUP(F797,'Komplet č 2025 (ÚR 4 A 5)'!$F$3:$N$753,9,0)</f>
        <v>47.76</v>
      </c>
      <c r="FK797">
        <f>VLOOKUP(F797,'Komplet č 2025 (ÚR 4 A 5)'!$F$3:$N$753,8,0)</f>
        <v>4</v>
      </c>
    </row>
    <row r="798" spans="1:167" x14ac:dyDescent="0.25">
      <c r="A798" s="67" t="s">
        <v>1956</v>
      </c>
      <c r="B798" s="68" t="s">
        <v>1957</v>
      </c>
      <c r="C798" s="55" t="str">
        <f t="shared" si="165"/>
        <v>47912 - Maloobchod prostřednictvím zásilkové služby (jiný než prostřednictvím internetu)</v>
      </c>
      <c r="D798" s="55" t="s">
        <v>1958</v>
      </c>
      <c r="E798" s="1" t="s">
        <v>1959</v>
      </c>
      <c r="F798" s="67" t="s">
        <v>1898</v>
      </c>
      <c r="G798" s="68" t="s">
        <v>1899</v>
      </c>
      <c r="H798" s="55" t="str">
        <f t="shared" si="164"/>
        <v>47770 - Maloobchod s hodinami, hodinkami a klenoty</v>
      </c>
      <c r="I798" s="55" t="s">
        <v>1900</v>
      </c>
      <c r="J798" t="str">
        <f t="shared" si="160"/>
        <v>Shoda</v>
      </c>
      <c r="K798">
        <v>796</v>
      </c>
      <c r="L798" s="1">
        <f>IF(LEFT(Převodník!$A$12,5)=LEFT('Přehled převodů'!D798,5),1,0)</f>
        <v>0</v>
      </c>
      <c r="M798" s="31"/>
      <c r="N798">
        <f t="shared" si="171"/>
        <v>0</v>
      </c>
      <c r="O798" s="45" t="e">
        <f t="shared" si="161"/>
        <v>#N/A</v>
      </c>
      <c r="P798">
        <f t="shared" si="166"/>
        <v>0</v>
      </c>
      <c r="Q798" s="41">
        <f t="shared" si="167"/>
        <v>0</v>
      </c>
      <c r="R798" s="41">
        <f t="shared" si="162"/>
        <v>0</v>
      </c>
      <c r="S798" s="41">
        <f t="shared" si="168"/>
        <v>0</v>
      </c>
      <c r="T798">
        <f t="shared" si="163"/>
        <v>0</v>
      </c>
      <c r="U798" s="40">
        <f t="shared" si="169"/>
        <v>0</v>
      </c>
      <c r="V798" s="38">
        <f t="shared" si="170"/>
        <v>0</v>
      </c>
      <c r="W798" t="str">
        <f>VLOOKUP(A798,'Komplet č.2008 (ÚR 4 A 5)'!$V$4:$W$778,1,0)</f>
        <v>47912</v>
      </c>
      <c r="X798" t="str">
        <f>VLOOKUP(A798,'Komplet č.2008 (ÚR 4 A 5)'!$Y$4:$Y$778,1,0)</f>
        <v>47912</v>
      </c>
      <c r="FJ798" t="str">
        <f>VLOOKUP(F798,'Komplet č 2025 (ÚR 4 A 5)'!$F$3:$N$753,9,0)</f>
        <v>47.77</v>
      </c>
      <c r="FK798">
        <f>VLOOKUP(F798,'Komplet č 2025 (ÚR 4 A 5)'!$F$3:$N$753,8,0)</f>
        <v>4</v>
      </c>
    </row>
    <row r="799" spans="1:167" x14ac:dyDescent="0.25">
      <c r="A799" s="67" t="s">
        <v>1956</v>
      </c>
      <c r="B799" s="68" t="s">
        <v>1957</v>
      </c>
      <c r="C799" s="55" t="str">
        <f t="shared" si="165"/>
        <v>47912 - Maloobchod prostřednictvím zásilkové služby (jiný než prostřednictvím internetu)</v>
      </c>
      <c r="D799" s="55" t="s">
        <v>1958</v>
      </c>
      <c r="E799" s="1" t="s">
        <v>1959</v>
      </c>
      <c r="F799" s="67" t="s">
        <v>1901</v>
      </c>
      <c r="G799" s="68" t="s">
        <v>1904</v>
      </c>
      <c r="H799" s="55" t="str">
        <f t="shared" si="164"/>
        <v>47780 - Maloobchod s ostatním novým zbožím</v>
      </c>
      <c r="I799" s="55" t="s">
        <v>1905</v>
      </c>
      <c r="J799" t="str">
        <f t="shared" si="160"/>
        <v>Shoda</v>
      </c>
      <c r="K799">
        <v>797</v>
      </c>
      <c r="L799" s="1">
        <f>IF(LEFT(Převodník!$A$12,5)=LEFT('Přehled převodů'!D799,5),1,0)</f>
        <v>0</v>
      </c>
      <c r="M799" s="31"/>
      <c r="N799">
        <f t="shared" si="171"/>
        <v>0</v>
      </c>
      <c r="O799" s="45" t="e">
        <f t="shared" si="161"/>
        <v>#N/A</v>
      </c>
      <c r="P799">
        <f t="shared" si="166"/>
        <v>0</v>
      </c>
      <c r="Q799" s="41">
        <f t="shared" si="167"/>
        <v>0</v>
      </c>
      <c r="R799" s="41">
        <f t="shared" si="162"/>
        <v>0</v>
      </c>
      <c r="S799" s="41">
        <f t="shared" si="168"/>
        <v>0</v>
      </c>
      <c r="T799">
        <f t="shared" si="163"/>
        <v>0</v>
      </c>
      <c r="U799" s="40">
        <f t="shared" si="169"/>
        <v>0</v>
      </c>
      <c r="V799" s="38">
        <f t="shared" si="170"/>
        <v>0</v>
      </c>
      <c r="W799" t="str">
        <f>VLOOKUP(A799,'Komplet č.2008 (ÚR 4 A 5)'!$V$4:$W$778,1,0)</f>
        <v>47912</v>
      </c>
      <c r="X799" t="str">
        <f>VLOOKUP(A799,'Komplet č.2008 (ÚR 4 A 5)'!$Y$4:$Y$778,1,0)</f>
        <v>47912</v>
      </c>
      <c r="FJ799" t="str">
        <f>VLOOKUP(F799,'Komplet č 2025 (ÚR 4 A 5)'!$F$3:$N$753,9,0)</f>
        <v>47.78</v>
      </c>
      <c r="FK799">
        <f>VLOOKUP(F799,'Komplet č 2025 (ÚR 4 A 5)'!$F$3:$N$753,8,0)</f>
        <v>4</v>
      </c>
    </row>
    <row r="800" spans="1:167" x14ac:dyDescent="0.25">
      <c r="A800" s="67" t="s">
        <v>1956</v>
      </c>
      <c r="B800" s="68" t="s">
        <v>1957</v>
      </c>
      <c r="C800" s="55" t="str">
        <f t="shared" si="165"/>
        <v>47912 - Maloobchod prostřednictvím zásilkové služby (jiný než prostřednictvím internetu)</v>
      </c>
      <c r="D800" s="55" t="s">
        <v>1958</v>
      </c>
      <c r="E800" s="1" t="s">
        <v>1959</v>
      </c>
      <c r="F800" s="67" t="s">
        <v>1949</v>
      </c>
      <c r="G800" s="68" t="s">
        <v>1950</v>
      </c>
      <c r="H800" s="55" t="str">
        <f t="shared" si="164"/>
        <v>47791 - Maloobchod s použitými knihami a starožitnostmi</v>
      </c>
      <c r="I800" s="55" t="s">
        <v>1955</v>
      </c>
      <c r="J800" t="str">
        <f t="shared" si="160"/>
        <v>Shoda</v>
      </c>
      <c r="K800">
        <v>798</v>
      </c>
      <c r="L800" s="1">
        <f>IF(LEFT(Převodník!$A$12,5)=LEFT('Přehled převodů'!D800,5),1,0)</f>
        <v>0</v>
      </c>
      <c r="M800" s="31"/>
      <c r="N800">
        <f t="shared" si="171"/>
        <v>0</v>
      </c>
      <c r="O800" s="45" t="e">
        <f t="shared" si="161"/>
        <v>#N/A</v>
      </c>
      <c r="P800">
        <f t="shared" si="166"/>
        <v>0</v>
      </c>
      <c r="Q800" s="41">
        <f t="shared" si="167"/>
        <v>0</v>
      </c>
      <c r="R800" s="41">
        <f t="shared" si="162"/>
        <v>0</v>
      </c>
      <c r="S800" s="41">
        <f t="shared" si="168"/>
        <v>0</v>
      </c>
      <c r="T800">
        <f t="shared" si="163"/>
        <v>0</v>
      </c>
      <c r="U800" s="40">
        <f t="shared" si="169"/>
        <v>0</v>
      </c>
      <c r="V800" s="38">
        <f t="shared" si="170"/>
        <v>0</v>
      </c>
      <c r="W800" t="str">
        <f>VLOOKUP(A800,'Komplet č.2008 (ÚR 4 A 5)'!$V$4:$W$778,1,0)</f>
        <v>47912</v>
      </c>
      <c r="X800" t="str">
        <f>VLOOKUP(A800,'Komplet č.2008 (ÚR 4 A 5)'!$Y$4:$Y$778,1,0)</f>
        <v>47912</v>
      </c>
      <c r="FJ800" t="e">
        <f>VLOOKUP(F800,'Komplet č 2025 (ÚR 4 A 5)'!$F$3:$N$753,9,0)</f>
        <v>#N/A</v>
      </c>
      <c r="FK800" t="e">
        <f>VLOOKUP(F800,'Komplet č 2025 (ÚR 4 A 5)'!$F$3:$N$753,8,0)</f>
        <v>#N/A</v>
      </c>
    </row>
    <row r="801" spans="1:167" x14ac:dyDescent="0.25">
      <c r="A801" s="67" t="s">
        <v>1956</v>
      </c>
      <c r="B801" s="68" t="s">
        <v>1957</v>
      </c>
      <c r="C801" s="55" t="str">
        <f t="shared" si="165"/>
        <v>47912 - Maloobchod prostřednictvím zásilkové služby (jiný než prostřednictvím internetu)</v>
      </c>
      <c r="D801" s="55" t="s">
        <v>1958</v>
      </c>
      <c r="E801" s="1" t="s">
        <v>1959</v>
      </c>
      <c r="F801" s="67" t="s">
        <v>1951</v>
      </c>
      <c r="G801" s="68" t="s">
        <v>1952</v>
      </c>
      <c r="H801" s="55" t="s">
        <v>1953</v>
      </c>
      <c r="I801" s="55" t="s">
        <v>1953</v>
      </c>
      <c r="J801" t="str">
        <f t="shared" si="160"/>
        <v>Shoda</v>
      </c>
      <c r="K801">
        <v>799</v>
      </c>
      <c r="L801" s="1">
        <f>IF(LEFT(Převodník!$A$12,5)=LEFT('Přehled převodů'!D801,5),1,0)</f>
        <v>0</v>
      </c>
      <c r="N801">
        <f t="shared" si="171"/>
        <v>0</v>
      </c>
      <c r="O801" s="45" t="e">
        <f t="shared" si="161"/>
        <v>#N/A</v>
      </c>
      <c r="P801">
        <f t="shared" si="166"/>
        <v>0</v>
      </c>
      <c r="Q801" s="41">
        <f t="shared" si="167"/>
        <v>0</v>
      </c>
      <c r="R801" s="41">
        <f t="shared" si="162"/>
        <v>0</v>
      </c>
      <c r="S801" s="41">
        <f t="shared" si="168"/>
        <v>0</v>
      </c>
      <c r="T801">
        <f t="shared" si="163"/>
        <v>0</v>
      </c>
      <c r="U801" s="40">
        <f t="shared" si="169"/>
        <v>0</v>
      </c>
      <c r="V801" s="38">
        <f t="shared" si="170"/>
        <v>0</v>
      </c>
    </row>
    <row r="802" spans="1:167" x14ac:dyDescent="0.25">
      <c r="A802" s="67" t="s">
        <v>1956</v>
      </c>
      <c r="B802" s="68" t="s">
        <v>1957</v>
      </c>
      <c r="C802" s="55" t="str">
        <f t="shared" si="165"/>
        <v>47912 - Maloobchod prostřednictvím zásilkové služby (jiný než prostřednictvím internetu)</v>
      </c>
      <c r="D802" s="55" t="s">
        <v>1958</v>
      </c>
      <c r="E802" s="1" t="s">
        <v>1959</v>
      </c>
      <c r="F802" s="67" t="s">
        <v>1779</v>
      </c>
      <c r="G802" s="68" t="s">
        <v>1780</v>
      </c>
      <c r="H802" s="55" t="s">
        <v>1954</v>
      </c>
      <c r="I802" s="55" t="s">
        <v>1954</v>
      </c>
      <c r="J802" t="str">
        <f t="shared" si="160"/>
        <v>Shoda</v>
      </c>
      <c r="K802">
        <v>800</v>
      </c>
      <c r="L802" s="1">
        <f>IF(LEFT(Převodník!$A$12,5)=LEFT('Přehled převodů'!D802,5),1,0)</f>
        <v>0</v>
      </c>
      <c r="N802">
        <f t="shared" si="171"/>
        <v>0</v>
      </c>
      <c r="O802" s="45" t="e">
        <f t="shared" si="161"/>
        <v>#N/A</v>
      </c>
      <c r="P802">
        <f t="shared" si="166"/>
        <v>0</v>
      </c>
      <c r="Q802" s="41">
        <f t="shared" si="167"/>
        <v>0</v>
      </c>
      <c r="R802" s="41">
        <f t="shared" si="162"/>
        <v>0</v>
      </c>
      <c r="S802" s="41">
        <f t="shared" si="168"/>
        <v>0</v>
      </c>
      <c r="T802">
        <f t="shared" si="163"/>
        <v>0</v>
      </c>
      <c r="U802" s="40">
        <f t="shared" si="169"/>
        <v>0</v>
      </c>
      <c r="V802" s="38">
        <f t="shared" si="170"/>
        <v>0</v>
      </c>
    </row>
    <row r="803" spans="1:167" x14ac:dyDescent="0.25">
      <c r="A803" s="67" t="s">
        <v>1956</v>
      </c>
      <c r="B803" s="68" t="s">
        <v>1957</v>
      </c>
      <c r="C803" s="55" t="str">
        <f t="shared" si="165"/>
        <v>47912 - Maloobchod prostřednictvím zásilkové služby (jiný než prostřednictvím internetu)</v>
      </c>
      <c r="D803" s="55" t="s">
        <v>1958</v>
      </c>
      <c r="E803" s="1" t="s">
        <v>1959</v>
      </c>
      <c r="F803" s="67" t="s">
        <v>1519</v>
      </c>
      <c r="G803" s="68" t="s">
        <v>1520</v>
      </c>
      <c r="H803" s="55" t="s">
        <v>1955</v>
      </c>
      <c r="I803" s="55" t="s">
        <v>1955</v>
      </c>
      <c r="J803" t="str">
        <f t="shared" si="160"/>
        <v>Shoda</v>
      </c>
      <c r="K803">
        <v>801</v>
      </c>
      <c r="L803" s="1">
        <f>IF(LEFT(Převodník!$A$12,5)=LEFT('Přehled převodů'!D803,5),1,0)</f>
        <v>0</v>
      </c>
      <c r="N803">
        <f t="shared" si="171"/>
        <v>0</v>
      </c>
      <c r="O803" s="45" t="e">
        <f t="shared" si="161"/>
        <v>#N/A</v>
      </c>
      <c r="P803">
        <f t="shared" si="166"/>
        <v>0</v>
      </c>
      <c r="Q803" s="41">
        <f t="shared" si="167"/>
        <v>0</v>
      </c>
      <c r="R803" s="41">
        <f t="shared" si="162"/>
        <v>0</v>
      </c>
      <c r="S803" s="41">
        <f t="shared" si="168"/>
        <v>0</v>
      </c>
      <c r="T803">
        <f t="shared" si="163"/>
        <v>0</v>
      </c>
      <c r="U803" s="40">
        <f t="shared" si="169"/>
        <v>0</v>
      </c>
      <c r="V803" s="38">
        <f t="shared" si="170"/>
        <v>0</v>
      </c>
    </row>
    <row r="804" spans="1:167" x14ac:dyDescent="0.25">
      <c r="A804" s="67" t="s">
        <v>1961</v>
      </c>
      <c r="B804" s="68" t="s">
        <v>1962</v>
      </c>
      <c r="C804" s="55" t="str">
        <f t="shared" si="165"/>
        <v>47990 - Ostatní maloobchod mimo prodejny, stánky a trhy</v>
      </c>
      <c r="D804" s="55" t="s">
        <v>1963</v>
      </c>
      <c r="E804" s="1" t="s">
        <v>1964</v>
      </c>
      <c r="F804" s="67" t="s">
        <v>1775</v>
      </c>
      <c r="G804" s="68" t="s">
        <v>1778</v>
      </c>
      <c r="H804" s="55" t="s">
        <v>1960</v>
      </c>
      <c r="I804" s="55" t="s">
        <v>1960</v>
      </c>
      <c r="J804" t="str">
        <f t="shared" si="160"/>
        <v>Shoda</v>
      </c>
      <c r="K804">
        <v>802</v>
      </c>
      <c r="L804" s="1">
        <f>IF(LEFT(Převodník!$A$12,5)=LEFT('Přehled převodů'!D804,5),1,0)</f>
        <v>0</v>
      </c>
      <c r="N804">
        <f t="shared" si="171"/>
        <v>0</v>
      </c>
      <c r="O804" s="45" t="e">
        <f t="shared" si="161"/>
        <v>#N/A</v>
      </c>
      <c r="P804">
        <f t="shared" si="166"/>
        <v>0</v>
      </c>
      <c r="Q804" s="41">
        <f t="shared" si="167"/>
        <v>0</v>
      </c>
      <c r="R804" s="41">
        <f t="shared" si="162"/>
        <v>0</v>
      </c>
      <c r="S804" s="41">
        <f t="shared" si="168"/>
        <v>0</v>
      </c>
      <c r="T804">
        <f t="shared" si="163"/>
        <v>0</v>
      </c>
      <c r="U804" s="40">
        <f t="shared" si="169"/>
        <v>0</v>
      </c>
      <c r="V804" s="38">
        <f t="shared" si="170"/>
        <v>0</v>
      </c>
    </row>
    <row r="805" spans="1:167" x14ac:dyDescent="0.25">
      <c r="A805" s="67" t="s">
        <v>1961</v>
      </c>
      <c r="B805" s="68" t="s">
        <v>1962</v>
      </c>
      <c r="C805" s="55" t="str">
        <f t="shared" si="165"/>
        <v>47990 - Ostatní maloobchod mimo prodejny, stánky a trhy</v>
      </c>
      <c r="D805" s="55" t="s">
        <v>1963</v>
      </c>
      <c r="E805" s="1" t="s">
        <v>1964</v>
      </c>
      <c r="F805" s="67" t="s">
        <v>1785</v>
      </c>
      <c r="G805" s="68" t="s">
        <v>1786</v>
      </c>
      <c r="H805" s="55" t="str">
        <f t="shared" ref="H805:H836" si="172">F805&amp;" - "&amp;G805</f>
        <v>47120 - Ostatní nespecializovaný maloobchod</v>
      </c>
      <c r="I805" s="55" t="s">
        <v>1788</v>
      </c>
      <c r="J805" t="str">
        <f t="shared" si="160"/>
        <v>Shoda</v>
      </c>
      <c r="K805">
        <v>803</v>
      </c>
      <c r="L805" s="1">
        <f>IF(LEFT(Převodník!$A$12,5)=LEFT('Přehled převodů'!D805,5),1,0)</f>
        <v>0</v>
      </c>
      <c r="M805" s="31"/>
      <c r="N805">
        <f t="shared" si="171"/>
        <v>0</v>
      </c>
      <c r="O805" s="45" t="e">
        <f t="shared" si="161"/>
        <v>#N/A</v>
      </c>
      <c r="P805">
        <f t="shared" si="166"/>
        <v>0</v>
      </c>
      <c r="Q805" s="41">
        <f t="shared" si="167"/>
        <v>0</v>
      </c>
      <c r="R805" s="41">
        <f t="shared" si="162"/>
        <v>0</v>
      </c>
      <c r="S805" s="41">
        <f t="shared" si="168"/>
        <v>0</v>
      </c>
      <c r="T805">
        <f t="shared" si="163"/>
        <v>0</v>
      </c>
      <c r="U805" s="40">
        <f t="shared" si="169"/>
        <v>0</v>
      </c>
      <c r="V805" s="38">
        <f t="shared" si="170"/>
        <v>0</v>
      </c>
      <c r="W805" t="str">
        <f>VLOOKUP(A805,'Komplet č.2008 (ÚR 4 A 5)'!$V$4:$W$778,1,0)</f>
        <v>47990</v>
      </c>
      <c r="X805" t="str">
        <f>VLOOKUP(A805,'Komplet č.2008 (ÚR 4 A 5)'!$Y$4:$Y$778,1,0)</f>
        <v>47990</v>
      </c>
      <c r="FJ805" t="str">
        <f>VLOOKUP(F805,'Komplet č 2025 (ÚR 4 A 5)'!$F$3:$N$753,9,0)</f>
        <v>47.12</v>
      </c>
      <c r="FK805">
        <f>VLOOKUP(F805,'Komplet č 2025 (ÚR 4 A 5)'!$F$3:$N$753,8,0)</f>
        <v>4</v>
      </c>
    </row>
    <row r="806" spans="1:167" x14ac:dyDescent="0.25">
      <c r="A806" s="67" t="s">
        <v>1961</v>
      </c>
      <c r="B806" s="68" t="s">
        <v>1962</v>
      </c>
      <c r="C806" s="55" t="str">
        <f t="shared" si="165"/>
        <v>47990 - Ostatní maloobchod mimo prodejny, stánky a trhy</v>
      </c>
      <c r="D806" s="55" t="s">
        <v>1963</v>
      </c>
      <c r="E806" s="1" t="s">
        <v>1964</v>
      </c>
      <c r="F806" s="67" t="s">
        <v>1789</v>
      </c>
      <c r="G806" s="68" t="s">
        <v>1790</v>
      </c>
      <c r="H806" s="55" t="str">
        <f t="shared" si="172"/>
        <v>47210 - Maloobchod s ovocem a zeleninou</v>
      </c>
      <c r="I806" s="55" t="s">
        <v>1791</v>
      </c>
      <c r="J806" t="str">
        <f t="shared" si="160"/>
        <v>Shoda</v>
      </c>
      <c r="K806">
        <v>804</v>
      </c>
      <c r="L806" s="1">
        <f>IF(LEFT(Převodník!$A$12,5)=LEFT('Přehled převodů'!D806,5),1,0)</f>
        <v>0</v>
      </c>
      <c r="M806" s="31"/>
      <c r="N806">
        <f t="shared" si="171"/>
        <v>0</v>
      </c>
      <c r="O806" s="45" t="e">
        <f t="shared" si="161"/>
        <v>#N/A</v>
      </c>
      <c r="P806">
        <f t="shared" si="166"/>
        <v>0</v>
      </c>
      <c r="Q806" s="41">
        <f t="shared" si="167"/>
        <v>0</v>
      </c>
      <c r="R806" s="41">
        <f t="shared" si="162"/>
        <v>0</v>
      </c>
      <c r="S806" s="41">
        <f t="shared" si="168"/>
        <v>0</v>
      </c>
      <c r="T806">
        <f t="shared" si="163"/>
        <v>0</v>
      </c>
      <c r="U806" s="40">
        <f t="shared" si="169"/>
        <v>0</v>
      </c>
      <c r="V806" s="38">
        <f t="shared" si="170"/>
        <v>0</v>
      </c>
      <c r="W806" t="str">
        <f>VLOOKUP(A806,'Komplet č.2008 (ÚR 4 A 5)'!$V$4:$W$778,1,0)</f>
        <v>47990</v>
      </c>
      <c r="X806" t="str">
        <f>VLOOKUP(A806,'Komplet č.2008 (ÚR 4 A 5)'!$Y$4:$Y$778,1,0)</f>
        <v>47990</v>
      </c>
      <c r="FJ806" t="str">
        <f>VLOOKUP(F806,'Komplet č 2025 (ÚR 4 A 5)'!$F$3:$N$753,9,0)</f>
        <v>47.21</v>
      </c>
      <c r="FK806">
        <f>VLOOKUP(F806,'Komplet č 2025 (ÚR 4 A 5)'!$F$3:$N$753,8,0)</f>
        <v>4</v>
      </c>
    </row>
    <row r="807" spans="1:167" x14ac:dyDescent="0.25">
      <c r="A807" s="67" t="s">
        <v>1961</v>
      </c>
      <c r="B807" s="68" t="s">
        <v>1962</v>
      </c>
      <c r="C807" s="55" t="str">
        <f t="shared" si="165"/>
        <v>47990 - Ostatní maloobchod mimo prodejny, stánky a trhy</v>
      </c>
      <c r="D807" s="55" t="s">
        <v>1963</v>
      </c>
      <c r="E807" s="1" t="s">
        <v>1964</v>
      </c>
      <c r="F807" s="67" t="s">
        <v>1792</v>
      </c>
      <c r="G807" s="68" t="s">
        <v>1793</v>
      </c>
      <c r="H807" s="55" t="str">
        <f t="shared" si="172"/>
        <v>47220 - Maloobchod s masem a masnými výrobky</v>
      </c>
      <c r="I807" s="55" t="s">
        <v>1794</v>
      </c>
      <c r="J807" t="str">
        <f t="shared" si="160"/>
        <v>Shoda</v>
      </c>
      <c r="K807">
        <v>805</v>
      </c>
      <c r="L807" s="1">
        <f>IF(LEFT(Převodník!$A$12,5)=LEFT('Přehled převodů'!D807,5),1,0)</f>
        <v>0</v>
      </c>
      <c r="M807" s="31"/>
      <c r="N807">
        <f t="shared" si="171"/>
        <v>0</v>
      </c>
      <c r="O807" s="45" t="e">
        <f t="shared" si="161"/>
        <v>#N/A</v>
      </c>
      <c r="P807">
        <f t="shared" si="166"/>
        <v>0</v>
      </c>
      <c r="Q807" s="41">
        <f t="shared" si="167"/>
        <v>0</v>
      </c>
      <c r="R807" s="41">
        <f t="shared" si="162"/>
        <v>0</v>
      </c>
      <c r="S807" s="41">
        <f t="shared" si="168"/>
        <v>0</v>
      </c>
      <c r="T807">
        <f t="shared" si="163"/>
        <v>0</v>
      </c>
      <c r="U807" s="40">
        <f t="shared" si="169"/>
        <v>0</v>
      </c>
      <c r="V807" s="38">
        <f t="shared" si="170"/>
        <v>0</v>
      </c>
      <c r="W807" t="str">
        <f>VLOOKUP(A807,'Komplet č.2008 (ÚR 4 A 5)'!$V$4:$W$778,1,0)</f>
        <v>47990</v>
      </c>
      <c r="X807" t="str">
        <f>VLOOKUP(A807,'Komplet č.2008 (ÚR 4 A 5)'!$Y$4:$Y$778,1,0)</f>
        <v>47990</v>
      </c>
      <c r="FJ807" t="str">
        <f>VLOOKUP(F807,'Komplet č 2025 (ÚR 4 A 5)'!$F$3:$N$753,9,0)</f>
        <v>47.22</v>
      </c>
      <c r="FK807">
        <f>VLOOKUP(F807,'Komplet č 2025 (ÚR 4 A 5)'!$F$3:$N$753,8,0)</f>
        <v>4</v>
      </c>
    </row>
    <row r="808" spans="1:167" x14ac:dyDescent="0.25">
      <c r="A808" s="67" t="s">
        <v>1961</v>
      </c>
      <c r="B808" s="68" t="s">
        <v>1962</v>
      </c>
      <c r="C808" s="55" t="str">
        <f t="shared" si="165"/>
        <v>47990 - Ostatní maloobchod mimo prodejny, stánky a trhy</v>
      </c>
      <c r="D808" s="55" t="s">
        <v>1963</v>
      </c>
      <c r="E808" s="1" t="s">
        <v>1964</v>
      </c>
      <c r="F808" s="67" t="s">
        <v>1795</v>
      </c>
      <c r="G808" s="68" t="s">
        <v>1796</v>
      </c>
      <c r="H808" s="55" t="str">
        <f t="shared" si="172"/>
        <v>47230 - Maloobchod s rybami, korýši a měkkýši</v>
      </c>
      <c r="I808" s="55" t="s">
        <v>1797</v>
      </c>
      <c r="J808" t="str">
        <f t="shared" si="160"/>
        <v>Shoda</v>
      </c>
      <c r="K808">
        <v>806</v>
      </c>
      <c r="L808" s="1">
        <f>IF(LEFT(Převodník!$A$12,5)=LEFT('Přehled převodů'!D808,5),1,0)</f>
        <v>0</v>
      </c>
      <c r="M808" s="31"/>
      <c r="N808">
        <f t="shared" si="171"/>
        <v>0</v>
      </c>
      <c r="O808" s="45" t="e">
        <f t="shared" si="161"/>
        <v>#N/A</v>
      </c>
      <c r="P808">
        <f t="shared" si="166"/>
        <v>0</v>
      </c>
      <c r="Q808" s="41">
        <f t="shared" si="167"/>
        <v>0</v>
      </c>
      <c r="R808" s="41">
        <f t="shared" si="162"/>
        <v>0</v>
      </c>
      <c r="S808" s="41">
        <f t="shared" si="168"/>
        <v>0</v>
      </c>
      <c r="T808">
        <f t="shared" si="163"/>
        <v>0</v>
      </c>
      <c r="U808" s="40">
        <f t="shared" si="169"/>
        <v>0</v>
      </c>
      <c r="V808" s="38">
        <f t="shared" si="170"/>
        <v>0</v>
      </c>
      <c r="W808" t="str">
        <f>VLOOKUP(A808,'Komplet č.2008 (ÚR 4 A 5)'!$V$4:$W$778,1,0)</f>
        <v>47990</v>
      </c>
      <c r="X808" t="str">
        <f>VLOOKUP(A808,'Komplet č.2008 (ÚR 4 A 5)'!$Y$4:$Y$778,1,0)</f>
        <v>47990</v>
      </c>
      <c r="FJ808" t="str">
        <f>VLOOKUP(F808,'Komplet č 2025 (ÚR 4 A 5)'!$F$3:$N$753,9,0)</f>
        <v>47.23</v>
      </c>
      <c r="FK808">
        <f>VLOOKUP(F808,'Komplet č 2025 (ÚR 4 A 5)'!$F$3:$N$753,8,0)</f>
        <v>4</v>
      </c>
    </row>
    <row r="809" spans="1:167" x14ac:dyDescent="0.25">
      <c r="A809" s="67" t="s">
        <v>1961</v>
      </c>
      <c r="B809" s="68" t="s">
        <v>1962</v>
      </c>
      <c r="C809" s="55" t="str">
        <f t="shared" si="165"/>
        <v>47990 - Ostatní maloobchod mimo prodejny, stánky a trhy</v>
      </c>
      <c r="D809" s="55" t="s">
        <v>1963</v>
      </c>
      <c r="E809" s="1" t="s">
        <v>1964</v>
      </c>
      <c r="F809" s="67" t="s">
        <v>1798</v>
      </c>
      <c r="G809" s="68" t="s">
        <v>1801</v>
      </c>
      <c r="H809" s="55" t="str">
        <f t="shared" si="172"/>
        <v>47240 - Maloobchod s pekařskými a cukrářskými výrobky a cukrovinkami</v>
      </c>
      <c r="I809" s="55" t="s">
        <v>1802</v>
      </c>
      <c r="J809" t="str">
        <f t="shared" si="160"/>
        <v>Shoda</v>
      </c>
      <c r="K809">
        <v>807</v>
      </c>
      <c r="L809" s="1">
        <f>IF(LEFT(Převodník!$A$12,5)=LEFT('Přehled převodů'!D809,5),1,0)</f>
        <v>0</v>
      </c>
      <c r="M809" s="31"/>
      <c r="N809">
        <f t="shared" si="171"/>
        <v>0</v>
      </c>
      <c r="O809" s="45" t="e">
        <f t="shared" si="161"/>
        <v>#N/A</v>
      </c>
      <c r="P809">
        <f t="shared" si="166"/>
        <v>0</v>
      </c>
      <c r="Q809" s="41">
        <f t="shared" si="167"/>
        <v>0</v>
      </c>
      <c r="R809" s="41">
        <f t="shared" si="162"/>
        <v>0</v>
      </c>
      <c r="S809" s="41">
        <f t="shared" si="168"/>
        <v>0</v>
      </c>
      <c r="T809">
        <f t="shared" si="163"/>
        <v>0</v>
      </c>
      <c r="U809" s="40">
        <f t="shared" si="169"/>
        <v>0</v>
      </c>
      <c r="V809" s="38">
        <f t="shared" si="170"/>
        <v>0</v>
      </c>
      <c r="W809" t="str">
        <f>VLOOKUP(A809,'Komplet č.2008 (ÚR 4 A 5)'!$V$4:$W$778,1,0)</f>
        <v>47990</v>
      </c>
      <c r="X809" t="str">
        <f>VLOOKUP(A809,'Komplet č.2008 (ÚR 4 A 5)'!$Y$4:$Y$778,1,0)</f>
        <v>47990</v>
      </c>
      <c r="FJ809" t="str">
        <f>VLOOKUP(F809,'Komplet č 2025 (ÚR 4 A 5)'!$F$3:$N$753,9,0)</f>
        <v>47.24</v>
      </c>
      <c r="FK809">
        <f>VLOOKUP(F809,'Komplet č 2025 (ÚR 4 A 5)'!$F$3:$N$753,8,0)</f>
        <v>4</v>
      </c>
    </row>
    <row r="810" spans="1:167" x14ac:dyDescent="0.25">
      <c r="A810" s="67" t="s">
        <v>1961</v>
      </c>
      <c r="B810" s="68" t="s">
        <v>1962</v>
      </c>
      <c r="C810" s="55" t="str">
        <f t="shared" si="165"/>
        <v>47990 - Ostatní maloobchod mimo prodejny, stánky a trhy</v>
      </c>
      <c r="D810" s="55" t="s">
        <v>1963</v>
      </c>
      <c r="E810" s="1" t="s">
        <v>1964</v>
      </c>
      <c r="F810" s="67" t="s">
        <v>1803</v>
      </c>
      <c r="G810" s="68" t="s">
        <v>1804</v>
      </c>
      <c r="H810" s="55" t="str">
        <f t="shared" si="172"/>
        <v>47250 - Maloobchod s nápoji</v>
      </c>
      <c r="I810" s="55" t="s">
        <v>1805</v>
      </c>
      <c r="J810" t="str">
        <f t="shared" si="160"/>
        <v>Shoda</v>
      </c>
      <c r="K810">
        <v>808</v>
      </c>
      <c r="L810" s="1">
        <f>IF(LEFT(Převodník!$A$12,5)=LEFT('Přehled převodů'!D810,5),1,0)</f>
        <v>0</v>
      </c>
      <c r="M810" s="31"/>
      <c r="N810">
        <f t="shared" si="171"/>
        <v>0</v>
      </c>
      <c r="O810" s="45" t="e">
        <f t="shared" si="161"/>
        <v>#N/A</v>
      </c>
      <c r="P810">
        <f t="shared" si="166"/>
        <v>0</v>
      </c>
      <c r="Q810" s="41">
        <f t="shared" si="167"/>
        <v>0</v>
      </c>
      <c r="R810" s="41">
        <f t="shared" si="162"/>
        <v>0</v>
      </c>
      <c r="S810" s="41">
        <f t="shared" si="168"/>
        <v>0</v>
      </c>
      <c r="T810">
        <f t="shared" si="163"/>
        <v>0</v>
      </c>
      <c r="U810" s="40">
        <f t="shared" si="169"/>
        <v>0</v>
      </c>
      <c r="V810" s="38">
        <f t="shared" si="170"/>
        <v>0</v>
      </c>
      <c r="W810" t="str">
        <f>VLOOKUP(A810,'Komplet č.2008 (ÚR 4 A 5)'!$V$4:$W$778,1,0)</f>
        <v>47990</v>
      </c>
      <c r="X810" t="str">
        <f>VLOOKUP(A810,'Komplet č.2008 (ÚR 4 A 5)'!$Y$4:$Y$778,1,0)</f>
        <v>47990</v>
      </c>
      <c r="FJ810" t="str">
        <f>VLOOKUP(F810,'Komplet č 2025 (ÚR 4 A 5)'!$F$3:$N$753,9,0)</f>
        <v>47.25</v>
      </c>
      <c r="FK810">
        <f>VLOOKUP(F810,'Komplet č 2025 (ÚR 4 A 5)'!$F$3:$N$753,8,0)</f>
        <v>4</v>
      </c>
    </row>
    <row r="811" spans="1:167" x14ac:dyDescent="0.25">
      <c r="A811" s="67" t="s">
        <v>1961</v>
      </c>
      <c r="B811" s="68" t="s">
        <v>1962</v>
      </c>
      <c r="C811" s="55" t="str">
        <f t="shared" si="165"/>
        <v>47990 - Ostatní maloobchod mimo prodejny, stánky a trhy</v>
      </c>
      <c r="D811" s="55" t="s">
        <v>1963</v>
      </c>
      <c r="E811" s="1" t="s">
        <v>1964</v>
      </c>
      <c r="F811" s="67" t="s">
        <v>1806</v>
      </c>
      <c r="G811" s="68" t="s">
        <v>1807</v>
      </c>
      <c r="H811" s="55" t="str">
        <f t="shared" si="172"/>
        <v>47260 - Maloobchod s tabákovými výrobky</v>
      </c>
      <c r="I811" s="55" t="s">
        <v>1808</v>
      </c>
      <c r="J811" t="str">
        <f t="shared" si="160"/>
        <v>Shoda</v>
      </c>
      <c r="K811">
        <v>809</v>
      </c>
      <c r="L811" s="1">
        <f>IF(LEFT(Převodník!$A$12,5)=LEFT('Přehled převodů'!D811,5),1,0)</f>
        <v>0</v>
      </c>
      <c r="M811" s="31"/>
      <c r="N811">
        <f t="shared" si="171"/>
        <v>0</v>
      </c>
      <c r="O811" s="45" t="e">
        <f t="shared" si="161"/>
        <v>#N/A</v>
      </c>
      <c r="P811">
        <f t="shared" si="166"/>
        <v>0</v>
      </c>
      <c r="Q811" s="41">
        <f t="shared" si="167"/>
        <v>0</v>
      </c>
      <c r="R811" s="41">
        <f t="shared" si="162"/>
        <v>0</v>
      </c>
      <c r="S811" s="41">
        <f t="shared" si="168"/>
        <v>0</v>
      </c>
      <c r="T811">
        <f t="shared" si="163"/>
        <v>0</v>
      </c>
      <c r="U811" s="40">
        <f t="shared" si="169"/>
        <v>0</v>
      </c>
      <c r="V811" s="38">
        <f t="shared" si="170"/>
        <v>0</v>
      </c>
      <c r="W811" t="str">
        <f>VLOOKUP(A811,'Komplet č.2008 (ÚR 4 A 5)'!$V$4:$W$778,1,0)</f>
        <v>47990</v>
      </c>
      <c r="X811" t="str">
        <f>VLOOKUP(A811,'Komplet č.2008 (ÚR 4 A 5)'!$Y$4:$Y$778,1,0)</f>
        <v>47990</v>
      </c>
      <c r="FJ811" t="str">
        <f>VLOOKUP(F811,'Komplet č 2025 (ÚR 4 A 5)'!$F$3:$N$753,9,0)</f>
        <v>47.26</v>
      </c>
      <c r="FK811">
        <f>VLOOKUP(F811,'Komplet č 2025 (ÚR 4 A 5)'!$F$3:$N$753,8,0)</f>
        <v>4</v>
      </c>
    </row>
    <row r="812" spans="1:167" x14ac:dyDescent="0.25">
      <c r="A812" s="67" t="s">
        <v>1961</v>
      </c>
      <c r="B812" s="68" t="s">
        <v>1962</v>
      </c>
      <c r="C812" s="55" t="str">
        <f t="shared" si="165"/>
        <v>47990 - Ostatní maloobchod mimo prodejny, stánky a trhy</v>
      </c>
      <c r="D812" s="55" t="s">
        <v>1963</v>
      </c>
      <c r="E812" s="1" t="s">
        <v>1964</v>
      </c>
      <c r="F812" s="67" t="s">
        <v>1812</v>
      </c>
      <c r="G812" s="68" t="s">
        <v>1813</v>
      </c>
      <c r="H812" s="55" t="str">
        <f t="shared" si="172"/>
        <v>47270 - Specializovaný maloobchod s ostatními potravinami</v>
      </c>
      <c r="I812" s="55" t="s">
        <v>1814</v>
      </c>
      <c r="J812" t="str">
        <f t="shared" si="160"/>
        <v>Shoda</v>
      </c>
      <c r="K812">
        <v>810</v>
      </c>
      <c r="L812" s="1">
        <f>IF(LEFT(Převodník!$A$12,5)=LEFT('Přehled převodů'!D812,5),1,0)</f>
        <v>0</v>
      </c>
      <c r="M812" s="31"/>
      <c r="N812">
        <f t="shared" si="171"/>
        <v>0</v>
      </c>
      <c r="O812" s="45" t="e">
        <f t="shared" si="161"/>
        <v>#N/A</v>
      </c>
      <c r="P812">
        <f t="shared" si="166"/>
        <v>0</v>
      </c>
      <c r="Q812" s="41">
        <f t="shared" si="167"/>
        <v>0</v>
      </c>
      <c r="R812" s="41">
        <f t="shared" si="162"/>
        <v>0</v>
      </c>
      <c r="S812" s="41">
        <f t="shared" si="168"/>
        <v>0</v>
      </c>
      <c r="T812">
        <f t="shared" si="163"/>
        <v>0</v>
      </c>
      <c r="U812" s="40">
        <f t="shared" si="169"/>
        <v>0</v>
      </c>
      <c r="V812" s="38">
        <f t="shared" si="170"/>
        <v>0</v>
      </c>
      <c r="W812" t="str">
        <f>VLOOKUP(A812,'Komplet č.2008 (ÚR 4 A 5)'!$V$4:$W$778,1,0)</f>
        <v>47990</v>
      </c>
      <c r="X812" t="str">
        <f>VLOOKUP(A812,'Komplet č.2008 (ÚR 4 A 5)'!$Y$4:$Y$778,1,0)</f>
        <v>47990</v>
      </c>
      <c r="FJ812" t="str">
        <f>VLOOKUP(F812,'Komplet č 2025 (ÚR 4 A 5)'!$F$3:$N$753,9,0)</f>
        <v>47.27</v>
      </c>
      <c r="FK812">
        <f>VLOOKUP(F812,'Komplet č 2025 (ÚR 4 A 5)'!$F$3:$N$753,8,0)</f>
        <v>4</v>
      </c>
    </row>
    <row r="813" spans="1:167" x14ac:dyDescent="0.25">
      <c r="A813" s="67" t="s">
        <v>1961</v>
      </c>
      <c r="B813" s="68" t="s">
        <v>1962</v>
      </c>
      <c r="C813" s="55" t="str">
        <f t="shared" si="165"/>
        <v>47990 - Ostatní maloobchod mimo prodejny, stánky a trhy</v>
      </c>
      <c r="D813" s="55" t="s">
        <v>1963</v>
      </c>
      <c r="E813" s="1" t="s">
        <v>1964</v>
      </c>
      <c r="F813" s="67" t="s">
        <v>1823</v>
      </c>
      <c r="G813" s="68" t="s">
        <v>1824</v>
      </c>
      <c r="H813" s="55" t="str">
        <f t="shared" si="172"/>
        <v>47400 - Maloobchod s počítačovým a komunikačním zařízením</v>
      </c>
      <c r="I813" s="55" t="s">
        <v>1825</v>
      </c>
      <c r="J813" t="str">
        <f t="shared" ref="J813:J876" si="173">IF(H813=I813,"Shoda","Neshoda")</f>
        <v>Shoda</v>
      </c>
      <c r="K813">
        <v>811</v>
      </c>
      <c r="L813" s="1">
        <f>IF(LEFT(Převodník!$A$12,5)=LEFT('Přehled převodů'!D813,5),1,0)</f>
        <v>0</v>
      </c>
      <c r="M813" s="31"/>
      <c r="N813">
        <f t="shared" si="171"/>
        <v>0</v>
      </c>
      <c r="O813" s="45" t="e">
        <f t="shared" si="161"/>
        <v>#N/A</v>
      </c>
      <c r="P813">
        <f t="shared" si="166"/>
        <v>0</v>
      </c>
      <c r="Q813" s="41">
        <f t="shared" si="167"/>
        <v>0</v>
      </c>
      <c r="R813" s="41">
        <f t="shared" si="162"/>
        <v>0</v>
      </c>
      <c r="S813" s="41">
        <f t="shared" si="168"/>
        <v>0</v>
      </c>
      <c r="T813">
        <f t="shared" si="163"/>
        <v>0</v>
      </c>
      <c r="U813" s="40">
        <f t="shared" si="169"/>
        <v>0</v>
      </c>
      <c r="V813" s="38">
        <f t="shared" si="170"/>
        <v>0</v>
      </c>
      <c r="W813" t="str">
        <f>VLOOKUP(A813,'Komplet č.2008 (ÚR 4 A 5)'!$V$4:$W$778,1,0)</f>
        <v>47990</v>
      </c>
      <c r="X813" t="str">
        <f>VLOOKUP(A813,'Komplet č.2008 (ÚR 4 A 5)'!$Y$4:$Y$778,1,0)</f>
        <v>47990</v>
      </c>
      <c r="FJ813" t="str">
        <f>VLOOKUP(F813,'Komplet č 2025 (ÚR 4 A 5)'!$F$3:$N$753,9,0)</f>
        <v>47.40</v>
      </c>
      <c r="FK813">
        <f>VLOOKUP(F813,'Komplet č 2025 (ÚR 4 A 5)'!$F$3:$N$753,8,0)</f>
        <v>4</v>
      </c>
    </row>
    <row r="814" spans="1:167" x14ac:dyDescent="0.25">
      <c r="A814" s="67" t="s">
        <v>1961</v>
      </c>
      <c r="B814" s="68" t="s">
        <v>1962</v>
      </c>
      <c r="C814" s="55" t="str">
        <f t="shared" si="165"/>
        <v>47990 - Ostatní maloobchod mimo prodejny, stánky a trhy</v>
      </c>
      <c r="D814" s="55" t="s">
        <v>1963</v>
      </c>
      <c r="E814" s="1" t="s">
        <v>1964</v>
      </c>
      <c r="F814" s="67" t="s">
        <v>1832</v>
      </c>
      <c r="G814" s="68" t="s">
        <v>1833</v>
      </c>
      <c r="H814" s="55" t="str">
        <f t="shared" si="172"/>
        <v>47510 - Maloobchod s textilem</v>
      </c>
      <c r="I814" s="55" t="s">
        <v>1834</v>
      </c>
      <c r="J814" t="str">
        <f t="shared" si="173"/>
        <v>Shoda</v>
      </c>
      <c r="K814">
        <v>812</v>
      </c>
      <c r="L814" s="1">
        <f>IF(LEFT(Převodník!$A$12,5)=LEFT('Přehled převodů'!D814,5),1,0)</f>
        <v>0</v>
      </c>
      <c r="M814" s="31"/>
      <c r="N814">
        <f t="shared" si="171"/>
        <v>0</v>
      </c>
      <c r="O814" s="45" t="e">
        <f t="shared" si="161"/>
        <v>#N/A</v>
      </c>
      <c r="P814">
        <f t="shared" si="166"/>
        <v>0</v>
      </c>
      <c r="Q814" s="41">
        <f t="shared" si="167"/>
        <v>0</v>
      </c>
      <c r="R814" s="41">
        <f t="shared" si="162"/>
        <v>0</v>
      </c>
      <c r="S814" s="41">
        <f t="shared" si="168"/>
        <v>0</v>
      </c>
      <c r="T814">
        <f t="shared" si="163"/>
        <v>0</v>
      </c>
      <c r="U814" s="40">
        <f t="shared" si="169"/>
        <v>0</v>
      </c>
      <c r="V814" s="38">
        <f t="shared" si="170"/>
        <v>0</v>
      </c>
      <c r="W814" t="str">
        <f>VLOOKUP(A814,'Komplet č.2008 (ÚR 4 A 5)'!$V$4:$W$778,1,0)</f>
        <v>47990</v>
      </c>
      <c r="X814" t="str">
        <f>VLOOKUP(A814,'Komplet č.2008 (ÚR 4 A 5)'!$Y$4:$Y$778,1,0)</f>
        <v>47990</v>
      </c>
      <c r="FJ814" t="str">
        <f>VLOOKUP(F814,'Komplet č 2025 (ÚR 4 A 5)'!$F$3:$N$753,9,0)</f>
        <v>47.51</v>
      </c>
      <c r="FK814">
        <f>VLOOKUP(F814,'Komplet č 2025 (ÚR 4 A 5)'!$F$3:$N$753,8,0)</f>
        <v>4</v>
      </c>
    </row>
    <row r="815" spans="1:167" x14ac:dyDescent="0.25">
      <c r="A815" s="67" t="s">
        <v>1961</v>
      </c>
      <c r="B815" s="68" t="s">
        <v>1962</v>
      </c>
      <c r="C815" s="55" t="str">
        <f t="shared" si="165"/>
        <v>47990 - Ostatní maloobchod mimo prodejny, stánky a trhy</v>
      </c>
      <c r="D815" s="55" t="s">
        <v>1963</v>
      </c>
      <c r="E815" s="1" t="s">
        <v>1964</v>
      </c>
      <c r="F815" s="67" t="s">
        <v>1835</v>
      </c>
      <c r="G815" s="68" t="s">
        <v>1838</v>
      </c>
      <c r="H815" s="55" t="str">
        <f t="shared" si="172"/>
        <v>47520 - Maloobchod s železářským zbožím, stavebními materiály, barvami a sklem</v>
      </c>
      <c r="I815" s="55" t="s">
        <v>1839</v>
      </c>
      <c r="J815" t="str">
        <f t="shared" si="173"/>
        <v>Shoda</v>
      </c>
      <c r="K815">
        <v>813</v>
      </c>
      <c r="L815" s="1">
        <f>IF(LEFT(Převodník!$A$12,5)=LEFT('Přehled převodů'!D815,5),1,0)</f>
        <v>0</v>
      </c>
      <c r="M815" s="31"/>
      <c r="N815">
        <f t="shared" si="171"/>
        <v>0</v>
      </c>
      <c r="O815" s="45" t="e">
        <f t="shared" si="161"/>
        <v>#N/A</v>
      </c>
      <c r="P815">
        <f t="shared" si="166"/>
        <v>0</v>
      </c>
      <c r="Q815" s="41">
        <f t="shared" si="167"/>
        <v>0</v>
      </c>
      <c r="R815" s="41">
        <f t="shared" si="162"/>
        <v>0</v>
      </c>
      <c r="S815" s="41">
        <f t="shared" si="168"/>
        <v>0</v>
      </c>
      <c r="T815">
        <f t="shared" si="163"/>
        <v>0</v>
      </c>
      <c r="U815" s="40">
        <f t="shared" si="169"/>
        <v>0</v>
      </c>
      <c r="V815" s="38">
        <f t="shared" si="170"/>
        <v>0</v>
      </c>
      <c r="W815" t="str">
        <f>VLOOKUP(A815,'Komplet č.2008 (ÚR 4 A 5)'!$V$4:$W$778,1,0)</f>
        <v>47990</v>
      </c>
      <c r="X815" t="str">
        <f>VLOOKUP(A815,'Komplet č.2008 (ÚR 4 A 5)'!$Y$4:$Y$778,1,0)</f>
        <v>47990</v>
      </c>
      <c r="FJ815" t="str">
        <f>VLOOKUP(F815,'Komplet č 2025 (ÚR 4 A 5)'!$F$3:$N$753,9,0)</f>
        <v>47.52</v>
      </c>
      <c r="FK815">
        <f>VLOOKUP(F815,'Komplet č 2025 (ÚR 4 A 5)'!$F$3:$N$753,8,0)</f>
        <v>4</v>
      </c>
    </row>
    <row r="816" spans="1:167" x14ac:dyDescent="0.25">
      <c r="A816" s="67" t="s">
        <v>1961</v>
      </c>
      <c r="B816" s="68" t="s">
        <v>1962</v>
      </c>
      <c r="C816" s="55" t="str">
        <f t="shared" si="165"/>
        <v>47990 - Ostatní maloobchod mimo prodejny, stánky a trhy</v>
      </c>
      <c r="D816" s="55" t="s">
        <v>1963</v>
      </c>
      <c r="E816" s="1" t="s">
        <v>1964</v>
      </c>
      <c r="F816" s="67" t="s">
        <v>1840</v>
      </c>
      <c r="G816" s="68" t="s">
        <v>1841</v>
      </c>
      <c r="H816" s="55" t="str">
        <f t="shared" si="172"/>
        <v>47530 - Maloobchod s koberci, podlahovými krytinami a nástěnnými obklady</v>
      </c>
      <c r="I816" s="55" t="s">
        <v>1842</v>
      </c>
      <c r="J816" t="str">
        <f t="shared" si="173"/>
        <v>Shoda</v>
      </c>
      <c r="K816">
        <v>814</v>
      </c>
      <c r="L816" s="1">
        <f>IF(LEFT(Převodník!$A$12,5)=LEFT('Přehled převodů'!D816,5),1,0)</f>
        <v>0</v>
      </c>
      <c r="M816" s="31"/>
      <c r="N816">
        <f t="shared" si="171"/>
        <v>0</v>
      </c>
      <c r="O816" s="45" t="e">
        <f t="shared" si="161"/>
        <v>#N/A</v>
      </c>
      <c r="P816">
        <f t="shared" si="166"/>
        <v>0</v>
      </c>
      <c r="Q816" s="41">
        <f t="shared" si="167"/>
        <v>0</v>
      </c>
      <c r="R816" s="41">
        <f t="shared" si="162"/>
        <v>0</v>
      </c>
      <c r="S816" s="41">
        <f t="shared" si="168"/>
        <v>0</v>
      </c>
      <c r="T816">
        <f t="shared" si="163"/>
        <v>0</v>
      </c>
      <c r="U816" s="40">
        <f t="shared" si="169"/>
        <v>0</v>
      </c>
      <c r="V816" s="38">
        <f t="shared" si="170"/>
        <v>0</v>
      </c>
      <c r="W816" t="str">
        <f>VLOOKUP(A816,'Komplet č.2008 (ÚR 4 A 5)'!$V$4:$W$778,1,0)</f>
        <v>47990</v>
      </c>
      <c r="X816" t="str">
        <f>VLOOKUP(A816,'Komplet č.2008 (ÚR 4 A 5)'!$Y$4:$Y$778,1,0)</f>
        <v>47990</v>
      </c>
      <c r="FJ816" t="str">
        <f>VLOOKUP(F816,'Komplet č 2025 (ÚR 4 A 5)'!$F$3:$N$753,9,0)</f>
        <v>47.53</v>
      </c>
      <c r="FK816">
        <f>VLOOKUP(F816,'Komplet č 2025 (ÚR 4 A 5)'!$F$3:$N$753,8,0)</f>
        <v>4</v>
      </c>
    </row>
    <row r="817" spans="1:167" x14ac:dyDescent="0.25">
      <c r="A817" s="67" t="s">
        <v>1961</v>
      </c>
      <c r="B817" s="68" t="s">
        <v>1962</v>
      </c>
      <c r="C817" s="55" t="str">
        <f t="shared" si="165"/>
        <v>47990 - Ostatní maloobchod mimo prodejny, stánky a trhy</v>
      </c>
      <c r="D817" s="55" t="s">
        <v>1963</v>
      </c>
      <c r="E817" s="1" t="s">
        <v>1964</v>
      </c>
      <c r="F817" s="67" t="s">
        <v>1843</v>
      </c>
      <c r="G817" s="68" t="s">
        <v>1846</v>
      </c>
      <c r="H817" s="55" t="str">
        <f t="shared" si="172"/>
        <v>47540 - Maloobchod s elektrospotřebiči a elektronikou převážně pro domácnost</v>
      </c>
      <c r="I817" s="55" t="s">
        <v>1847</v>
      </c>
      <c r="J817" t="str">
        <f t="shared" si="173"/>
        <v>Shoda</v>
      </c>
      <c r="K817">
        <v>815</v>
      </c>
      <c r="L817" s="1">
        <f>IF(LEFT(Převodník!$A$12,5)=LEFT('Přehled převodů'!D817,5),1,0)</f>
        <v>0</v>
      </c>
      <c r="M817" s="31"/>
      <c r="N817">
        <f t="shared" si="171"/>
        <v>0</v>
      </c>
      <c r="O817" s="45" t="e">
        <f t="shared" si="161"/>
        <v>#N/A</v>
      </c>
      <c r="P817">
        <f t="shared" si="166"/>
        <v>0</v>
      </c>
      <c r="Q817" s="41">
        <f t="shared" si="167"/>
        <v>0</v>
      </c>
      <c r="R817" s="41">
        <f t="shared" si="162"/>
        <v>0</v>
      </c>
      <c r="S817" s="41">
        <f t="shared" si="168"/>
        <v>0</v>
      </c>
      <c r="T817">
        <f t="shared" si="163"/>
        <v>0</v>
      </c>
      <c r="U817" s="40">
        <f t="shared" si="169"/>
        <v>0</v>
      </c>
      <c r="V817" s="38">
        <f t="shared" si="170"/>
        <v>0</v>
      </c>
      <c r="W817" t="str">
        <f>VLOOKUP(A817,'Komplet č.2008 (ÚR 4 A 5)'!$V$4:$W$778,1,0)</f>
        <v>47990</v>
      </c>
      <c r="X817" t="str">
        <f>VLOOKUP(A817,'Komplet č.2008 (ÚR 4 A 5)'!$Y$4:$Y$778,1,0)</f>
        <v>47990</v>
      </c>
      <c r="FJ817" t="str">
        <f>VLOOKUP(F817,'Komplet č 2025 (ÚR 4 A 5)'!$F$3:$N$753,9,0)</f>
        <v>47.54</v>
      </c>
      <c r="FK817">
        <f>VLOOKUP(F817,'Komplet č 2025 (ÚR 4 A 5)'!$F$3:$N$753,8,0)</f>
        <v>4</v>
      </c>
    </row>
    <row r="818" spans="1:167" x14ac:dyDescent="0.25">
      <c r="A818" s="67" t="s">
        <v>1961</v>
      </c>
      <c r="B818" s="68" t="s">
        <v>1962</v>
      </c>
      <c r="C818" s="55" t="str">
        <f t="shared" si="165"/>
        <v>47990 - Ostatní maloobchod mimo prodejny, stánky a trhy</v>
      </c>
      <c r="D818" s="55" t="s">
        <v>1963</v>
      </c>
      <c r="E818" s="1" t="s">
        <v>1964</v>
      </c>
      <c r="F818" s="67" t="s">
        <v>1851</v>
      </c>
      <c r="G818" s="68" t="s">
        <v>1852</v>
      </c>
      <c r="H818" s="55" t="str">
        <f t="shared" si="172"/>
        <v>47550 - Maloobchod s nábytkem, osvětlovacími zařízeními, nádobím a ostatními výrobky převážně pro domácnost</v>
      </c>
      <c r="I818" s="55" t="s">
        <v>1855</v>
      </c>
      <c r="J818" t="str">
        <f t="shared" si="173"/>
        <v>Shoda</v>
      </c>
      <c r="K818">
        <v>816</v>
      </c>
      <c r="L818" s="1">
        <f>IF(LEFT(Převodník!$A$12,5)=LEFT('Přehled převodů'!D818,5),1,0)</f>
        <v>0</v>
      </c>
      <c r="M818" s="31"/>
      <c r="N818">
        <f t="shared" si="171"/>
        <v>0</v>
      </c>
      <c r="O818" s="45" t="e">
        <f t="shared" si="161"/>
        <v>#N/A</v>
      </c>
      <c r="P818">
        <f t="shared" si="166"/>
        <v>0</v>
      </c>
      <c r="Q818" s="41">
        <f t="shared" si="167"/>
        <v>0</v>
      </c>
      <c r="R818" s="41">
        <f t="shared" si="162"/>
        <v>0</v>
      </c>
      <c r="S818" s="41">
        <f t="shared" si="168"/>
        <v>0</v>
      </c>
      <c r="T818">
        <f t="shared" si="163"/>
        <v>0</v>
      </c>
      <c r="U818" s="40">
        <f t="shared" si="169"/>
        <v>0</v>
      </c>
      <c r="V818" s="38">
        <f t="shared" si="170"/>
        <v>0</v>
      </c>
      <c r="W818" t="str">
        <f>VLOOKUP(A818,'Komplet č.2008 (ÚR 4 A 5)'!$V$4:$W$778,1,0)</f>
        <v>47990</v>
      </c>
      <c r="X818" t="str">
        <f>VLOOKUP(A818,'Komplet č.2008 (ÚR 4 A 5)'!$Y$4:$Y$778,1,0)</f>
        <v>47990</v>
      </c>
      <c r="FJ818" t="str">
        <f>VLOOKUP(F818,'Komplet č 2025 (ÚR 4 A 5)'!$F$3:$N$753,9,0)</f>
        <v>47.55</v>
      </c>
      <c r="FK818">
        <f>VLOOKUP(F818,'Komplet č 2025 (ÚR 4 A 5)'!$F$3:$N$753,8,0)</f>
        <v>4</v>
      </c>
    </row>
    <row r="819" spans="1:167" x14ac:dyDescent="0.25">
      <c r="A819" s="67" t="s">
        <v>1961</v>
      </c>
      <c r="B819" s="68" t="s">
        <v>1962</v>
      </c>
      <c r="C819" s="55" t="str">
        <f t="shared" si="165"/>
        <v>47990 - Ostatní maloobchod mimo prodejny, stánky a trhy</v>
      </c>
      <c r="D819" s="55" t="s">
        <v>1963</v>
      </c>
      <c r="E819" s="1" t="s">
        <v>1964</v>
      </c>
      <c r="F819" s="67" t="s">
        <v>1857</v>
      </c>
      <c r="G819" s="68" t="s">
        <v>1858</v>
      </c>
      <c r="H819" s="55" t="str">
        <f t="shared" si="172"/>
        <v>47610 - Maloobchod s knihami</v>
      </c>
      <c r="I819" s="55" t="s">
        <v>1859</v>
      </c>
      <c r="J819" t="str">
        <f t="shared" si="173"/>
        <v>Shoda</v>
      </c>
      <c r="K819">
        <v>817</v>
      </c>
      <c r="L819" s="1">
        <f>IF(LEFT(Převodník!$A$12,5)=LEFT('Přehled převodů'!D819,5),1,0)</f>
        <v>0</v>
      </c>
      <c r="M819" s="31"/>
      <c r="N819">
        <f t="shared" si="171"/>
        <v>0</v>
      </c>
      <c r="O819" s="45" t="e">
        <f t="shared" si="161"/>
        <v>#N/A</v>
      </c>
      <c r="P819">
        <f t="shared" si="166"/>
        <v>0</v>
      </c>
      <c r="Q819" s="41">
        <f t="shared" si="167"/>
        <v>0</v>
      </c>
      <c r="R819" s="41">
        <f t="shared" si="162"/>
        <v>0</v>
      </c>
      <c r="S819" s="41">
        <f t="shared" si="168"/>
        <v>0</v>
      </c>
      <c r="T819">
        <f t="shared" si="163"/>
        <v>0</v>
      </c>
      <c r="U819" s="40">
        <f t="shared" si="169"/>
        <v>0</v>
      </c>
      <c r="V819" s="38">
        <f t="shared" si="170"/>
        <v>0</v>
      </c>
      <c r="W819" t="str">
        <f>VLOOKUP(A819,'Komplet č.2008 (ÚR 4 A 5)'!$V$4:$W$778,1,0)</f>
        <v>47990</v>
      </c>
      <c r="X819" t="str">
        <f>VLOOKUP(A819,'Komplet č.2008 (ÚR 4 A 5)'!$Y$4:$Y$778,1,0)</f>
        <v>47990</v>
      </c>
      <c r="FJ819" t="str">
        <f>VLOOKUP(F819,'Komplet č 2025 (ÚR 4 A 5)'!$F$3:$N$753,9,0)</f>
        <v>47.61</v>
      </c>
      <c r="FK819">
        <f>VLOOKUP(F819,'Komplet č 2025 (ÚR 4 A 5)'!$F$3:$N$753,8,0)</f>
        <v>4</v>
      </c>
    </row>
    <row r="820" spans="1:167" x14ac:dyDescent="0.25">
      <c r="A820" s="67" t="s">
        <v>1961</v>
      </c>
      <c r="B820" s="68" t="s">
        <v>1962</v>
      </c>
      <c r="C820" s="55" t="str">
        <f t="shared" si="165"/>
        <v>47990 - Ostatní maloobchod mimo prodejny, stánky a trhy</v>
      </c>
      <c r="D820" s="55" t="s">
        <v>1963</v>
      </c>
      <c r="E820" s="1" t="s">
        <v>1964</v>
      </c>
      <c r="F820" s="67" t="s">
        <v>1860</v>
      </c>
      <c r="G820" s="68" t="s">
        <v>1863</v>
      </c>
      <c r="H820" s="55" t="str">
        <f t="shared" si="172"/>
        <v>47620 - Maloobchod s novinami a ostatními periodickými publikacemi a papírnickým zbožím</v>
      </c>
      <c r="I820" s="55" t="s">
        <v>1864</v>
      </c>
      <c r="J820" t="str">
        <f t="shared" si="173"/>
        <v>Shoda</v>
      </c>
      <c r="K820">
        <v>818</v>
      </c>
      <c r="L820" s="1">
        <f>IF(LEFT(Převodník!$A$12,5)=LEFT('Přehled převodů'!D820,5),1,0)</f>
        <v>0</v>
      </c>
      <c r="M820" s="31"/>
      <c r="N820">
        <f t="shared" si="171"/>
        <v>0</v>
      </c>
      <c r="O820" s="45" t="e">
        <f t="shared" si="161"/>
        <v>#N/A</v>
      </c>
      <c r="P820">
        <f t="shared" si="166"/>
        <v>0</v>
      </c>
      <c r="Q820" s="41">
        <f t="shared" si="167"/>
        <v>0</v>
      </c>
      <c r="R820" s="41">
        <f t="shared" si="162"/>
        <v>0</v>
      </c>
      <c r="S820" s="41">
        <f t="shared" si="168"/>
        <v>0</v>
      </c>
      <c r="T820">
        <f t="shared" si="163"/>
        <v>0</v>
      </c>
      <c r="U820" s="40">
        <f t="shared" si="169"/>
        <v>0</v>
      </c>
      <c r="V820" s="38">
        <f t="shared" si="170"/>
        <v>0</v>
      </c>
      <c r="W820" t="str">
        <f>VLOOKUP(A820,'Komplet č.2008 (ÚR 4 A 5)'!$V$4:$W$778,1,0)</f>
        <v>47990</v>
      </c>
      <c r="X820" t="str">
        <f>VLOOKUP(A820,'Komplet č.2008 (ÚR 4 A 5)'!$Y$4:$Y$778,1,0)</f>
        <v>47990</v>
      </c>
      <c r="FJ820" t="str">
        <f>VLOOKUP(F820,'Komplet č 2025 (ÚR 4 A 5)'!$F$3:$N$753,9,0)</f>
        <v>47.62</v>
      </c>
      <c r="FK820">
        <f>VLOOKUP(F820,'Komplet č 2025 (ÚR 4 A 5)'!$F$3:$N$753,8,0)</f>
        <v>4</v>
      </c>
    </row>
    <row r="821" spans="1:167" x14ac:dyDescent="0.25">
      <c r="A821" s="67" t="s">
        <v>1961</v>
      </c>
      <c r="B821" s="68" t="s">
        <v>1962</v>
      </c>
      <c r="C821" s="55" t="str">
        <f t="shared" si="165"/>
        <v>47990 - Ostatní maloobchod mimo prodejny, stánky a trhy</v>
      </c>
      <c r="D821" s="55" t="s">
        <v>1963</v>
      </c>
      <c r="E821" s="1" t="s">
        <v>1964</v>
      </c>
      <c r="F821" s="67" t="s">
        <v>1865</v>
      </c>
      <c r="G821" s="68" t="s">
        <v>1869</v>
      </c>
      <c r="H821" s="55" t="str">
        <f t="shared" si="172"/>
        <v>47630 - Maloobchod se sportovním vybavením</v>
      </c>
      <c r="I821" s="55" t="s">
        <v>1871</v>
      </c>
      <c r="J821" t="str">
        <f t="shared" si="173"/>
        <v>Shoda</v>
      </c>
      <c r="K821">
        <v>819</v>
      </c>
      <c r="L821" s="1">
        <f>IF(LEFT(Převodník!$A$12,5)=LEFT('Přehled převodů'!D821,5),1,0)</f>
        <v>0</v>
      </c>
      <c r="M821" s="31"/>
      <c r="N821">
        <f t="shared" si="171"/>
        <v>0</v>
      </c>
      <c r="O821" s="45" t="e">
        <f t="shared" si="161"/>
        <v>#N/A</v>
      </c>
      <c r="P821">
        <f t="shared" si="166"/>
        <v>0</v>
      </c>
      <c r="Q821" s="41">
        <f t="shared" si="167"/>
        <v>0</v>
      </c>
      <c r="R821" s="41">
        <f t="shared" si="162"/>
        <v>0</v>
      </c>
      <c r="S821" s="41">
        <f t="shared" si="168"/>
        <v>0</v>
      </c>
      <c r="T821">
        <f t="shared" si="163"/>
        <v>0</v>
      </c>
      <c r="U821" s="40">
        <f t="shared" si="169"/>
        <v>0</v>
      </c>
      <c r="V821" s="38">
        <f t="shared" si="170"/>
        <v>0</v>
      </c>
      <c r="W821" t="str">
        <f>VLOOKUP(A821,'Komplet č.2008 (ÚR 4 A 5)'!$V$4:$W$778,1,0)</f>
        <v>47990</v>
      </c>
      <c r="X821" t="str">
        <f>VLOOKUP(A821,'Komplet č.2008 (ÚR 4 A 5)'!$Y$4:$Y$778,1,0)</f>
        <v>47990</v>
      </c>
      <c r="FJ821" t="str">
        <f>VLOOKUP(F821,'Komplet č 2025 (ÚR 4 A 5)'!$F$3:$N$753,9,0)</f>
        <v>47.63</v>
      </c>
      <c r="FK821">
        <f>VLOOKUP(F821,'Komplet č 2025 (ÚR 4 A 5)'!$F$3:$N$753,8,0)</f>
        <v>4</v>
      </c>
    </row>
    <row r="822" spans="1:167" x14ac:dyDescent="0.25">
      <c r="A822" s="67" t="s">
        <v>1961</v>
      </c>
      <c r="B822" s="68" t="s">
        <v>1962</v>
      </c>
      <c r="C822" s="55" t="str">
        <f t="shared" si="165"/>
        <v>47990 - Ostatní maloobchod mimo prodejny, stánky a trhy</v>
      </c>
      <c r="D822" s="55" t="s">
        <v>1963</v>
      </c>
      <c r="E822" s="1" t="s">
        <v>1964</v>
      </c>
      <c r="F822" s="67" t="s">
        <v>1868</v>
      </c>
      <c r="G822" s="68" t="s">
        <v>1873</v>
      </c>
      <c r="H822" s="55" t="str">
        <f t="shared" si="172"/>
        <v>47640 - Maloobchod s hrami a hračkami</v>
      </c>
      <c r="I822" s="55" t="s">
        <v>1875</v>
      </c>
      <c r="J822" t="str">
        <f t="shared" si="173"/>
        <v>Shoda</v>
      </c>
      <c r="K822">
        <v>820</v>
      </c>
      <c r="L822" s="1">
        <f>IF(LEFT(Převodník!$A$12,5)=LEFT('Přehled převodů'!D822,5),1,0)</f>
        <v>0</v>
      </c>
      <c r="M822" s="31"/>
      <c r="N822">
        <f t="shared" si="171"/>
        <v>0</v>
      </c>
      <c r="O822" s="45" t="e">
        <f t="shared" si="161"/>
        <v>#N/A</v>
      </c>
      <c r="P822">
        <f t="shared" si="166"/>
        <v>0</v>
      </c>
      <c r="Q822" s="41">
        <f t="shared" si="167"/>
        <v>0</v>
      </c>
      <c r="R822" s="41">
        <f t="shared" si="162"/>
        <v>0</v>
      </c>
      <c r="S822" s="41">
        <f t="shared" si="168"/>
        <v>0</v>
      </c>
      <c r="T822">
        <f t="shared" si="163"/>
        <v>0</v>
      </c>
      <c r="U822" s="40">
        <f t="shared" si="169"/>
        <v>0</v>
      </c>
      <c r="V822" s="38">
        <f t="shared" si="170"/>
        <v>0</v>
      </c>
      <c r="W822" t="str">
        <f>VLOOKUP(A822,'Komplet č.2008 (ÚR 4 A 5)'!$V$4:$W$778,1,0)</f>
        <v>47990</v>
      </c>
      <c r="X822" t="str">
        <f>VLOOKUP(A822,'Komplet č.2008 (ÚR 4 A 5)'!$Y$4:$Y$778,1,0)</f>
        <v>47990</v>
      </c>
      <c r="FJ822" t="str">
        <f>VLOOKUP(F822,'Komplet č 2025 (ÚR 4 A 5)'!$F$3:$N$753,9,0)</f>
        <v>47.64</v>
      </c>
      <c r="FK822">
        <f>VLOOKUP(F822,'Komplet č 2025 (ÚR 4 A 5)'!$F$3:$N$753,8,0)</f>
        <v>4</v>
      </c>
    </row>
    <row r="823" spans="1:167" x14ac:dyDescent="0.25">
      <c r="A823" s="67" t="s">
        <v>1961</v>
      </c>
      <c r="B823" s="68" t="s">
        <v>1962</v>
      </c>
      <c r="C823" s="55" t="str">
        <f t="shared" si="165"/>
        <v>47990 - Ostatní maloobchod mimo prodejny, stánky a trhy</v>
      </c>
      <c r="D823" s="55" t="s">
        <v>1963</v>
      </c>
      <c r="E823" s="1" t="s">
        <v>1964</v>
      </c>
      <c r="F823" s="67" t="s">
        <v>1853</v>
      </c>
      <c r="G823" s="68" t="s">
        <v>1854</v>
      </c>
      <c r="H823" s="55" t="str">
        <f t="shared" si="172"/>
        <v>47690 - Maloobchod s výrobky pro kulturní rozhled a rekreaci j. n.</v>
      </c>
      <c r="I823" s="55" t="s">
        <v>1856</v>
      </c>
      <c r="J823" t="str">
        <f t="shared" si="173"/>
        <v>Shoda</v>
      </c>
      <c r="K823">
        <v>821</v>
      </c>
      <c r="L823" s="1">
        <f>IF(LEFT(Převodník!$A$12,5)=LEFT('Přehled převodů'!D823,5),1,0)</f>
        <v>0</v>
      </c>
      <c r="M823" s="31"/>
      <c r="N823">
        <f t="shared" si="171"/>
        <v>0</v>
      </c>
      <c r="O823" s="45" t="e">
        <f t="shared" si="161"/>
        <v>#N/A</v>
      </c>
      <c r="P823">
        <f t="shared" si="166"/>
        <v>0</v>
      </c>
      <c r="Q823" s="41">
        <f t="shared" si="167"/>
        <v>0</v>
      </c>
      <c r="R823" s="41">
        <f t="shared" si="162"/>
        <v>0</v>
      </c>
      <c r="S823" s="41">
        <f t="shared" si="168"/>
        <v>0</v>
      </c>
      <c r="T823">
        <f t="shared" si="163"/>
        <v>0</v>
      </c>
      <c r="U823" s="40">
        <f t="shared" si="169"/>
        <v>0</v>
      </c>
      <c r="V823" s="38">
        <f t="shared" si="170"/>
        <v>0</v>
      </c>
      <c r="W823" t="str">
        <f>VLOOKUP(A823,'Komplet č.2008 (ÚR 4 A 5)'!$V$4:$W$778,1,0)</f>
        <v>47990</v>
      </c>
      <c r="X823" t="str">
        <f>VLOOKUP(A823,'Komplet č.2008 (ÚR 4 A 5)'!$Y$4:$Y$778,1,0)</f>
        <v>47990</v>
      </c>
      <c r="FJ823" t="str">
        <f>VLOOKUP(F823,'Komplet č 2025 (ÚR 4 A 5)'!$F$3:$N$753,9,0)</f>
        <v>47.69</v>
      </c>
      <c r="FK823">
        <f>VLOOKUP(F823,'Komplet č 2025 (ÚR 4 A 5)'!$F$3:$N$753,8,0)</f>
        <v>4</v>
      </c>
    </row>
    <row r="824" spans="1:167" x14ac:dyDescent="0.25">
      <c r="A824" s="67" t="s">
        <v>1961</v>
      </c>
      <c r="B824" s="68" t="s">
        <v>1962</v>
      </c>
      <c r="C824" s="55" t="str">
        <f t="shared" si="165"/>
        <v>47990 - Ostatní maloobchod mimo prodejny, stánky a trhy</v>
      </c>
      <c r="D824" s="55" t="s">
        <v>1963</v>
      </c>
      <c r="E824" s="1" t="s">
        <v>1964</v>
      </c>
      <c r="F824" s="67" t="s">
        <v>1876</v>
      </c>
      <c r="G824" s="68" t="s">
        <v>1877</v>
      </c>
      <c r="H824" s="55" t="str">
        <f t="shared" si="172"/>
        <v>47710 - Maloobchod s oděvy</v>
      </c>
      <c r="I824" s="55" t="s">
        <v>1878</v>
      </c>
      <c r="J824" t="str">
        <f t="shared" si="173"/>
        <v>Shoda</v>
      </c>
      <c r="K824">
        <v>822</v>
      </c>
      <c r="L824" s="1">
        <f>IF(LEFT(Převodník!$A$12,5)=LEFT('Přehled převodů'!D824,5),1,0)</f>
        <v>0</v>
      </c>
      <c r="M824" s="31"/>
      <c r="N824">
        <f t="shared" si="171"/>
        <v>0</v>
      </c>
      <c r="O824" s="45" t="e">
        <f t="shared" si="161"/>
        <v>#N/A</v>
      </c>
      <c r="P824">
        <f t="shared" si="166"/>
        <v>0</v>
      </c>
      <c r="Q824" s="41">
        <f t="shared" si="167"/>
        <v>0</v>
      </c>
      <c r="R824" s="41">
        <f t="shared" si="162"/>
        <v>0</v>
      </c>
      <c r="S824" s="41">
        <f t="shared" si="168"/>
        <v>0</v>
      </c>
      <c r="T824">
        <f t="shared" si="163"/>
        <v>0</v>
      </c>
      <c r="U824" s="40">
        <f t="shared" si="169"/>
        <v>0</v>
      </c>
      <c r="V824" s="38">
        <f t="shared" si="170"/>
        <v>0</v>
      </c>
      <c r="W824" t="str">
        <f>VLOOKUP(A824,'Komplet č.2008 (ÚR 4 A 5)'!$V$4:$W$778,1,0)</f>
        <v>47990</v>
      </c>
      <c r="X824" t="str">
        <f>VLOOKUP(A824,'Komplet č.2008 (ÚR 4 A 5)'!$Y$4:$Y$778,1,0)</f>
        <v>47990</v>
      </c>
      <c r="FJ824" t="str">
        <f>VLOOKUP(F824,'Komplet č 2025 (ÚR 4 A 5)'!$F$3:$N$753,9,0)</f>
        <v>47.71</v>
      </c>
      <c r="FK824">
        <f>VLOOKUP(F824,'Komplet č 2025 (ÚR 4 A 5)'!$F$3:$N$753,8,0)</f>
        <v>4</v>
      </c>
    </row>
    <row r="825" spans="1:167" x14ac:dyDescent="0.25">
      <c r="A825" s="67" t="s">
        <v>1961</v>
      </c>
      <c r="B825" s="68" t="s">
        <v>1962</v>
      </c>
      <c r="C825" s="55" t="str">
        <f t="shared" si="165"/>
        <v>47990 - Ostatní maloobchod mimo prodejny, stánky a trhy</v>
      </c>
      <c r="D825" s="55" t="s">
        <v>1963</v>
      </c>
      <c r="E825" s="1" t="s">
        <v>1964</v>
      </c>
      <c r="F825" s="67" t="s">
        <v>1879</v>
      </c>
      <c r="G825" s="68" t="s">
        <v>1880</v>
      </c>
      <c r="H825" s="55" t="str">
        <f t="shared" si="172"/>
        <v>47720 - Maloobchod s obuví a koženými výrobky</v>
      </c>
      <c r="I825" s="55" t="s">
        <v>1881</v>
      </c>
      <c r="J825" t="str">
        <f t="shared" si="173"/>
        <v>Shoda</v>
      </c>
      <c r="K825">
        <v>823</v>
      </c>
      <c r="L825" s="1">
        <f>IF(LEFT(Převodník!$A$12,5)=LEFT('Přehled převodů'!D825,5),1,0)</f>
        <v>0</v>
      </c>
      <c r="M825" s="31"/>
      <c r="N825">
        <f t="shared" si="171"/>
        <v>0</v>
      </c>
      <c r="O825" s="45" t="e">
        <f t="shared" si="161"/>
        <v>#N/A</v>
      </c>
      <c r="P825">
        <f t="shared" si="166"/>
        <v>0</v>
      </c>
      <c r="Q825" s="41">
        <f t="shared" si="167"/>
        <v>0</v>
      </c>
      <c r="R825" s="41">
        <f t="shared" si="162"/>
        <v>0</v>
      </c>
      <c r="S825" s="41">
        <f t="shared" si="168"/>
        <v>0</v>
      </c>
      <c r="T825">
        <f t="shared" si="163"/>
        <v>0</v>
      </c>
      <c r="U825" s="40">
        <f t="shared" si="169"/>
        <v>0</v>
      </c>
      <c r="V825" s="38">
        <f t="shared" si="170"/>
        <v>0</v>
      </c>
      <c r="W825" t="str">
        <f>VLOOKUP(A825,'Komplet č.2008 (ÚR 4 A 5)'!$V$4:$W$778,1,0)</f>
        <v>47990</v>
      </c>
      <c r="X825" t="str">
        <f>VLOOKUP(A825,'Komplet č.2008 (ÚR 4 A 5)'!$Y$4:$Y$778,1,0)</f>
        <v>47990</v>
      </c>
      <c r="FJ825" t="str">
        <f>VLOOKUP(F825,'Komplet č 2025 (ÚR 4 A 5)'!$F$3:$N$753,9,0)</f>
        <v>47.72</v>
      </c>
      <c r="FK825">
        <f>VLOOKUP(F825,'Komplet č 2025 (ÚR 4 A 5)'!$F$3:$N$753,8,0)</f>
        <v>4</v>
      </c>
    </row>
    <row r="826" spans="1:167" x14ac:dyDescent="0.25">
      <c r="A826" s="67" t="s">
        <v>1961</v>
      </c>
      <c r="B826" s="68" t="s">
        <v>1962</v>
      </c>
      <c r="C826" s="55" t="str">
        <f t="shared" si="165"/>
        <v>47990 - Ostatní maloobchod mimo prodejny, stánky a trhy</v>
      </c>
      <c r="D826" s="55" t="s">
        <v>1963</v>
      </c>
      <c r="E826" s="1" t="s">
        <v>1964</v>
      </c>
      <c r="F826" s="67" t="s">
        <v>1887</v>
      </c>
      <c r="G826" s="68" t="s">
        <v>1888</v>
      </c>
      <c r="H826" s="55" t="str">
        <f t="shared" si="172"/>
        <v>47740 - Maloobchod se zdravotnickými a ortopedickými výrobky</v>
      </c>
      <c r="I826" s="55" t="s">
        <v>1889</v>
      </c>
      <c r="J826" t="str">
        <f t="shared" si="173"/>
        <v>Shoda</v>
      </c>
      <c r="K826">
        <v>824</v>
      </c>
      <c r="L826" s="1">
        <f>IF(LEFT(Převodník!$A$12,5)=LEFT('Přehled převodů'!D826,5),1,0)</f>
        <v>0</v>
      </c>
      <c r="M826" s="31"/>
      <c r="N826">
        <f t="shared" si="171"/>
        <v>0</v>
      </c>
      <c r="O826" s="45" t="e">
        <f t="shared" si="161"/>
        <v>#N/A</v>
      </c>
      <c r="P826">
        <f t="shared" si="166"/>
        <v>0</v>
      </c>
      <c r="Q826" s="41">
        <f t="shared" si="167"/>
        <v>0</v>
      </c>
      <c r="R826" s="41">
        <f t="shared" si="162"/>
        <v>0</v>
      </c>
      <c r="S826" s="41">
        <f t="shared" si="168"/>
        <v>0</v>
      </c>
      <c r="T826">
        <f t="shared" si="163"/>
        <v>0</v>
      </c>
      <c r="U826" s="40">
        <f t="shared" si="169"/>
        <v>0</v>
      </c>
      <c r="V826" s="38">
        <f t="shared" si="170"/>
        <v>0</v>
      </c>
      <c r="W826" t="str">
        <f>VLOOKUP(A826,'Komplet č.2008 (ÚR 4 A 5)'!$V$4:$W$778,1,0)</f>
        <v>47990</v>
      </c>
      <c r="X826" t="str">
        <f>VLOOKUP(A826,'Komplet č.2008 (ÚR 4 A 5)'!$Y$4:$Y$778,1,0)</f>
        <v>47990</v>
      </c>
      <c r="FJ826" t="str">
        <f>VLOOKUP(F826,'Komplet č 2025 (ÚR 4 A 5)'!$F$3:$N$753,9,0)</f>
        <v>47.74</v>
      </c>
      <c r="FK826">
        <f>VLOOKUP(F826,'Komplet č 2025 (ÚR 4 A 5)'!$F$3:$N$753,8,0)</f>
        <v>4</v>
      </c>
    </row>
    <row r="827" spans="1:167" x14ac:dyDescent="0.25">
      <c r="A827" s="67" t="s">
        <v>1961</v>
      </c>
      <c r="B827" s="68" t="s">
        <v>1962</v>
      </c>
      <c r="C827" s="55" t="str">
        <f t="shared" si="165"/>
        <v>47990 - Ostatní maloobchod mimo prodejny, stánky a trhy</v>
      </c>
      <c r="D827" s="55" t="s">
        <v>1963</v>
      </c>
      <c r="E827" s="1" t="s">
        <v>1964</v>
      </c>
      <c r="F827" s="67" t="s">
        <v>1890</v>
      </c>
      <c r="G827" s="68" t="s">
        <v>1891</v>
      </c>
      <c r="H827" s="55" t="str">
        <f t="shared" si="172"/>
        <v>47750 - Maloobchod s kosmetickými a toaletními výrobky</v>
      </c>
      <c r="I827" s="55" t="s">
        <v>1892</v>
      </c>
      <c r="J827" t="str">
        <f t="shared" si="173"/>
        <v>Shoda</v>
      </c>
      <c r="K827">
        <v>825</v>
      </c>
      <c r="L827" s="1">
        <f>IF(LEFT(Převodník!$A$12,5)=LEFT('Přehled převodů'!D827,5),1,0)</f>
        <v>0</v>
      </c>
      <c r="M827" s="31"/>
      <c r="N827">
        <f t="shared" si="171"/>
        <v>0</v>
      </c>
      <c r="O827" s="45" t="e">
        <f t="shared" si="161"/>
        <v>#N/A</v>
      </c>
      <c r="P827">
        <f t="shared" si="166"/>
        <v>0</v>
      </c>
      <c r="Q827" s="41">
        <f t="shared" si="167"/>
        <v>0</v>
      </c>
      <c r="R827" s="41">
        <f t="shared" si="162"/>
        <v>0</v>
      </c>
      <c r="S827" s="41">
        <f t="shared" si="168"/>
        <v>0</v>
      </c>
      <c r="T827">
        <f t="shared" si="163"/>
        <v>0</v>
      </c>
      <c r="U827" s="40">
        <f t="shared" si="169"/>
        <v>0</v>
      </c>
      <c r="V827" s="38">
        <f t="shared" si="170"/>
        <v>0</v>
      </c>
      <c r="W827" t="str">
        <f>VLOOKUP(A827,'Komplet č.2008 (ÚR 4 A 5)'!$V$4:$W$778,1,0)</f>
        <v>47990</v>
      </c>
      <c r="X827" t="str">
        <f>VLOOKUP(A827,'Komplet č.2008 (ÚR 4 A 5)'!$Y$4:$Y$778,1,0)</f>
        <v>47990</v>
      </c>
      <c r="FJ827" t="str">
        <f>VLOOKUP(F827,'Komplet č 2025 (ÚR 4 A 5)'!$F$3:$N$753,9,0)</f>
        <v>47.75</v>
      </c>
      <c r="FK827">
        <f>VLOOKUP(F827,'Komplet č 2025 (ÚR 4 A 5)'!$F$3:$N$753,8,0)</f>
        <v>4</v>
      </c>
    </row>
    <row r="828" spans="1:167" x14ac:dyDescent="0.25">
      <c r="A828" s="67" t="s">
        <v>1961</v>
      </c>
      <c r="B828" s="68" t="s">
        <v>1962</v>
      </c>
      <c r="C828" s="55" t="str">
        <f t="shared" si="165"/>
        <v>47990 - Ostatní maloobchod mimo prodejny, stánky a trhy</v>
      </c>
      <c r="D828" s="55" t="s">
        <v>1963</v>
      </c>
      <c r="E828" s="1" t="s">
        <v>1964</v>
      </c>
      <c r="F828" s="67" t="s">
        <v>1893</v>
      </c>
      <c r="G828" s="68" t="s">
        <v>1896</v>
      </c>
      <c r="H828" s="55" t="str">
        <f t="shared" si="172"/>
        <v>47760 - Maloobchod s květinami, rostlinami, hnojivy, zvířaty pro zájmový chov a krmivy pro ně</v>
      </c>
      <c r="I828" s="55" t="s">
        <v>1897</v>
      </c>
      <c r="J828" t="str">
        <f t="shared" si="173"/>
        <v>Shoda</v>
      </c>
      <c r="K828">
        <v>826</v>
      </c>
      <c r="L828" s="1">
        <f>IF(LEFT(Převodník!$A$12,5)=LEFT('Přehled převodů'!D828,5),1,0)</f>
        <v>0</v>
      </c>
      <c r="M828" s="31"/>
      <c r="N828">
        <f t="shared" si="171"/>
        <v>0</v>
      </c>
      <c r="O828" s="45" t="e">
        <f t="shared" si="161"/>
        <v>#N/A</v>
      </c>
      <c r="P828">
        <f t="shared" si="166"/>
        <v>0</v>
      </c>
      <c r="Q828" s="41">
        <f t="shared" si="167"/>
        <v>0</v>
      </c>
      <c r="R828" s="41">
        <f t="shared" si="162"/>
        <v>0</v>
      </c>
      <c r="S828" s="41">
        <f t="shared" si="168"/>
        <v>0</v>
      </c>
      <c r="T828">
        <f t="shared" si="163"/>
        <v>0</v>
      </c>
      <c r="U828" s="40">
        <f t="shared" si="169"/>
        <v>0</v>
      </c>
      <c r="V828" s="38">
        <f t="shared" si="170"/>
        <v>0</v>
      </c>
      <c r="W828" t="str">
        <f>VLOOKUP(A828,'Komplet č.2008 (ÚR 4 A 5)'!$V$4:$W$778,1,0)</f>
        <v>47990</v>
      </c>
      <c r="X828" t="str">
        <f>VLOOKUP(A828,'Komplet č.2008 (ÚR 4 A 5)'!$Y$4:$Y$778,1,0)</f>
        <v>47990</v>
      </c>
      <c r="FJ828" t="str">
        <f>VLOOKUP(F828,'Komplet č 2025 (ÚR 4 A 5)'!$F$3:$N$753,9,0)</f>
        <v>47.76</v>
      </c>
      <c r="FK828">
        <f>VLOOKUP(F828,'Komplet č 2025 (ÚR 4 A 5)'!$F$3:$N$753,8,0)</f>
        <v>4</v>
      </c>
    </row>
    <row r="829" spans="1:167" x14ac:dyDescent="0.25">
      <c r="A829" s="67" t="s">
        <v>1961</v>
      </c>
      <c r="B829" s="68" t="s">
        <v>1962</v>
      </c>
      <c r="C829" s="55" t="str">
        <f t="shared" si="165"/>
        <v>47990 - Ostatní maloobchod mimo prodejny, stánky a trhy</v>
      </c>
      <c r="D829" s="55" t="s">
        <v>1963</v>
      </c>
      <c r="E829" s="1" t="s">
        <v>1964</v>
      </c>
      <c r="F829" s="67" t="s">
        <v>1898</v>
      </c>
      <c r="G829" s="68" t="s">
        <v>1899</v>
      </c>
      <c r="H829" s="55" t="str">
        <f t="shared" si="172"/>
        <v>47770 - Maloobchod s hodinami, hodinkami a klenoty</v>
      </c>
      <c r="I829" s="55" t="s">
        <v>1900</v>
      </c>
      <c r="J829" t="str">
        <f t="shared" si="173"/>
        <v>Shoda</v>
      </c>
      <c r="K829">
        <v>827</v>
      </c>
      <c r="L829" s="1">
        <f>IF(LEFT(Převodník!$A$12,5)=LEFT('Přehled převodů'!D829,5),1,0)</f>
        <v>0</v>
      </c>
      <c r="M829" s="31"/>
      <c r="N829">
        <f t="shared" si="171"/>
        <v>0</v>
      </c>
      <c r="O829" s="45" t="e">
        <f t="shared" si="161"/>
        <v>#N/A</v>
      </c>
      <c r="P829">
        <f t="shared" si="166"/>
        <v>0</v>
      </c>
      <c r="Q829" s="41">
        <f t="shared" si="167"/>
        <v>0</v>
      </c>
      <c r="R829" s="41">
        <f t="shared" si="162"/>
        <v>0</v>
      </c>
      <c r="S829" s="41">
        <f t="shared" si="168"/>
        <v>0</v>
      </c>
      <c r="T829">
        <f t="shared" si="163"/>
        <v>0</v>
      </c>
      <c r="U829" s="40">
        <f t="shared" si="169"/>
        <v>0</v>
      </c>
      <c r="V829" s="38">
        <f t="shared" si="170"/>
        <v>0</v>
      </c>
      <c r="W829" t="str">
        <f>VLOOKUP(A829,'Komplet č.2008 (ÚR 4 A 5)'!$V$4:$W$778,1,0)</f>
        <v>47990</v>
      </c>
      <c r="X829" t="str">
        <f>VLOOKUP(A829,'Komplet č.2008 (ÚR 4 A 5)'!$Y$4:$Y$778,1,0)</f>
        <v>47990</v>
      </c>
      <c r="FJ829" t="str">
        <f>VLOOKUP(F829,'Komplet č 2025 (ÚR 4 A 5)'!$F$3:$N$753,9,0)</f>
        <v>47.77</v>
      </c>
      <c r="FK829">
        <f>VLOOKUP(F829,'Komplet č 2025 (ÚR 4 A 5)'!$F$3:$N$753,8,0)</f>
        <v>4</v>
      </c>
    </row>
    <row r="830" spans="1:167" x14ac:dyDescent="0.25">
      <c r="A830" s="67" t="s">
        <v>1961</v>
      </c>
      <c r="B830" s="68" t="s">
        <v>1962</v>
      </c>
      <c r="C830" s="55" t="str">
        <f t="shared" si="165"/>
        <v>47990 - Ostatní maloobchod mimo prodejny, stánky a trhy</v>
      </c>
      <c r="D830" s="55" t="s">
        <v>1963</v>
      </c>
      <c r="E830" s="1" t="s">
        <v>1964</v>
      </c>
      <c r="F830" s="67" t="s">
        <v>1901</v>
      </c>
      <c r="G830" s="68" t="s">
        <v>1904</v>
      </c>
      <c r="H830" s="55" t="str">
        <f t="shared" si="172"/>
        <v>47780 - Maloobchod s ostatním novým zbožím</v>
      </c>
      <c r="I830" s="55" t="s">
        <v>1905</v>
      </c>
      <c r="J830" t="str">
        <f t="shared" si="173"/>
        <v>Shoda</v>
      </c>
      <c r="K830">
        <v>828</v>
      </c>
      <c r="L830" s="1">
        <f>IF(LEFT(Převodník!$A$12,5)=LEFT('Přehled převodů'!D830,5),1,0)</f>
        <v>0</v>
      </c>
      <c r="M830" s="31"/>
      <c r="N830">
        <f t="shared" si="171"/>
        <v>0</v>
      </c>
      <c r="O830" s="45" t="e">
        <f t="shared" si="161"/>
        <v>#N/A</v>
      </c>
      <c r="P830">
        <f t="shared" si="166"/>
        <v>0</v>
      </c>
      <c r="Q830" s="41">
        <f t="shared" si="167"/>
        <v>0</v>
      </c>
      <c r="R830" s="41">
        <f t="shared" si="162"/>
        <v>0</v>
      </c>
      <c r="S830" s="41">
        <f t="shared" si="168"/>
        <v>0</v>
      </c>
      <c r="T830">
        <f t="shared" si="163"/>
        <v>0</v>
      </c>
      <c r="U830" s="40">
        <f t="shared" si="169"/>
        <v>0</v>
      </c>
      <c r="V830" s="38">
        <f t="shared" si="170"/>
        <v>0</v>
      </c>
      <c r="W830" t="str">
        <f>VLOOKUP(A830,'Komplet č.2008 (ÚR 4 A 5)'!$V$4:$W$778,1,0)</f>
        <v>47990</v>
      </c>
      <c r="X830" t="str">
        <f>VLOOKUP(A830,'Komplet č.2008 (ÚR 4 A 5)'!$Y$4:$Y$778,1,0)</f>
        <v>47990</v>
      </c>
      <c r="FJ830" t="str">
        <f>VLOOKUP(F830,'Komplet č 2025 (ÚR 4 A 5)'!$F$3:$N$753,9,0)</f>
        <v>47.78</v>
      </c>
      <c r="FK830">
        <f>VLOOKUP(F830,'Komplet č 2025 (ÚR 4 A 5)'!$F$3:$N$753,8,0)</f>
        <v>4</v>
      </c>
    </row>
    <row r="831" spans="1:167" x14ac:dyDescent="0.25">
      <c r="A831" s="67" t="s">
        <v>1961</v>
      </c>
      <c r="B831" s="68" t="s">
        <v>1962</v>
      </c>
      <c r="C831" s="55" t="str">
        <f t="shared" si="165"/>
        <v>47990 - Ostatní maloobchod mimo prodejny, stánky a trhy</v>
      </c>
      <c r="D831" s="55" t="s">
        <v>1963</v>
      </c>
      <c r="E831" s="1" t="s">
        <v>1964</v>
      </c>
      <c r="F831" s="67" t="s">
        <v>1921</v>
      </c>
      <c r="G831" s="68" t="s">
        <v>1924</v>
      </c>
      <c r="H831" s="55" t="str">
        <f t="shared" si="172"/>
        <v>47790 - Maloobchod s použitým zbožím</v>
      </c>
      <c r="I831" s="55" t="s">
        <v>1925</v>
      </c>
      <c r="J831" t="str">
        <f t="shared" si="173"/>
        <v>Shoda</v>
      </c>
      <c r="K831">
        <v>829</v>
      </c>
      <c r="L831" s="1">
        <f>IF(LEFT(Převodník!$A$12,5)=LEFT('Přehled převodů'!D831,5),1,0)</f>
        <v>0</v>
      </c>
      <c r="M831" s="31"/>
      <c r="N831">
        <f t="shared" si="171"/>
        <v>0</v>
      </c>
      <c r="O831" s="45" t="e">
        <f t="shared" si="161"/>
        <v>#N/A</v>
      </c>
      <c r="P831">
        <f t="shared" si="166"/>
        <v>0</v>
      </c>
      <c r="Q831" s="41">
        <f t="shared" si="167"/>
        <v>0</v>
      </c>
      <c r="R831" s="41">
        <f t="shared" si="162"/>
        <v>0</v>
      </c>
      <c r="S831" s="41">
        <f t="shared" si="168"/>
        <v>0</v>
      </c>
      <c r="T831">
        <f t="shared" si="163"/>
        <v>0</v>
      </c>
      <c r="U831" s="40">
        <f t="shared" si="169"/>
        <v>0</v>
      </c>
      <c r="V831" s="38">
        <f t="shared" si="170"/>
        <v>0</v>
      </c>
      <c r="W831" t="str">
        <f>VLOOKUP(A831,'Komplet č.2008 (ÚR 4 A 5)'!$V$4:$W$778,1,0)</f>
        <v>47990</v>
      </c>
      <c r="X831" t="str">
        <f>VLOOKUP(A831,'Komplet č.2008 (ÚR 4 A 5)'!$Y$4:$Y$778,1,0)</f>
        <v>47990</v>
      </c>
      <c r="FJ831" t="str">
        <f>VLOOKUP(F831,'Komplet č 2025 (ÚR 4 A 5)'!$F$3:$N$753,9,0)</f>
        <v>47.79</v>
      </c>
      <c r="FK831">
        <f>VLOOKUP(F831,'Komplet č 2025 (ÚR 4 A 5)'!$F$3:$N$753,8,0)</f>
        <v>4</v>
      </c>
    </row>
    <row r="832" spans="1:167" x14ac:dyDescent="0.25">
      <c r="A832" s="67" t="s">
        <v>1961</v>
      </c>
      <c r="B832" s="68" t="s">
        <v>1962</v>
      </c>
      <c r="C832" s="55" t="str">
        <f t="shared" si="165"/>
        <v>47990 - Ostatní maloobchod mimo prodejny, stánky a trhy</v>
      </c>
      <c r="D832" s="55" t="s">
        <v>1963</v>
      </c>
      <c r="E832" s="1" t="s">
        <v>1964</v>
      </c>
      <c r="F832" s="67" t="s">
        <v>1779</v>
      </c>
      <c r="G832" s="68" t="s">
        <v>1780</v>
      </c>
      <c r="H832" s="55" t="str">
        <f t="shared" si="172"/>
        <v>47910 - Zprostředkování v oblasti nespecializovaného maloobchodu</v>
      </c>
      <c r="I832" s="55" t="s">
        <v>1787</v>
      </c>
      <c r="J832" t="str">
        <f t="shared" si="173"/>
        <v>Shoda</v>
      </c>
      <c r="K832">
        <v>830</v>
      </c>
      <c r="L832" s="1">
        <f>IF(LEFT(Převodník!$A$12,5)=LEFT('Přehled převodů'!D832,5),1,0)</f>
        <v>0</v>
      </c>
      <c r="M832" s="31"/>
      <c r="N832">
        <f t="shared" si="171"/>
        <v>0</v>
      </c>
      <c r="O832" s="45" t="e">
        <f t="shared" si="161"/>
        <v>#N/A</v>
      </c>
      <c r="P832">
        <f t="shared" si="166"/>
        <v>0</v>
      </c>
      <c r="Q832" s="41">
        <f t="shared" si="167"/>
        <v>0</v>
      </c>
      <c r="R832" s="41">
        <f t="shared" si="162"/>
        <v>0</v>
      </c>
      <c r="S832" s="41">
        <f t="shared" si="168"/>
        <v>0</v>
      </c>
      <c r="T832">
        <f t="shared" si="163"/>
        <v>0</v>
      </c>
      <c r="U832" s="40">
        <f t="shared" si="169"/>
        <v>0</v>
      </c>
      <c r="V832" s="38">
        <f t="shared" si="170"/>
        <v>0</v>
      </c>
      <c r="W832" t="str">
        <f>VLOOKUP(A832,'Komplet č.2008 (ÚR 4 A 5)'!$V$4:$W$778,1,0)</f>
        <v>47990</v>
      </c>
      <c r="X832" t="str">
        <f>VLOOKUP(A832,'Komplet č.2008 (ÚR 4 A 5)'!$Y$4:$Y$778,1,0)</f>
        <v>47990</v>
      </c>
      <c r="FJ832" t="str">
        <f>VLOOKUP(F832,'Komplet č 2025 (ÚR 4 A 5)'!$F$3:$N$753,9,0)</f>
        <v>47.91</v>
      </c>
      <c r="FK832">
        <f>VLOOKUP(F832,'Komplet č 2025 (ÚR 4 A 5)'!$F$3:$N$753,8,0)</f>
        <v>4</v>
      </c>
    </row>
    <row r="833" spans="1:167" x14ac:dyDescent="0.25">
      <c r="A833" s="67" t="s">
        <v>1961</v>
      </c>
      <c r="B833" s="68" t="s">
        <v>1962</v>
      </c>
      <c r="C833" s="55" t="str">
        <f t="shared" si="165"/>
        <v>47990 - Ostatní maloobchod mimo prodejny, stánky a trhy</v>
      </c>
      <c r="D833" s="55" t="s">
        <v>1963</v>
      </c>
      <c r="E833" s="1" t="s">
        <v>1964</v>
      </c>
      <c r="F833" s="67" t="s">
        <v>1519</v>
      </c>
      <c r="G833" s="68" t="s">
        <v>1520</v>
      </c>
      <c r="H833" s="55" t="str">
        <f t="shared" si="172"/>
        <v>47920 - Zprostředkování v oblasti specializovaného maloobchodu</v>
      </c>
      <c r="I833" s="55" t="s">
        <v>1518</v>
      </c>
      <c r="J833" t="str">
        <f t="shared" si="173"/>
        <v>Shoda</v>
      </c>
      <c r="K833">
        <v>831</v>
      </c>
      <c r="L833" s="1">
        <f>IF(LEFT(Převodník!$A$12,5)=LEFT('Přehled převodů'!D833,5),1,0)</f>
        <v>0</v>
      </c>
      <c r="M833" s="31"/>
      <c r="N833">
        <f t="shared" si="171"/>
        <v>0</v>
      </c>
      <c r="O833" s="45" t="e">
        <f t="shared" si="161"/>
        <v>#N/A</v>
      </c>
      <c r="P833">
        <f t="shared" si="166"/>
        <v>0</v>
      </c>
      <c r="Q833" s="41">
        <f t="shared" si="167"/>
        <v>0</v>
      </c>
      <c r="R833" s="41">
        <f t="shared" si="162"/>
        <v>0</v>
      </c>
      <c r="S833" s="41">
        <f t="shared" si="168"/>
        <v>0</v>
      </c>
      <c r="T833">
        <f t="shared" si="163"/>
        <v>0</v>
      </c>
      <c r="U833" s="40">
        <f t="shared" si="169"/>
        <v>0</v>
      </c>
      <c r="V833" s="38">
        <f t="shared" si="170"/>
        <v>0</v>
      </c>
      <c r="W833" t="str">
        <f>VLOOKUP(A833,'Komplet č.2008 (ÚR 4 A 5)'!$V$4:$W$778,1,0)</f>
        <v>47990</v>
      </c>
      <c r="X833" t="str">
        <f>VLOOKUP(A833,'Komplet č.2008 (ÚR 4 A 5)'!$Y$4:$Y$778,1,0)</f>
        <v>47990</v>
      </c>
      <c r="FJ833" t="str">
        <f>VLOOKUP(F833,'Komplet č 2025 (ÚR 4 A 5)'!$F$3:$N$753,9,0)</f>
        <v>47.92</v>
      </c>
      <c r="FK833">
        <f>VLOOKUP(F833,'Komplet č 2025 (ÚR 4 A 5)'!$F$3:$N$753,8,0)</f>
        <v>4</v>
      </c>
    </row>
    <row r="834" spans="1:167" x14ac:dyDescent="0.25">
      <c r="A834" s="67" t="s">
        <v>1965</v>
      </c>
      <c r="B834" s="68" t="s">
        <v>1966</v>
      </c>
      <c r="C834" s="55" t="str">
        <f t="shared" si="165"/>
        <v>49100 - Železniční osobní doprava meziměstská</v>
      </c>
      <c r="D834" s="55" t="s">
        <v>1967</v>
      </c>
      <c r="E834" s="1" t="s">
        <v>45</v>
      </c>
      <c r="F834" s="67" t="s">
        <v>1968</v>
      </c>
      <c r="G834" s="68" t="s">
        <v>1969</v>
      </c>
      <c r="H834" s="55" t="str">
        <f t="shared" si="172"/>
        <v>49110 - Železniční osobní doprava</v>
      </c>
      <c r="I834" s="55" t="s">
        <v>1972</v>
      </c>
      <c r="J834" t="str">
        <f t="shared" si="173"/>
        <v>Shoda</v>
      </c>
      <c r="K834">
        <v>832</v>
      </c>
      <c r="L834" s="1">
        <f>IF(LEFT(Převodník!$A$12,5)=LEFT('Přehled převodů'!D834,5),1,0)</f>
        <v>0</v>
      </c>
      <c r="M834" s="31"/>
      <c r="N834">
        <f t="shared" si="171"/>
        <v>0</v>
      </c>
      <c r="O834" s="45" t="e">
        <f t="shared" si="161"/>
        <v>#N/A</v>
      </c>
      <c r="P834">
        <f t="shared" si="166"/>
        <v>0</v>
      </c>
      <c r="Q834" s="41">
        <f t="shared" si="167"/>
        <v>0</v>
      </c>
      <c r="R834" s="41">
        <f t="shared" si="162"/>
        <v>0</v>
      </c>
      <c r="S834" s="41">
        <f t="shared" si="168"/>
        <v>0</v>
      </c>
      <c r="T834">
        <f t="shared" si="163"/>
        <v>0</v>
      </c>
      <c r="U834" s="40">
        <f t="shared" si="169"/>
        <v>0</v>
      </c>
      <c r="V834" s="38">
        <f t="shared" si="170"/>
        <v>0</v>
      </c>
      <c r="W834" t="str">
        <f>VLOOKUP(A834,'Komplet č.2008 (ÚR 4 A 5)'!$V$4:$W$778,1,0)</f>
        <v>49100</v>
      </c>
      <c r="X834" t="str">
        <f>VLOOKUP(A834,'Komplet č.2008 (ÚR 4 A 5)'!$Y$4:$Y$778,1,0)</f>
        <v>49100</v>
      </c>
      <c r="FJ834" t="str">
        <f>VLOOKUP(F834,'Komplet č 2025 (ÚR 4 A 5)'!$F$3:$N$753,9,0)</f>
        <v>49.11</v>
      </c>
      <c r="FK834">
        <f>VLOOKUP(F834,'Komplet č 2025 (ÚR 4 A 5)'!$F$3:$N$753,8,0)</f>
        <v>4</v>
      </c>
    </row>
    <row r="835" spans="1:167" x14ac:dyDescent="0.25">
      <c r="A835" s="67" t="s">
        <v>1965</v>
      </c>
      <c r="B835" s="68" t="s">
        <v>1966</v>
      </c>
      <c r="C835" s="55" t="str">
        <f t="shared" si="165"/>
        <v>49100 - Železniční osobní doprava meziměstská</v>
      </c>
      <c r="D835" s="55" t="s">
        <v>1967</v>
      </c>
      <c r="E835" s="1" t="s">
        <v>45</v>
      </c>
      <c r="F835" s="67" t="s">
        <v>1970</v>
      </c>
      <c r="G835" s="68" t="s">
        <v>1971</v>
      </c>
      <c r="H835" s="55" t="str">
        <f t="shared" si="172"/>
        <v>49120 - Ostatní kolejová osobní doprava</v>
      </c>
      <c r="I835" s="55" t="s">
        <v>1977</v>
      </c>
      <c r="J835" t="str">
        <f t="shared" si="173"/>
        <v>Shoda</v>
      </c>
      <c r="K835">
        <v>833</v>
      </c>
      <c r="L835" s="1">
        <f>IF(LEFT(Převodník!$A$12,5)=LEFT('Přehled převodů'!D835,5),1,0)</f>
        <v>0</v>
      </c>
      <c r="M835" s="31"/>
      <c r="N835">
        <f t="shared" si="171"/>
        <v>0</v>
      </c>
      <c r="O835" s="45" t="e">
        <f t="shared" ref="O835:O898" si="174">INDEX(K:K,MATCH(1,L:L,0))</f>
        <v>#N/A</v>
      </c>
      <c r="P835">
        <f t="shared" si="166"/>
        <v>0</v>
      </c>
      <c r="Q835" s="41">
        <f t="shared" si="167"/>
        <v>0</v>
      </c>
      <c r="R835" s="41">
        <f t="shared" ref="R835:R898" si="175">IF(BO2162=0,N835,Q835)</f>
        <v>0</v>
      </c>
      <c r="S835" s="41">
        <f t="shared" si="168"/>
        <v>0</v>
      </c>
      <c r="T835">
        <f t="shared" ref="T835:T898" si="176">IF(L835=0,0,E835)</f>
        <v>0</v>
      </c>
      <c r="U835" s="40">
        <f t="shared" si="169"/>
        <v>0</v>
      </c>
      <c r="V835" s="38">
        <f t="shared" si="170"/>
        <v>0</v>
      </c>
      <c r="W835" t="str">
        <f>VLOOKUP(A835,'Komplet č.2008 (ÚR 4 A 5)'!$V$4:$W$778,1,0)</f>
        <v>49100</v>
      </c>
      <c r="X835" t="str">
        <f>VLOOKUP(A835,'Komplet č.2008 (ÚR 4 A 5)'!$Y$4:$Y$778,1,0)</f>
        <v>49100</v>
      </c>
      <c r="FJ835" t="str">
        <f>VLOOKUP(F835,'Komplet č 2025 (ÚR 4 A 5)'!$F$3:$N$753,9,0)</f>
        <v>49.12</v>
      </c>
      <c r="FK835">
        <f>VLOOKUP(F835,'Komplet č 2025 (ÚR 4 A 5)'!$F$3:$N$753,8,0)</f>
        <v>4</v>
      </c>
    </row>
    <row r="836" spans="1:167" x14ac:dyDescent="0.25">
      <c r="A836" s="67" t="s">
        <v>1973</v>
      </c>
      <c r="B836" s="68" t="s">
        <v>1974</v>
      </c>
      <c r="C836" s="55" t="str">
        <f t="shared" si="165"/>
        <v>49200 - Železniční nákladní doprava</v>
      </c>
      <c r="D836" s="55" t="s">
        <v>1975</v>
      </c>
      <c r="E836" s="1" t="s">
        <v>29</v>
      </c>
      <c r="F836" s="67" t="s">
        <v>1973</v>
      </c>
      <c r="G836" s="68" t="s">
        <v>1976</v>
      </c>
      <c r="H836" s="55" t="str">
        <f t="shared" si="172"/>
        <v>49200 - Kolejová nákladní doprava</v>
      </c>
      <c r="I836" s="55" t="s">
        <v>1981</v>
      </c>
      <c r="J836" t="str">
        <f t="shared" si="173"/>
        <v>Shoda</v>
      </c>
      <c r="K836">
        <v>834</v>
      </c>
      <c r="L836" s="1">
        <f>IF(LEFT(Převodník!$A$12,5)=LEFT('Přehled převodů'!D836,5),1,0)</f>
        <v>0</v>
      </c>
      <c r="M836" s="31"/>
      <c r="N836">
        <f t="shared" si="171"/>
        <v>0</v>
      </c>
      <c r="O836" s="45" t="e">
        <f t="shared" si="174"/>
        <v>#N/A</v>
      </c>
      <c r="P836">
        <f t="shared" si="166"/>
        <v>0</v>
      </c>
      <c r="Q836" s="41">
        <f t="shared" si="167"/>
        <v>0</v>
      </c>
      <c r="R836" s="41">
        <f t="shared" si="175"/>
        <v>0</v>
      </c>
      <c r="S836" s="41">
        <f t="shared" si="168"/>
        <v>0</v>
      </c>
      <c r="T836">
        <f t="shared" si="176"/>
        <v>0</v>
      </c>
      <c r="U836" s="40">
        <f t="shared" si="169"/>
        <v>0</v>
      </c>
      <c r="V836" s="38">
        <f t="shared" si="170"/>
        <v>0</v>
      </c>
      <c r="W836" t="str">
        <f>VLOOKUP(A836,'Komplet č.2008 (ÚR 4 A 5)'!$V$4:$W$778,1,0)</f>
        <v>49200</v>
      </c>
      <c r="X836" t="str">
        <f>VLOOKUP(A836,'Komplet č.2008 (ÚR 4 A 5)'!$Y$4:$Y$778,1,0)</f>
        <v>49200</v>
      </c>
      <c r="FJ836" t="str">
        <f>VLOOKUP(F836,'Komplet č 2025 (ÚR 4 A 5)'!$F$3:$N$753,9,0)</f>
        <v>49.20</v>
      </c>
      <c r="FK836">
        <f>VLOOKUP(F836,'Komplet č 2025 (ÚR 4 A 5)'!$F$3:$N$753,8,0)</f>
        <v>4</v>
      </c>
    </row>
    <row r="837" spans="1:167" x14ac:dyDescent="0.25">
      <c r="A837" s="67" t="s">
        <v>1978</v>
      </c>
      <c r="B837" s="68" t="s">
        <v>1979</v>
      </c>
      <c r="C837" s="55" t="str">
        <f t="shared" ref="C837:C900" si="177">A837&amp;" - "&amp;B837</f>
        <v>49310 - Městská a příměstská pozemní osobní doprava</v>
      </c>
      <c r="D837" s="55" t="s">
        <v>1980</v>
      </c>
      <c r="E837" s="1" t="s">
        <v>171</v>
      </c>
      <c r="F837" s="67" t="s">
        <v>1970</v>
      </c>
      <c r="G837" s="68" t="s">
        <v>1971</v>
      </c>
      <c r="H837" s="55" t="str">
        <f t="shared" ref="H837:H868" si="178">F837&amp;" - "&amp;G837</f>
        <v>49120 - Ostatní kolejová osobní doprava</v>
      </c>
      <c r="I837" s="55" t="s">
        <v>1977</v>
      </c>
      <c r="J837" t="str">
        <f t="shared" si="173"/>
        <v>Shoda</v>
      </c>
      <c r="K837">
        <v>835</v>
      </c>
      <c r="L837" s="1">
        <f>IF(LEFT(Převodník!$A$12,5)=LEFT('Přehled převodů'!D837,5),1,0)</f>
        <v>0</v>
      </c>
      <c r="M837" s="31"/>
      <c r="N837">
        <f t="shared" si="171"/>
        <v>0</v>
      </c>
      <c r="O837" s="45" t="e">
        <f t="shared" si="174"/>
        <v>#N/A</v>
      </c>
      <c r="P837">
        <f t="shared" si="166"/>
        <v>0</v>
      </c>
      <c r="Q837" s="41">
        <f t="shared" si="167"/>
        <v>0</v>
      </c>
      <c r="R837" s="41">
        <f t="shared" si="175"/>
        <v>0</v>
      </c>
      <c r="S837" s="41">
        <f t="shared" si="168"/>
        <v>0</v>
      </c>
      <c r="T837">
        <f t="shared" si="176"/>
        <v>0</v>
      </c>
      <c r="U837" s="40">
        <f t="shared" si="169"/>
        <v>0</v>
      </c>
      <c r="V837" s="38">
        <f t="shared" si="170"/>
        <v>0</v>
      </c>
      <c r="W837" t="str">
        <f>VLOOKUP(A837,'Komplet č.2008 (ÚR 4 A 5)'!$V$4:$W$778,1,0)</f>
        <v>49310</v>
      </c>
      <c r="X837" t="str">
        <f>VLOOKUP(A837,'Komplet č.2008 (ÚR 4 A 5)'!$Y$4:$Y$778,1,0)</f>
        <v>49310</v>
      </c>
      <c r="FJ837" t="str">
        <f>VLOOKUP(F837,'Komplet č 2025 (ÚR 4 A 5)'!$F$3:$N$753,9,0)</f>
        <v>49.12</v>
      </c>
      <c r="FK837">
        <f>VLOOKUP(F837,'Komplet č 2025 (ÚR 4 A 5)'!$F$3:$N$753,8,0)</f>
        <v>4</v>
      </c>
    </row>
    <row r="838" spans="1:167" x14ac:dyDescent="0.25">
      <c r="A838" s="67" t="s">
        <v>1978</v>
      </c>
      <c r="B838" s="68" t="s">
        <v>1979</v>
      </c>
      <c r="C838" s="55" t="str">
        <f t="shared" si="177"/>
        <v>49310 - Městská a příměstská pozemní osobní doprava</v>
      </c>
      <c r="D838" s="55" t="s">
        <v>1980</v>
      </c>
      <c r="E838" s="1" t="s">
        <v>171</v>
      </c>
      <c r="F838" s="67" t="s">
        <v>1978</v>
      </c>
      <c r="G838" s="68" t="s">
        <v>1982</v>
      </c>
      <c r="H838" s="55" t="str">
        <f t="shared" si="178"/>
        <v>49310 - Pravidelná silniční osobní doprava</v>
      </c>
      <c r="I838" s="55" t="s">
        <v>1985</v>
      </c>
      <c r="J838" t="str">
        <f t="shared" si="173"/>
        <v>Shoda</v>
      </c>
      <c r="K838">
        <v>836</v>
      </c>
      <c r="L838" s="1">
        <f>IF(LEFT(Převodník!$A$12,5)=LEFT('Přehled převodů'!D838,5),1,0)</f>
        <v>0</v>
      </c>
      <c r="M838" s="31"/>
      <c r="N838">
        <f t="shared" si="171"/>
        <v>0</v>
      </c>
      <c r="O838" s="45" t="e">
        <f t="shared" si="174"/>
        <v>#N/A</v>
      </c>
      <c r="P838">
        <f t="shared" si="166"/>
        <v>0</v>
      </c>
      <c r="Q838" s="41">
        <f t="shared" si="167"/>
        <v>0</v>
      </c>
      <c r="R838" s="41">
        <f t="shared" si="175"/>
        <v>0</v>
      </c>
      <c r="S838" s="41">
        <f t="shared" si="168"/>
        <v>0</v>
      </c>
      <c r="T838">
        <f t="shared" si="176"/>
        <v>0</v>
      </c>
      <c r="U838" s="40">
        <f t="shared" si="169"/>
        <v>0</v>
      </c>
      <c r="V838" s="38">
        <f t="shared" si="170"/>
        <v>0</v>
      </c>
      <c r="W838" t="str">
        <f>VLOOKUP(A838,'Komplet č.2008 (ÚR 4 A 5)'!$V$4:$W$778,1,0)</f>
        <v>49310</v>
      </c>
      <c r="X838" t="str">
        <f>VLOOKUP(A838,'Komplet č.2008 (ÚR 4 A 5)'!$Y$4:$Y$778,1,0)</f>
        <v>49310</v>
      </c>
      <c r="FJ838" t="str">
        <f>VLOOKUP(F838,'Komplet č 2025 (ÚR 4 A 5)'!$F$3:$N$753,9,0)</f>
        <v>49.31</v>
      </c>
      <c r="FK838">
        <f>VLOOKUP(F838,'Komplet č 2025 (ÚR 4 A 5)'!$F$3:$N$753,8,0)</f>
        <v>4</v>
      </c>
    </row>
    <row r="839" spans="1:167" x14ac:dyDescent="0.25">
      <c r="A839" s="67" t="s">
        <v>1978</v>
      </c>
      <c r="B839" s="68" t="s">
        <v>1979</v>
      </c>
      <c r="C839" s="55" t="str">
        <f t="shared" si="177"/>
        <v>49310 - Městská a příměstská pozemní osobní doprava</v>
      </c>
      <c r="D839" s="55" t="s">
        <v>1980</v>
      </c>
      <c r="E839" s="1" t="s">
        <v>171</v>
      </c>
      <c r="F839" s="67" t="s">
        <v>1983</v>
      </c>
      <c r="G839" s="68" t="s">
        <v>1984</v>
      </c>
      <c r="H839" s="55" t="str">
        <f t="shared" si="178"/>
        <v>49340 - Osobní doprava visutými lanovkami a lyžařskými vleky</v>
      </c>
      <c r="I839" s="55" t="s">
        <v>1991</v>
      </c>
      <c r="J839" t="str">
        <f t="shared" si="173"/>
        <v>Shoda</v>
      </c>
      <c r="K839">
        <v>837</v>
      </c>
      <c r="L839" s="1">
        <f>IF(LEFT(Převodník!$A$12,5)=LEFT('Přehled převodů'!D839,5),1,0)</f>
        <v>0</v>
      </c>
      <c r="M839" s="31"/>
      <c r="N839">
        <f t="shared" si="171"/>
        <v>0</v>
      </c>
      <c r="O839" s="45" t="e">
        <f t="shared" si="174"/>
        <v>#N/A</v>
      </c>
      <c r="P839">
        <f t="shared" si="166"/>
        <v>0</v>
      </c>
      <c r="Q839" s="41">
        <f t="shared" si="167"/>
        <v>0</v>
      </c>
      <c r="R839" s="41">
        <f t="shared" si="175"/>
        <v>0</v>
      </c>
      <c r="S839" s="41">
        <f t="shared" si="168"/>
        <v>0</v>
      </c>
      <c r="T839">
        <f t="shared" si="176"/>
        <v>0</v>
      </c>
      <c r="U839" s="40">
        <f t="shared" si="169"/>
        <v>0</v>
      </c>
      <c r="V839" s="38">
        <f t="shared" si="170"/>
        <v>0</v>
      </c>
      <c r="W839" t="str">
        <f>VLOOKUP(A839,'Komplet č.2008 (ÚR 4 A 5)'!$V$4:$W$778,1,0)</f>
        <v>49310</v>
      </c>
      <c r="X839" t="str">
        <f>VLOOKUP(A839,'Komplet č.2008 (ÚR 4 A 5)'!$Y$4:$Y$778,1,0)</f>
        <v>49310</v>
      </c>
      <c r="FJ839" t="str">
        <f>VLOOKUP(F839,'Komplet č 2025 (ÚR 4 A 5)'!$F$3:$N$753,9,0)</f>
        <v>49.34</v>
      </c>
      <c r="FK839">
        <f>VLOOKUP(F839,'Komplet č 2025 (ÚR 4 A 5)'!$F$3:$N$753,8,0)</f>
        <v>4</v>
      </c>
    </row>
    <row r="840" spans="1:167" x14ac:dyDescent="0.25">
      <c r="A840" s="67" t="s">
        <v>1986</v>
      </c>
      <c r="B840" s="68" t="s">
        <v>1987</v>
      </c>
      <c r="C840" s="55" t="str">
        <f t="shared" si="177"/>
        <v>49320 - Taxislužba a pronájem osobních vozů s řidičem</v>
      </c>
      <c r="D840" s="55" t="s">
        <v>1988</v>
      </c>
      <c r="E840" s="1" t="s">
        <v>45</v>
      </c>
      <c r="F840" s="67" t="s">
        <v>1989</v>
      </c>
      <c r="G840" s="68" t="s">
        <v>1990</v>
      </c>
      <c r="H840" s="55" t="str">
        <f t="shared" si="178"/>
        <v>49330 - Osobní doprava vozidlem s řidičem na vyžádání</v>
      </c>
      <c r="I840" s="55" t="s">
        <v>1994</v>
      </c>
      <c r="J840" t="str">
        <f t="shared" si="173"/>
        <v>Shoda</v>
      </c>
      <c r="K840">
        <v>838</v>
      </c>
      <c r="L840" s="1">
        <f>IF(LEFT(Převodník!$A$12,5)=LEFT('Přehled převodů'!D840,5),1,0)</f>
        <v>0</v>
      </c>
      <c r="M840" s="31"/>
      <c r="N840">
        <f t="shared" si="171"/>
        <v>0</v>
      </c>
      <c r="O840" s="45" t="e">
        <f t="shared" si="174"/>
        <v>#N/A</v>
      </c>
      <c r="P840">
        <f t="shared" si="166"/>
        <v>0</v>
      </c>
      <c r="Q840" s="41">
        <f t="shared" si="167"/>
        <v>0</v>
      </c>
      <c r="R840" s="41">
        <f t="shared" si="175"/>
        <v>0</v>
      </c>
      <c r="S840" s="41">
        <f t="shared" si="168"/>
        <v>0</v>
      </c>
      <c r="T840">
        <f t="shared" si="176"/>
        <v>0</v>
      </c>
      <c r="U840" s="40">
        <f t="shared" si="169"/>
        <v>0</v>
      </c>
      <c r="V840" s="38">
        <f t="shared" si="170"/>
        <v>0</v>
      </c>
      <c r="W840" t="str">
        <f>VLOOKUP(A840,'Komplet č.2008 (ÚR 4 A 5)'!$V$4:$W$778,1,0)</f>
        <v>49320</v>
      </c>
      <c r="X840" t="str">
        <f>VLOOKUP(A840,'Komplet č.2008 (ÚR 4 A 5)'!$Y$4:$Y$778,1,0)</f>
        <v>49320</v>
      </c>
      <c r="FJ840" t="str">
        <f>VLOOKUP(F840,'Komplet č 2025 (ÚR 4 A 5)'!$F$3:$N$753,9,0)</f>
        <v>49.33</v>
      </c>
      <c r="FK840">
        <f>VLOOKUP(F840,'Komplet č 2025 (ÚR 4 A 5)'!$F$3:$N$753,8,0)</f>
        <v>4</v>
      </c>
    </row>
    <row r="841" spans="1:167" x14ac:dyDescent="0.25">
      <c r="A841" s="67" t="s">
        <v>1986</v>
      </c>
      <c r="B841" s="68" t="s">
        <v>1987</v>
      </c>
      <c r="C841" s="55" t="str">
        <f t="shared" si="177"/>
        <v>49320 - Taxislužba a pronájem osobních vozů s řidičem</v>
      </c>
      <c r="D841" s="55" t="s">
        <v>1988</v>
      </c>
      <c r="E841" s="1" t="s">
        <v>45</v>
      </c>
      <c r="F841" s="67" t="s">
        <v>1992</v>
      </c>
      <c r="G841" s="68" t="s">
        <v>1993</v>
      </c>
      <c r="H841" s="55" t="str">
        <f t="shared" si="178"/>
        <v>52320 - Zprostředkování v oblasti osobní dopravy</v>
      </c>
      <c r="I841" s="55" t="s">
        <v>1998</v>
      </c>
      <c r="J841" t="str">
        <f t="shared" si="173"/>
        <v>Shoda</v>
      </c>
      <c r="K841">
        <v>839</v>
      </c>
      <c r="L841" s="1">
        <f>IF(LEFT(Převodník!$A$12,5)=LEFT('Přehled převodů'!D841,5),1,0)</f>
        <v>0</v>
      </c>
      <c r="M841" s="31"/>
      <c r="N841">
        <f t="shared" si="171"/>
        <v>0</v>
      </c>
      <c r="O841" s="45" t="e">
        <f t="shared" si="174"/>
        <v>#N/A</v>
      </c>
      <c r="P841">
        <f t="shared" si="166"/>
        <v>0</v>
      </c>
      <c r="Q841" s="41">
        <f t="shared" si="167"/>
        <v>0</v>
      </c>
      <c r="R841" s="41">
        <f t="shared" si="175"/>
        <v>0</v>
      </c>
      <c r="S841" s="41">
        <f t="shared" si="168"/>
        <v>0</v>
      </c>
      <c r="T841">
        <f t="shared" si="176"/>
        <v>0</v>
      </c>
      <c r="U841" s="40">
        <f t="shared" si="169"/>
        <v>0</v>
      </c>
      <c r="V841" s="38">
        <f t="shared" si="170"/>
        <v>0</v>
      </c>
      <c r="W841" t="str">
        <f>VLOOKUP(A841,'Komplet č.2008 (ÚR 4 A 5)'!$V$4:$W$778,1,0)</f>
        <v>49320</v>
      </c>
      <c r="X841" t="str">
        <f>VLOOKUP(A841,'Komplet č.2008 (ÚR 4 A 5)'!$Y$4:$Y$778,1,0)</f>
        <v>49320</v>
      </c>
      <c r="FJ841" t="str">
        <f>VLOOKUP(F841,'Komplet č 2025 (ÚR 4 A 5)'!$F$3:$N$753,9,0)</f>
        <v>52.32</v>
      </c>
      <c r="FK841">
        <f>VLOOKUP(F841,'Komplet č 2025 (ÚR 4 A 5)'!$F$3:$N$753,8,0)</f>
        <v>4</v>
      </c>
    </row>
    <row r="842" spans="1:167" x14ac:dyDescent="0.25">
      <c r="A842" s="67" t="s">
        <v>1995</v>
      </c>
      <c r="B842" s="68" t="s">
        <v>1996</v>
      </c>
      <c r="C842" s="55" t="str">
        <f t="shared" si="177"/>
        <v>49390 - Ostatní pozemní osobní doprava j. n.</v>
      </c>
      <c r="D842" s="55" t="s">
        <v>1997</v>
      </c>
      <c r="E842" s="1" t="s">
        <v>474</v>
      </c>
      <c r="F842" s="67" t="s">
        <v>1978</v>
      </c>
      <c r="G842" s="68" t="s">
        <v>1982</v>
      </c>
      <c r="H842" s="55" t="str">
        <f t="shared" si="178"/>
        <v>49310 - Pravidelná silniční osobní doprava</v>
      </c>
      <c r="I842" s="55" t="s">
        <v>1985</v>
      </c>
      <c r="J842" t="str">
        <f t="shared" si="173"/>
        <v>Shoda</v>
      </c>
      <c r="K842">
        <v>840</v>
      </c>
      <c r="L842" s="1">
        <f>IF(LEFT(Převodník!$A$12,5)=LEFT('Přehled převodů'!D842,5),1,0)</f>
        <v>0</v>
      </c>
      <c r="M842" s="31"/>
      <c r="N842">
        <f t="shared" si="171"/>
        <v>0</v>
      </c>
      <c r="O842" s="45" t="e">
        <f t="shared" si="174"/>
        <v>#N/A</v>
      </c>
      <c r="P842">
        <f t="shared" ref="P842:P905" si="179">IF(AND(N842&lt;N843,N841=0),N842,0)</f>
        <v>0</v>
      </c>
      <c r="Q842" s="41">
        <f t="shared" ref="Q842:Q905" si="180">IF(AND(P842&gt;1,P841=0,L842=1),P842,0)</f>
        <v>0</v>
      </c>
      <c r="R842" s="41">
        <f t="shared" si="175"/>
        <v>0</v>
      </c>
      <c r="S842" s="41">
        <f t="shared" ref="S842:S905" si="181">(IF(AND(N842=P842,Q842=P842,Q842,R842=N842),N842,0))</f>
        <v>0</v>
      </c>
      <c r="T842">
        <f t="shared" si="176"/>
        <v>0</v>
      </c>
      <c r="U842" s="40">
        <f t="shared" ref="U842:U905" si="182">IF(AND(T841=0,T843&gt;=0),T842,0)</f>
        <v>0</v>
      </c>
      <c r="V842" s="38">
        <f t="shared" ref="V842:V905" si="183">IF(U842+T842=T842,T842,0)</f>
        <v>0</v>
      </c>
      <c r="W842" t="str">
        <f>VLOOKUP(A842,'Komplet č.2008 (ÚR 4 A 5)'!$V$4:$W$778,1,0)</f>
        <v>49390</v>
      </c>
      <c r="X842" t="str">
        <f>VLOOKUP(A842,'Komplet č.2008 (ÚR 4 A 5)'!$Y$4:$Y$778,1,0)</f>
        <v>49390</v>
      </c>
      <c r="FJ842" t="str">
        <f>VLOOKUP(F842,'Komplet č 2025 (ÚR 4 A 5)'!$F$3:$N$753,9,0)</f>
        <v>49.31</v>
      </c>
      <c r="FK842">
        <f>VLOOKUP(F842,'Komplet č 2025 (ÚR 4 A 5)'!$F$3:$N$753,8,0)</f>
        <v>4</v>
      </c>
    </row>
    <row r="843" spans="1:167" x14ac:dyDescent="0.25">
      <c r="A843" s="67" t="s">
        <v>1995</v>
      </c>
      <c r="B843" s="68" t="s">
        <v>1996</v>
      </c>
      <c r="C843" s="55" t="str">
        <f t="shared" si="177"/>
        <v>49390 - Ostatní pozemní osobní doprava j. n.</v>
      </c>
      <c r="D843" s="55" t="s">
        <v>1997</v>
      </c>
      <c r="E843" s="1" t="s">
        <v>474</v>
      </c>
      <c r="F843" s="67" t="s">
        <v>1986</v>
      </c>
      <c r="G843" s="68" t="s">
        <v>1999</v>
      </c>
      <c r="H843" s="55" t="str">
        <f t="shared" si="178"/>
        <v>49320 - Nepravidelná silniční osobní doprava</v>
      </c>
      <c r="I843" s="55" t="s">
        <v>2000</v>
      </c>
      <c r="J843" t="str">
        <f t="shared" si="173"/>
        <v>Shoda</v>
      </c>
      <c r="K843">
        <v>841</v>
      </c>
      <c r="L843" s="1">
        <f>IF(LEFT(Převodník!$A$12,5)=LEFT('Přehled převodů'!D843,5),1,0)</f>
        <v>0</v>
      </c>
      <c r="M843" s="31"/>
      <c r="N843">
        <f t="shared" si="171"/>
        <v>0</v>
      </c>
      <c r="O843" s="45" t="e">
        <f t="shared" si="174"/>
        <v>#N/A</v>
      </c>
      <c r="P843">
        <f t="shared" si="179"/>
        <v>0</v>
      </c>
      <c r="Q843" s="41">
        <f t="shared" si="180"/>
        <v>0</v>
      </c>
      <c r="R843" s="41">
        <f t="shared" si="175"/>
        <v>0</v>
      </c>
      <c r="S843" s="41">
        <f t="shared" si="181"/>
        <v>0</v>
      </c>
      <c r="T843">
        <f t="shared" si="176"/>
        <v>0</v>
      </c>
      <c r="U843" s="40">
        <f t="shared" si="182"/>
        <v>0</v>
      </c>
      <c r="V843" s="38">
        <f t="shared" si="183"/>
        <v>0</v>
      </c>
      <c r="W843" t="str">
        <f>VLOOKUP(A843,'Komplet č.2008 (ÚR 4 A 5)'!$V$4:$W$778,1,0)</f>
        <v>49390</v>
      </c>
      <c r="X843" t="str">
        <f>VLOOKUP(A843,'Komplet č.2008 (ÚR 4 A 5)'!$Y$4:$Y$778,1,0)</f>
        <v>49390</v>
      </c>
      <c r="FJ843" t="str">
        <f>VLOOKUP(F843,'Komplet č 2025 (ÚR 4 A 5)'!$F$3:$N$753,9,0)</f>
        <v>49.32</v>
      </c>
      <c r="FK843">
        <f>VLOOKUP(F843,'Komplet č 2025 (ÚR 4 A 5)'!$F$3:$N$753,8,0)</f>
        <v>4</v>
      </c>
    </row>
    <row r="844" spans="1:167" x14ac:dyDescent="0.25">
      <c r="A844" s="67" t="s">
        <v>1995</v>
      </c>
      <c r="B844" s="68" t="s">
        <v>1996</v>
      </c>
      <c r="C844" s="55" t="str">
        <f t="shared" si="177"/>
        <v>49390 - Ostatní pozemní osobní doprava j. n.</v>
      </c>
      <c r="D844" s="55" t="s">
        <v>1997</v>
      </c>
      <c r="E844" s="1" t="s">
        <v>474</v>
      </c>
      <c r="F844" s="67" t="s">
        <v>1983</v>
      </c>
      <c r="G844" s="68" t="s">
        <v>1984</v>
      </c>
      <c r="H844" s="55" t="str">
        <f t="shared" si="178"/>
        <v>49340 - Osobní doprava visutými lanovkami a lyžařskými vleky</v>
      </c>
      <c r="I844" s="55" t="s">
        <v>1991</v>
      </c>
      <c r="J844" t="str">
        <f t="shared" si="173"/>
        <v>Shoda</v>
      </c>
      <c r="K844">
        <v>842</v>
      </c>
      <c r="L844" s="1">
        <f>IF(LEFT(Převodník!$A$12,5)=LEFT('Přehled převodů'!D844,5),1,0)</f>
        <v>0</v>
      </c>
      <c r="M844" s="31"/>
      <c r="N844">
        <f t="shared" si="171"/>
        <v>0</v>
      </c>
      <c r="O844" s="45" t="e">
        <f t="shared" si="174"/>
        <v>#N/A</v>
      </c>
      <c r="P844">
        <f t="shared" si="179"/>
        <v>0</v>
      </c>
      <c r="Q844" s="41">
        <f t="shared" si="180"/>
        <v>0</v>
      </c>
      <c r="R844" s="41">
        <f t="shared" si="175"/>
        <v>0</v>
      </c>
      <c r="S844" s="41">
        <f t="shared" si="181"/>
        <v>0</v>
      </c>
      <c r="T844">
        <f t="shared" si="176"/>
        <v>0</v>
      </c>
      <c r="U844" s="40">
        <f t="shared" si="182"/>
        <v>0</v>
      </c>
      <c r="V844" s="38">
        <f t="shared" si="183"/>
        <v>0</v>
      </c>
      <c r="W844" t="str">
        <f>VLOOKUP(A844,'Komplet č.2008 (ÚR 4 A 5)'!$V$4:$W$778,1,0)</f>
        <v>49390</v>
      </c>
      <c r="X844" t="str">
        <f>VLOOKUP(A844,'Komplet č.2008 (ÚR 4 A 5)'!$Y$4:$Y$778,1,0)</f>
        <v>49390</v>
      </c>
      <c r="FJ844" t="str">
        <f>VLOOKUP(F844,'Komplet č 2025 (ÚR 4 A 5)'!$F$3:$N$753,9,0)</f>
        <v>49.34</v>
      </c>
      <c r="FK844">
        <f>VLOOKUP(F844,'Komplet č 2025 (ÚR 4 A 5)'!$F$3:$N$753,8,0)</f>
        <v>4</v>
      </c>
    </row>
    <row r="845" spans="1:167" x14ac:dyDescent="0.25">
      <c r="A845" s="67" t="s">
        <v>1995</v>
      </c>
      <c r="B845" s="68" t="s">
        <v>1996</v>
      </c>
      <c r="C845" s="55" t="str">
        <f t="shared" si="177"/>
        <v>49390 - Ostatní pozemní osobní doprava j. n.</v>
      </c>
      <c r="D845" s="55" t="s">
        <v>1997</v>
      </c>
      <c r="E845" s="1" t="s">
        <v>474</v>
      </c>
      <c r="F845" s="67" t="s">
        <v>1995</v>
      </c>
      <c r="G845" s="68" t="s">
        <v>1996</v>
      </c>
      <c r="H845" s="55" t="str">
        <f t="shared" si="178"/>
        <v>49390 - Ostatní pozemní osobní doprava j. n.</v>
      </c>
      <c r="I845" s="55" t="s">
        <v>1997</v>
      </c>
      <c r="J845" t="str">
        <f t="shared" si="173"/>
        <v>Shoda</v>
      </c>
      <c r="K845">
        <v>843</v>
      </c>
      <c r="L845" s="1">
        <f>IF(LEFT(Převodník!$A$12,5)=LEFT('Přehled převodů'!D845,5),1,0)</f>
        <v>0</v>
      </c>
      <c r="M845" s="31"/>
      <c r="N845">
        <f t="shared" si="171"/>
        <v>0</v>
      </c>
      <c r="O845" s="45" t="e">
        <f t="shared" si="174"/>
        <v>#N/A</v>
      </c>
      <c r="P845">
        <f t="shared" si="179"/>
        <v>0</v>
      </c>
      <c r="Q845" s="41">
        <f t="shared" si="180"/>
        <v>0</v>
      </c>
      <c r="R845" s="41">
        <f t="shared" si="175"/>
        <v>0</v>
      </c>
      <c r="S845" s="41">
        <f t="shared" si="181"/>
        <v>0</v>
      </c>
      <c r="T845">
        <f t="shared" si="176"/>
        <v>0</v>
      </c>
      <c r="U845" s="40">
        <f t="shared" si="182"/>
        <v>0</v>
      </c>
      <c r="V845" s="38">
        <f t="shared" si="183"/>
        <v>0</v>
      </c>
      <c r="W845" t="str">
        <f>VLOOKUP(A845,'Komplet č.2008 (ÚR 4 A 5)'!$V$4:$W$778,1,0)</f>
        <v>49390</v>
      </c>
      <c r="X845" t="str">
        <f>VLOOKUP(A845,'Komplet č.2008 (ÚR 4 A 5)'!$Y$4:$Y$778,1,0)</f>
        <v>49390</v>
      </c>
      <c r="FJ845" t="str">
        <f>VLOOKUP(F845,'Komplet č 2025 (ÚR 4 A 5)'!$F$3:$N$753,9,0)</f>
        <v>49.39</v>
      </c>
      <c r="FK845">
        <f>VLOOKUP(F845,'Komplet č 2025 (ÚR 4 A 5)'!$F$3:$N$753,8,0)</f>
        <v>4</v>
      </c>
    </row>
    <row r="846" spans="1:167" x14ac:dyDescent="0.25">
      <c r="A846" s="67" t="s">
        <v>2001</v>
      </c>
      <c r="B846" s="68" t="s">
        <v>2002</v>
      </c>
      <c r="C846" s="55" t="str">
        <f t="shared" si="177"/>
        <v>49391 - Meziměstská pravidelná pozemní osobní doprava</v>
      </c>
      <c r="D846" s="55" t="s">
        <v>2003</v>
      </c>
      <c r="E846" s="1" t="s">
        <v>29</v>
      </c>
      <c r="F846" s="67" t="s">
        <v>1978</v>
      </c>
      <c r="G846" s="68" t="s">
        <v>1982</v>
      </c>
      <c r="H846" s="55" t="str">
        <f t="shared" si="178"/>
        <v>49310 - Pravidelná silniční osobní doprava</v>
      </c>
      <c r="I846" s="55" t="s">
        <v>1985</v>
      </c>
      <c r="J846" t="str">
        <f t="shared" si="173"/>
        <v>Shoda</v>
      </c>
      <c r="K846">
        <v>844</v>
      </c>
      <c r="L846" s="1">
        <f>IF(LEFT(Převodník!$A$12,5)=LEFT('Přehled převodů'!D846,5),1,0)</f>
        <v>0</v>
      </c>
      <c r="M846" s="31"/>
      <c r="N846">
        <f t="shared" si="171"/>
        <v>0</v>
      </c>
      <c r="O846" s="45" t="e">
        <f t="shared" si="174"/>
        <v>#N/A</v>
      </c>
      <c r="P846">
        <f t="shared" si="179"/>
        <v>0</v>
      </c>
      <c r="Q846" s="41">
        <f t="shared" si="180"/>
        <v>0</v>
      </c>
      <c r="R846" s="41">
        <f t="shared" si="175"/>
        <v>0</v>
      </c>
      <c r="S846" s="41">
        <f t="shared" si="181"/>
        <v>0</v>
      </c>
      <c r="T846">
        <f t="shared" si="176"/>
        <v>0</v>
      </c>
      <c r="U846" s="40">
        <f t="shared" si="182"/>
        <v>0</v>
      </c>
      <c r="V846" s="38">
        <f t="shared" si="183"/>
        <v>0</v>
      </c>
      <c r="W846" t="str">
        <f>VLOOKUP(A846,'Komplet č.2008 (ÚR 4 A 5)'!$V$4:$W$778,1,0)</f>
        <v>49391</v>
      </c>
      <c r="X846" t="str">
        <f>VLOOKUP(A846,'Komplet č.2008 (ÚR 4 A 5)'!$Y$4:$Y$778,1,0)</f>
        <v>49391</v>
      </c>
      <c r="FJ846" t="str">
        <f>VLOOKUP(F846,'Komplet č 2025 (ÚR 4 A 5)'!$F$3:$N$753,9,0)</f>
        <v>49.31</v>
      </c>
      <c r="FK846">
        <f>VLOOKUP(F846,'Komplet č 2025 (ÚR 4 A 5)'!$F$3:$N$753,8,0)</f>
        <v>4</v>
      </c>
    </row>
    <row r="847" spans="1:167" x14ac:dyDescent="0.25">
      <c r="A847" s="67" t="s">
        <v>2004</v>
      </c>
      <c r="B847" s="68" t="s">
        <v>2005</v>
      </c>
      <c r="C847" s="55" t="str">
        <f t="shared" si="177"/>
        <v>49392 - Osobní doprava lanovkou nebo vlekem</v>
      </c>
      <c r="D847" s="55" t="s">
        <v>2006</v>
      </c>
      <c r="E847" s="1" t="s">
        <v>29</v>
      </c>
      <c r="F847" s="67" t="s">
        <v>1983</v>
      </c>
      <c r="G847" s="68" t="s">
        <v>1984</v>
      </c>
      <c r="H847" s="55" t="str">
        <f t="shared" si="178"/>
        <v>49340 - Osobní doprava visutými lanovkami a lyžařskými vleky</v>
      </c>
      <c r="I847" s="55" t="s">
        <v>1991</v>
      </c>
      <c r="J847" t="str">
        <f t="shared" si="173"/>
        <v>Shoda</v>
      </c>
      <c r="K847">
        <v>845</v>
      </c>
      <c r="L847" s="1">
        <f>IF(LEFT(Převodník!$A$12,5)=LEFT('Přehled převodů'!D847,5),1,0)</f>
        <v>0</v>
      </c>
      <c r="M847" s="31"/>
      <c r="N847">
        <f t="shared" si="171"/>
        <v>0</v>
      </c>
      <c r="O847" s="45" t="e">
        <f t="shared" si="174"/>
        <v>#N/A</v>
      </c>
      <c r="P847">
        <f t="shared" si="179"/>
        <v>0</v>
      </c>
      <c r="Q847" s="41">
        <f t="shared" si="180"/>
        <v>0</v>
      </c>
      <c r="R847" s="41">
        <f t="shared" si="175"/>
        <v>0</v>
      </c>
      <c r="S847" s="41">
        <f t="shared" si="181"/>
        <v>0</v>
      </c>
      <c r="T847">
        <f t="shared" si="176"/>
        <v>0</v>
      </c>
      <c r="U847" s="40">
        <f t="shared" si="182"/>
        <v>0</v>
      </c>
      <c r="V847" s="38">
        <f t="shared" si="183"/>
        <v>0</v>
      </c>
      <c r="W847" t="str">
        <f>VLOOKUP(A847,'Komplet č.2008 (ÚR 4 A 5)'!$V$4:$W$778,1,0)</f>
        <v>49392</v>
      </c>
      <c r="X847" t="str">
        <f>VLOOKUP(A847,'Komplet č.2008 (ÚR 4 A 5)'!$Y$4:$Y$778,1,0)</f>
        <v>49392</v>
      </c>
      <c r="FJ847" t="str">
        <f>VLOOKUP(F847,'Komplet č 2025 (ÚR 4 A 5)'!$F$3:$N$753,9,0)</f>
        <v>49.34</v>
      </c>
      <c r="FK847">
        <f>VLOOKUP(F847,'Komplet č 2025 (ÚR 4 A 5)'!$F$3:$N$753,8,0)</f>
        <v>4</v>
      </c>
    </row>
    <row r="848" spans="1:167" x14ac:dyDescent="0.25">
      <c r="A848" s="67" t="s">
        <v>2007</v>
      </c>
      <c r="B848" s="68" t="s">
        <v>2008</v>
      </c>
      <c r="C848" s="55" t="str">
        <f t="shared" si="177"/>
        <v>49393 - Nepravidelná pozemní osobní doprava</v>
      </c>
      <c r="D848" s="55" t="s">
        <v>2009</v>
      </c>
      <c r="E848" s="1" t="s">
        <v>29</v>
      </c>
      <c r="F848" s="67" t="s">
        <v>1986</v>
      </c>
      <c r="G848" s="68" t="s">
        <v>1999</v>
      </c>
      <c r="H848" s="55" t="str">
        <f t="shared" si="178"/>
        <v>49320 - Nepravidelná silniční osobní doprava</v>
      </c>
      <c r="I848" s="55" t="s">
        <v>2000</v>
      </c>
      <c r="J848" t="str">
        <f t="shared" si="173"/>
        <v>Shoda</v>
      </c>
      <c r="K848">
        <v>846</v>
      </c>
      <c r="L848" s="1">
        <f>IF(LEFT(Převodník!$A$12,5)=LEFT('Přehled převodů'!D848,5),1,0)</f>
        <v>0</v>
      </c>
      <c r="M848" s="31"/>
      <c r="N848">
        <f t="shared" si="171"/>
        <v>0</v>
      </c>
      <c r="O848" s="45" t="e">
        <f t="shared" si="174"/>
        <v>#N/A</v>
      </c>
      <c r="P848">
        <f t="shared" si="179"/>
        <v>0</v>
      </c>
      <c r="Q848" s="41">
        <f t="shared" si="180"/>
        <v>0</v>
      </c>
      <c r="R848" s="41">
        <f t="shared" si="175"/>
        <v>0</v>
      </c>
      <c r="S848" s="41">
        <f t="shared" si="181"/>
        <v>0</v>
      </c>
      <c r="T848">
        <f t="shared" si="176"/>
        <v>0</v>
      </c>
      <c r="U848" s="40">
        <f t="shared" si="182"/>
        <v>0</v>
      </c>
      <c r="V848" s="38">
        <f t="shared" si="183"/>
        <v>0</v>
      </c>
      <c r="W848" t="str">
        <f>VLOOKUP(A848,'Komplet č.2008 (ÚR 4 A 5)'!$V$4:$W$778,1,0)</f>
        <v>49393</v>
      </c>
      <c r="X848" t="str">
        <f>VLOOKUP(A848,'Komplet č.2008 (ÚR 4 A 5)'!$Y$4:$Y$778,1,0)</f>
        <v>49393</v>
      </c>
      <c r="FJ848" t="str">
        <f>VLOOKUP(F848,'Komplet č 2025 (ÚR 4 A 5)'!$F$3:$N$753,9,0)</f>
        <v>49.32</v>
      </c>
      <c r="FK848">
        <f>VLOOKUP(F848,'Komplet č 2025 (ÚR 4 A 5)'!$F$3:$N$753,8,0)</f>
        <v>4</v>
      </c>
    </row>
    <row r="849" spans="1:167" x14ac:dyDescent="0.25">
      <c r="A849" s="67" t="s">
        <v>2010</v>
      </c>
      <c r="B849" s="68" t="s">
        <v>2011</v>
      </c>
      <c r="C849" s="55" t="str">
        <f t="shared" si="177"/>
        <v>49399 - Jiná pozemní osobní doprava j. n.</v>
      </c>
      <c r="D849" s="55" t="s">
        <v>2012</v>
      </c>
      <c r="E849" s="1" t="s">
        <v>29</v>
      </c>
      <c r="F849" s="67" t="s">
        <v>1995</v>
      </c>
      <c r="G849" s="68" t="s">
        <v>1996</v>
      </c>
      <c r="H849" s="55" t="str">
        <f t="shared" si="178"/>
        <v>49390 - Ostatní pozemní osobní doprava j. n.</v>
      </c>
      <c r="I849" s="55" t="s">
        <v>1997</v>
      </c>
      <c r="J849" t="str">
        <f t="shared" si="173"/>
        <v>Shoda</v>
      </c>
      <c r="K849">
        <v>847</v>
      </c>
      <c r="L849" s="1">
        <f>IF(LEFT(Převodník!$A$12,5)=LEFT('Přehled převodů'!D849,5),1,0)</f>
        <v>0</v>
      </c>
      <c r="M849" s="31"/>
      <c r="N849">
        <f t="shared" si="171"/>
        <v>0</v>
      </c>
      <c r="O849" s="45" t="e">
        <f t="shared" si="174"/>
        <v>#N/A</v>
      </c>
      <c r="P849">
        <f t="shared" si="179"/>
        <v>0</v>
      </c>
      <c r="Q849" s="41">
        <f t="shared" si="180"/>
        <v>0</v>
      </c>
      <c r="R849" s="41">
        <f t="shared" si="175"/>
        <v>0</v>
      </c>
      <c r="S849" s="41">
        <f t="shared" si="181"/>
        <v>0</v>
      </c>
      <c r="T849">
        <f t="shared" si="176"/>
        <v>0</v>
      </c>
      <c r="U849" s="40">
        <f t="shared" si="182"/>
        <v>0</v>
      </c>
      <c r="V849" s="38">
        <f t="shared" si="183"/>
        <v>0</v>
      </c>
      <c r="W849" t="str">
        <f>VLOOKUP(A849,'Komplet č.2008 (ÚR 4 A 5)'!$V$4:$W$778,1,0)</f>
        <v>49399</v>
      </c>
      <c r="X849" t="str">
        <f>VLOOKUP(A849,'Komplet č.2008 (ÚR 4 A 5)'!$Y$4:$Y$778,1,0)</f>
        <v>49399</v>
      </c>
      <c r="FJ849" t="str">
        <f>VLOOKUP(F849,'Komplet č 2025 (ÚR 4 A 5)'!$F$3:$N$753,9,0)</f>
        <v>49.39</v>
      </c>
      <c r="FK849">
        <f>VLOOKUP(F849,'Komplet č 2025 (ÚR 4 A 5)'!$F$3:$N$753,8,0)</f>
        <v>4</v>
      </c>
    </row>
    <row r="850" spans="1:167" x14ac:dyDescent="0.25">
      <c r="A850" s="67" t="s">
        <v>2013</v>
      </c>
      <c r="B850" s="68" t="s">
        <v>2014</v>
      </c>
      <c r="C850" s="55" t="str">
        <f t="shared" si="177"/>
        <v>49410 - Silniční nákladní doprava</v>
      </c>
      <c r="D850" s="55" t="s">
        <v>2015</v>
      </c>
      <c r="E850" s="1" t="s">
        <v>45</v>
      </c>
      <c r="F850" s="67" t="s">
        <v>2013</v>
      </c>
      <c r="G850" s="68" t="s">
        <v>2014</v>
      </c>
      <c r="H850" s="55" t="str">
        <f t="shared" si="178"/>
        <v>49410 - Silniční nákladní doprava</v>
      </c>
      <c r="I850" s="55" t="s">
        <v>2015</v>
      </c>
      <c r="J850" t="str">
        <f t="shared" si="173"/>
        <v>Shoda</v>
      </c>
      <c r="K850">
        <v>848</v>
      </c>
      <c r="L850" s="1">
        <f>IF(LEFT(Převodník!$A$12,5)=LEFT('Přehled převodů'!D850,5),1,0)</f>
        <v>0</v>
      </c>
      <c r="M850" s="31"/>
      <c r="N850">
        <f t="shared" si="171"/>
        <v>0</v>
      </c>
      <c r="O850" s="45" t="e">
        <f t="shared" si="174"/>
        <v>#N/A</v>
      </c>
      <c r="P850">
        <f t="shared" si="179"/>
        <v>0</v>
      </c>
      <c r="Q850" s="41">
        <f t="shared" si="180"/>
        <v>0</v>
      </c>
      <c r="R850" s="41">
        <f t="shared" si="175"/>
        <v>0</v>
      </c>
      <c r="S850" s="41">
        <f t="shared" si="181"/>
        <v>0</v>
      </c>
      <c r="T850">
        <f t="shared" si="176"/>
        <v>0</v>
      </c>
      <c r="U850" s="40">
        <f t="shared" si="182"/>
        <v>0</v>
      </c>
      <c r="V850" s="38">
        <f t="shared" si="183"/>
        <v>0</v>
      </c>
      <c r="W850" t="str">
        <f>VLOOKUP(A850,'Komplet č.2008 (ÚR 4 A 5)'!$V$4:$W$778,1,0)</f>
        <v>49410</v>
      </c>
      <c r="X850" t="str">
        <f>VLOOKUP(A850,'Komplet č.2008 (ÚR 4 A 5)'!$Y$4:$Y$778,1,0)</f>
        <v>49410</v>
      </c>
      <c r="FJ850" t="str">
        <f>VLOOKUP(F850,'Komplet č 2025 (ÚR 4 A 5)'!$F$3:$N$753,9,0)</f>
        <v>49.41</v>
      </c>
      <c r="FK850">
        <f>VLOOKUP(F850,'Komplet č 2025 (ÚR 4 A 5)'!$F$3:$N$753,8,0)</f>
        <v>4</v>
      </c>
    </row>
    <row r="851" spans="1:167" x14ac:dyDescent="0.25">
      <c r="A851" s="67" t="s">
        <v>2013</v>
      </c>
      <c r="B851" s="68" t="s">
        <v>2014</v>
      </c>
      <c r="C851" s="55" t="str">
        <f t="shared" si="177"/>
        <v>49410 - Silniční nákladní doprava</v>
      </c>
      <c r="D851" s="55" t="s">
        <v>2015</v>
      </c>
      <c r="E851" s="1" t="s">
        <v>45</v>
      </c>
      <c r="F851" s="67" t="s">
        <v>2016</v>
      </c>
      <c r="G851" s="68" t="s">
        <v>2017</v>
      </c>
      <c r="H851" s="55" t="str">
        <f t="shared" si="178"/>
        <v>52240 - Manipulace s nákladem</v>
      </c>
      <c r="I851" s="55" t="s">
        <v>2021</v>
      </c>
      <c r="J851" t="str">
        <f t="shared" si="173"/>
        <v>Shoda</v>
      </c>
      <c r="K851">
        <v>849</v>
      </c>
      <c r="L851" s="1">
        <f>IF(LEFT(Převodník!$A$12,5)=LEFT('Přehled převodů'!D851,5),1,0)</f>
        <v>0</v>
      </c>
      <c r="M851" s="31"/>
      <c r="N851">
        <f t="shared" si="171"/>
        <v>0</v>
      </c>
      <c r="O851" s="45" t="e">
        <f t="shared" si="174"/>
        <v>#N/A</v>
      </c>
      <c r="P851">
        <f t="shared" si="179"/>
        <v>0</v>
      </c>
      <c r="Q851" s="41">
        <f t="shared" si="180"/>
        <v>0</v>
      </c>
      <c r="R851" s="41">
        <f t="shared" si="175"/>
        <v>0</v>
      </c>
      <c r="S851" s="41">
        <f t="shared" si="181"/>
        <v>0</v>
      </c>
      <c r="T851">
        <f t="shared" si="176"/>
        <v>0</v>
      </c>
      <c r="U851" s="40">
        <f t="shared" si="182"/>
        <v>0</v>
      </c>
      <c r="V851" s="38">
        <f t="shared" si="183"/>
        <v>0</v>
      </c>
      <c r="W851" t="str">
        <f>VLOOKUP(A851,'Komplet č.2008 (ÚR 4 A 5)'!$V$4:$W$778,1,0)</f>
        <v>49410</v>
      </c>
      <c r="X851" t="str">
        <f>VLOOKUP(A851,'Komplet č.2008 (ÚR 4 A 5)'!$Y$4:$Y$778,1,0)</f>
        <v>49410</v>
      </c>
      <c r="FJ851" t="str">
        <f>VLOOKUP(F851,'Komplet č 2025 (ÚR 4 A 5)'!$F$3:$N$753,9,0)</f>
        <v>52.24</v>
      </c>
      <c r="FK851">
        <f>VLOOKUP(F851,'Komplet č 2025 (ÚR 4 A 5)'!$F$3:$N$753,8,0)</f>
        <v>4</v>
      </c>
    </row>
    <row r="852" spans="1:167" x14ac:dyDescent="0.25">
      <c r="A852" s="67" t="s">
        <v>2018</v>
      </c>
      <c r="B852" s="68" t="s">
        <v>2019</v>
      </c>
      <c r="C852" s="55" t="str">
        <f t="shared" si="177"/>
        <v>49420 - Stěhovací služby</v>
      </c>
      <c r="D852" s="55" t="s">
        <v>2020</v>
      </c>
      <c r="E852" s="1" t="s">
        <v>29</v>
      </c>
      <c r="F852" s="67" t="s">
        <v>2018</v>
      </c>
      <c r="G852" s="68" t="s">
        <v>2019</v>
      </c>
      <c r="H852" s="55" t="str">
        <f t="shared" si="178"/>
        <v>49420 - Stěhovací služby</v>
      </c>
      <c r="I852" s="55" t="s">
        <v>2020</v>
      </c>
      <c r="J852" t="str">
        <f t="shared" si="173"/>
        <v>Shoda</v>
      </c>
      <c r="K852">
        <v>850</v>
      </c>
      <c r="L852" s="1">
        <f>IF(LEFT(Převodník!$A$12,5)=LEFT('Přehled převodů'!D852,5),1,0)</f>
        <v>0</v>
      </c>
      <c r="M852" s="31"/>
      <c r="N852">
        <f t="shared" si="171"/>
        <v>0</v>
      </c>
      <c r="O852" s="45" t="e">
        <f t="shared" si="174"/>
        <v>#N/A</v>
      </c>
      <c r="P852">
        <f t="shared" si="179"/>
        <v>0</v>
      </c>
      <c r="Q852" s="41">
        <f t="shared" si="180"/>
        <v>0</v>
      </c>
      <c r="R852" s="41">
        <f t="shared" si="175"/>
        <v>0</v>
      </c>
      <c r="S852" s="41">
        <f t="shared" si="181"/>
        <v>0</v>
      </c>
      <c r="T852">
        <f t="shared" si="176"/>
        <v>0</v>
      </c>
      <c r="U852" s="40">
        <f t="shared" si="182"/>
        <v>0</v>
      </c>
      <c r="V852" s="38">
        <f t="shared" si="183"/>
        <v>0</v>
      </c>
      <c r="W852" t="str">
        <f>VLOOKUP(A852,'Komplet č.2008 (ÚR 4 A 5)'!$V$4:$W$778,1,0)</f>
        <v>49420</v>
      </c>
      <c r="X852" t="str">
        <f>VLOOKUP(A852,'Komplet č.2008 (ÚR 4 A 5)'!$Y$4:$Y$778,1,0)</f>
        <v>49420</v>
      </c>
      <c r="FJ852" t="str">
        <f>VLOOKUP(F852,'Komplet č 2025 (ÚR 4 A 5)'!$F$3:$N$753,9,0)</f>
        <v>49.42</v>
      </c>
      <c r="FK852">
        <f>VLOOKUP(F852,'Komplet č 2025 (ÚR 4 A 5)'!$F$3:$N$753,8,0)</f>
        <v>4</v>
      </c>
    </row>
    <row r="853" spans="1:167" x14ac:dyDescent="0.25">
      <c r="A853" s="67" t="s">
        <v>2022</v>
      </c>
      <c r="B853" s="68" t="s">
        <v>2023</v>
      </c>
      <c r="C853" s="55" t="str">
        <f t="shared" si="177"/>
        <v>49500 - Potrubní doprava</v>
      </c>
      <c r="D853" s="55" t="s">
        <v>2024</v>
      </c>
      <c r="E853" s="1" t="s">
        <v>29</v>
      </c>
      <c r="F853" s="67" t="s">
        <v>2022</v>
      </c>
      <c r="G853" s="68" t="s">
        <v>2023</v>
      </c>
      <c r="H853" s="55" t="str">
        <f t="shared" si="178"/>
        <v>49500 - Potrubní doprava</v>
      </c>
      <c r="I853" s="55" t="s">
        <v>2024</v>
      </c>
      <c r="J853" t="str">
        <f t="shared" si="173"/>
        <v>Shoda</v>
      </c>
      <c r="K853">
        <v>851</v>
      </c>
      <c r="L853" s="1">
        <f>IF(LEFT(Převodník!$A$12,5)=LEFT('Přehled převodů'!D853,5),1,0)</f>
        <v>0</v>
      </c>
      <c r="M853" s="31"/>
      <c r="N853">
        <f t="shared" si="171"/>
        <v>0</v>
      </c>
      <c r="O853" s="45" t="e">
        <f t="shared" si="174"/>
        <v>#N/A</v>
      </c>
      <c r="P853">
        <f t="shared" si="179"/>
        <v>0</v>
      </c>
      <c r="Q853" s="41">
        <f t="shared" si="180"/>
        <v>0</v>
      </c>
      <c r="R853" s="41">
        <f t="shared" si="175"/>
        <v>0</v>
      </c>
      <c r="S853" s="41">
        <f t="shared" si="181"/>
        <v>0</v>
      </c>
      <c r="T853">
        <f t="shared" si="176"/>
        <v>0</v>
      </c>
      <c r="U853" s="40">
        <f t="shared" si="182"/>
        <v>0</v>
      </c>
      <c r="V853" s="38">
        <f t="shared" si="183"/>
        <v>0</v>
      </c>
      <c r="W853" t="str">
        <f>VLOOKUP(A853,'Komplet č.2008 (ÚR 4 A 5)'!$V$4:$W$778,1,0)</f>
        <v>49500</v>
      </c>
      <c r="X853" t="str">
        <f>VLOOKUP(A853,'Komplet č.2008 (ÚR 4 A 5)'!$Y$4:$Y$778,1,0)</f>
        <v>49500</v>
      </c>
      <c r="FJ853" t="str">
        <f>VLOOKUP(F853,'Komplet č 2025 (ÚR 4 A 5)'!$F$3:$N$753,9,0)</f>
        <v>49.50</v>
      </c>
      <c r="FK853">
        <f>VLOOKUP(F853,'Komplet č 2025 (ÚR 4 A 5)'!$F$3:$N$753,8,0)</f>
        <v>4</v>
      </c>
    </row>
    <row r="854" spans="1:167" x14ac:dyDescent="0.25">
      <c r="A854" s="67" t="s">
        <v>2025</v>
      </c>
      <c r="B854" s="68" t="s">
        <v>2026</v>
      </c>
      <c r="C854" s="55" t="str">
        <f t="shared" si="177"/>
        <v>49501 - Potrubní doprava ropovodem</v>
      </c>
      <c r="D854" s="55" t="s">
        <v>2027</v>
      </c>
      <c r="E854" s="1" t="s">
        <v>29</v>
      </c>
      <c r="F854" s="67" t="s">
        <v>2022</v>
      </c>
      <c r="G854" s="68" t="s">
        <v>2023</v>
      </c>
      <c r="H854" s="55" t="str">
        <f t="shared" si="178"/>
        <v>49500 - Potrubní doprava</v>
      </c>
      <c r="I854" s="55" t="s">
        <v>2024</v>
      </c>
      <c r="J854" t="str">
        <f t="shared" si="173"/>
        <v>Shoda</v>
      </c>
      <c r="K854">
        <v>852</v>
      </c>
      <c r="L854" s="1">
        <f>IF(LEFT(Převodník!$A$12,5)=LEFT('Přehled převodů'!D854,5),1,0)</f>
        <v>0</v>
      </c>
      <c r="M854" s="31"/>
      <c r="N854">
        <f t="shared" ref="N854:N917" si="184">IF(L854=0,0,K854)</f>
        <v>0</v>
      </c>
      <c r="O854" s="45" t="e">
        <f t="shared" si="174"/>
        <v>#N/A</v>
      </c>
      <c r="P854">
        <f t="shared" si="179"/>
        <v>0</v>
      </c>
      <c r="Q854" s="41">
        <f t="shared" si="180"/>
        <v>0</v>
      </c>
      <c r="R854" s="41">
        <f t="shared" si="175"/>
        <v>0</v>
      </c>
      <c r="S854" s="41">
        <f t="shared" si="181"/>
        <v>0</v>
      </c>
      <c r="T854">
        <f t="shared" si="176"/>
        <v>0</v>
      </c>
      <c r="U854" s="40">
        <f t="shared" si="182"/>
        <v>0</v>
      </c>
      <c r="V854" s="38">
        <f t="shared" si="183"/>
        <v>0</v>
      </c>
      <c r="W854" t="str">
        <f>VLOOKUP(A854,'Komplet č.2008 (ÚR 4 A 5)'!$V$4:$W$778,1,0)</f>
        <v>49501</v>
      </c>
      <c r="X854" t="str">
        <f>VLOOKUP(A854,'Komplet č.2008 (ÚR 4 A 5)'!$Y$4:$Y$778,1,0)</f>
        <v>49501</v>
      </c>
      <c r="FJ854" t="str">
        <f>VLOOKUP(F854,'Komplet č 2025 (ÚR 4 A 5)'!$F$3:$N$753,9,0)</f>
        <v>49.50</v>
      </c>
      <c r="FK854">
        <f>VLOOKUP(F854,'Komplet č 2025 (ÚR 4 A 5)'!$F$3:$N$753,8,0)</f>
        <v>4</v>
      </c>
    </row>
    <row r="855" spans="1:167" x14ac:dyDescent="0.25">
      <c r="A855" s="67" t="s">
        <v>2028</v>
      </c>
      <c r="B855" s="68" t="s">
        <v>2029</v>
      </c>
      <c r="C855" s="55" t="str">
        <f t="shared" si="177"/>
        <v>49502 - Potrubní doprava plynovodem</v>
      </c>
      <c r="D855" s="55" t="s">
        <v>2030</v>
      </c>
      <c r="E855" s="1" t="s">
        <v>29</v>
      </c>
      <c r="F855" s="67" t="s">
        <v>2022</v>
      </c>
      <c r="G855" s="68" t="s">
        <v>2023</v>
      </c>
      <c r="H855" s="55" t="str">
        <f t="shared" si="178"/>
        <v>49500 - Potrubní doprava</v>
      </c>
      <c r="I855" s="55" t="s">
        <v>2024</v>
      </c>
      <c r="J855" t="str">
        <f t="shared" si="173"/>
        <v>Shoda</v>
      </c>
      <c r="K855">
        <v>853</v>
      </c>
      <c r="L855" s="1">
        <f>IF(LEFT(Převodník!$A$12,5)=LEFT('Přehled převodů'!D855,5),1,0)</f>
        <v>0</v>
      </c>
      <c r="M855" s="31"/>
      <c r="N855">
        <f t="shared" si="184"/>
        <v>0</v>
      </c>
      <c r="O855" s="45" t="e">
        <f t="shared" si="174"/>
        <v>#N/A</v>
      </c>
      <c r="P855">
        <f t="shared" si="179"/>
        <v>0</v>
      </c>
      <c r="Q855" s="41">
        <f t="shared" si="180"/>
        <v>0</v>
      </c>
      <c r="R855" s="41">
        <f t="shared" si="175"/>
        <v>0</v>
      </c>
      <c r="S855" s="41">
        <f t="shared" si="181"/>
        <v>0</v>
      </c>
      <c r="T855">
        <f t="shared" si="176"/>
        <v>0</v>
      </c>
      <c r="U855" s="40">
        <f t="shared" si="182"/>
        <v>0</v>
      </c>
      <c r="V855" s="38">
        <f t="shared" si="183"/>
        <v>0</v>
      </c>
      <c r="W855" t="str">
        <f>VLOOKUP(A855,'Komplet č.2008 (ÚR 4 A 5)'!$V$4:$W$778,1,0)</f>
        <v>49502</v>
      </c>
      <c r="X855" t="str">
        <f>VLOOKUP(A855,'Komplet č.2008 (ÚR 4 A 5)'!$Y$4:$Y$778,1,0)</f>
        <v>49502</v>
      </c>
      <c r="FJ855" t="str">
        <f>VLOOKUP(F855,'Komplet č 2025 (ÚR 4 A 5)'!$F$3:$N$753,9,0)</f>
        <v>49.50</v>
      </c>
      <c r="FK855">
        <f>VLOOKUP(F855,'Komplet č 2025 (ÚR 4 A 5)'!$F$3:$N$753,8,0)</f>
        <v>4</v>
      </c>
    </row>
    <row r="856" spans="1:167" x14ac:dyDescent="0.25">
      <c r="A856" s="67" t="s">
        <v>2031</v>
      </c>
      <c r="B856" s="68" t="s">
        <v>2032</v>
      </c>
      <c r="C856" s="55" t="str">
        <f t="shared" si="177"/>
        <v>49509 - Potrubní doprava ostatní</v>
      </c>
      <c r="D856" s="55" t="s">
        <v>2033</v>
      </c>
      <c r="E856" s="1" t="s">
        <v>29</v>
      </c>
      <c r="F856" s="67" t="s">
        <v>2022</v>
      </c>
      <c r="G856" s="68" t="s">
        <v>2023</v>
      </c>
      <c r="H856" s="55" t="str">
        <f t="shared" si="178"/>
        <v>49500 - Potrubní doprava</v>
      </c>
      <c r="I856" s="55" t="s">
        <v>2024</v>
      </c>
      <c r="J856" t="str">
        <f t="shared" si="173"/>
        <v>Shoda</v>
      </c>
      <c r="K856">
        <v>854</v>
      </c>
      <c r="L856" s="1">
        <f>IF(LEFT(Převodník!$A$12,5)=LEFT('Přehled převodů'!D856,5),1,0)</f>
        <v>0</v>
      </c>
      <c r="M856" s="31"/>
      <c r="N856">
        <f t="shared" si="184"/>
        <v>0</v>
      </c>
      <c r="O856" s="45" t="e">
        <f t="shared" si="174"/>
        <v>#N/A</v>
      </c>
      <c r="P856">
        <f t="shared" si="179"/>
        <v>0</v>
      </c>
      <c r="Q856" s="41">
        <f t="shared" si="180"/>
        <v>0</v>
      </c>
      <c r="R856" s="41">
        <f t="shared" si="175"/>
        <v>0</v>
      </c>
      <c r="S856" s="41">
        <f t="shared" si="181"/>
        <v>0</v>
      </c>
      <c r="T856">
        <f t="shared" si="176"/>
        <v>0</v>
      </c>
      <c r="U856" s="40">
        <f t="shared" si="182"/>
        <v>0</v>
      </c>
      <c r="V856" s="38">
        <f t="shared" si="183"/>
        <v>0</v>
      </c>
      <c r="W856" t="str">
        <f>VLOOKUP(A856,'Komplet č.2008 (ÚR 4 A 5)'!$V$4:$W$778,1,0)</f>
        <v>49509</v>
      </c>
      <c r="X856" t="str">
        <f>VLOOKUP(A856,'Komplet č.2008 (ÚR 4 A 5)'!$Y$4:$Y$778,1,0)</f>
        <v>49509</v>
      </c>
      <c r="FJ856" t="str">
        <f>VLOOKUP(F856,'Komplet č 2025 (ÚR 4 A 5)'!$F$3:$N$753,9,0)</f>
        <v>49.50</v>
      </c>
      <c r="FK856">
        <f>VLOOKUP(F856,'Komplet č 2025 (ÚR 4 A 5)'!$F$3:$N$753,8,0)</f>
        <v>4</v>
      </c>
    </row>
    <row r="857" spans="1:167" x14ac:dyDescent="0.25">
      <c r="A857" s="67" t="s">
        <v>2034</v>
      </c>
      <c r="B857" s="68" t="s">
        <v>2035</v>
      </c>
      <c r="C857" s="55" t="str">
        <f t="shared" si="177"/>
        <v>50100 - Námořní a pobřežní osobní doprava</v>
      </c>
      <c r="D857" s="55" t="s">
        <v>2036</v>
      </c>
      <c r="E857" s="1" t="s">
        <v>29</v>
      </c>
      <c r="F857" s="67" t="s">
        <v>2034</v>
      </c>
      <c r="G857" s="68" t="s">
        <v>2035</v>
      </c>
      <c r="H857" s="55" t="str">
        <f t="shared" si="178"/>
        <v>50100 - Námořní a pobřežní osobní doprava</v>
      </c>
      <c r="I857" s="55" t="s">
        <v>2036</v>
      </c>
      <c r="J857" t="str">
        <f t="shared" si="173"/>
        <v>Shoda</v>
      </c>
      <c r="K857">
        <v>855</v>
      </c>
      <c r="L857" s="1">
        <f>IF(LEFT(Převodník!$A$12,5)=LEFT('Přehled převodů'!D857,5),1,0)</f>
        <v>0</v>
      </c>
      <c r="M857" s="31"/>
      <c r="N857">
        <f t="shared" si="184"/>
        <v>0</v>
      </c>
      <c r="O857" s="45" t="e">
        <f t="shared" si="174"/>
        <v>#N/A</v>
      </c>
      <c r="P857">
        <f t="shared" si="179"/>
        <v>0</v>
      </c>
      <c r="Q857" s="41">
        <f t="shared" si="180"/>
        <v>0</v>
      </c>
      <c r="R857" s="41">
        <f t="shared" si="175"/>
        <v>0</v>
      </c>
      <c r="S857" s="41">
        <f t="shared" si="181"/>
        <v>0</v>
      </c>
      <c r="T857">
        <f t="shared" si="176"/>
        <v>0</v>
      </c>
      <c r="U857" s="40">
        <f t="shared" si="182"/>
        <v>0</v>
      </c>
      <c r="V857" s="38">
        <f t="shared" si="183"/>
        <v>0</v>
      </c>
      <c r="W857" t="str">
        <f>VLOOKUP(A857,'Komplet č.2008 (ÚR 4 A 5)'!$V$4:$W$778,1,0)</f>
        <v>50100</v>
      </c>
      <c r="X857" t="str">
        <f>VLOOKUP(A857,'Komplet č.2008 (ÚR 4 A 5)'!$Y$4:$Y$778,1,0)</f>
        <v>50100</v>
      </c>
      <c r="FJ857" t="str">
        <f>VLOOKUP(F857,'Komplet č 2025 (ÚR 4 A 5)'!$F$3:$N$753,9,0)</f>
        <v>50.10</v>
      </c>
      <c r="FK857">
        <f>VLOOKUP(F857,'Komplet č 2025 (ÚR 4 A 5)'!$F$3:$N$753,8,0)</f>
        <v>4</v>
      </c>
    </row>
    <row r="858" spans="1:167" x14ac:dyDescent="0.25">
      <c r="A858" s="67" t="s">
        <v>2037</v>
      </c>
      <c r="B858" s="68" t="s">
        <v>2038</v>
      </c>
      <c r="C858" s="55" t="str">
        <f t="shared" si="177"/>
        <v>50200 - Námořní a pobřežní nákladní doprava</v>
      </c>
      <c r="D858" s="55" t="s">
        <v>2039</v>
      </c>
      <c r="E858" s="1" t="s">
        <v>29</v>
      </c>
      <c r="F858" s="67" t="s">
        <v>2037</v>
      </c>
      <c r="G858" s="68" t="s">
        <v>2038</v>
      </c>
      <c r="H858" s="55" t="str">
        <f t="shared" si="178"/>
        <v>50200 - Námořní a pobřežní nákladní doprava</v>
      </c>
      <c r="I858" s="55" t="s">
        <v>2039</v>
      </c>
      <c r="J858" t="str">
        <f t="shared" si="173"/>
        <v>Shoda</v>
      </c>
      <c r="K858">
        <v>856</v>
      </c>
      <c r="L858" s="1">
        <f>IF(LEFT(Převodník!$A$12,5)=LEFT('Přehled převodů'!D858,5),1,0)</f>
        <v>0</v>
      </c>
      <c r="M858" s="31"/>
      <c r="N858">
        <f t="shared" si="184"/>
        <v>0</v>
      </c>
      <c r="O858" s="45" t="e">
        <f t="shared" si="174"/>
        <v>#N/A</v>
      </c>
      <c r="P858">
        <f t="shared" si="179"/>
        <v>0</v>
      </c>
      <c r="Q858" s="41">
        <f t="shared" si="180"/>
        <v>0</v>
      </c>
      <c r="R858" s="41">
        <f t="shared" si="175"/>
        <v>0</v>
      </c>
      <c r="S858" s="41">
        <f t="shared" si="181"/>
        <v>0</v>
      </c>
      <c r="T858">
        <f t="shared" si="176"/>
        <v>0</v>
      </c>
      <c r="U858" s="40">
        <f t="shared" si="182"/>
        <v>0</v>
      </c>
      <c r="V858" s="38">
        <f t="shared" si="183"/>
        <v>0</v>
      </c>
      <c r="W858" t="str">
        <f>VLOOKUP(A858,'Komplet č.2008 (ÚR 4 A 5)'!$V$4:$W$778,1,0)</f>
        <v>50200</v>
      </c>
      <c r="X858" t="str">
        <f>VLOOKUP(A858,'Komplet č.2008 (ÚR 4 A 5)'!$Y$4:$Y$778,1,0)</f>
        <v>50200</v>
      </c>
      <c r="FJ858" t="str">
        <f>VLOOKUP(F858,'Komplet č 2025 (ÚR 4 A 5)'!$F$3:$N$753,9,0)</f>
        <v>50.20</v>
      </c>
      <c r="FK858">
        <f>VLOOKUP(F858,'Komplet č 2025 (ÚR 4 A 5)'!$F$3:$N$753,8,0)</f>
        <v>4</v>
      </c>
    </row>
    <row r="859" spans="1:167" x14ac:dyDescent="0.25">
      <c r="A859" s="67" t="s">
        <v>2040</v>
      </c>
      <c r="B859" s="68" t="s">
        <v>2041</v>
      </c>
      <c r="C859" s="55" t="str">
        <f t="shared" si="177"/>
        <v>50300 - Vnitrozemská vodní osobní doprava</v>
      </c>
      <c r="D859" s="55" t="s">
        <v>2042</v>
      </c>
      <c r="E859" s="1" t="s">
        <v>29</v>
      </c>
      <c r="F859" s="67" t="s">
        <v>2040</v>
      </c>
      <c r="G859" s="68" t="s">
        <v>2041</v>
      </c>
      <c r="H859" s="55" t="str">
        <f t="shared" si="178"/>
        <v>50300 - Vnitrozemská vodní osobní doprava</v>
      </c>
      <c r="I859" s="55" t="s">
        <v>2042</v>
      </c>
      <c r="J859" t="str">
        <f t="shared" si="173"/>
        <v>Shoda</v>
      </c>
      <c r="K859">
        <v>857</v>
      </c>
      <c r="L859" s="1">
        <f>IF(LEFT(Převodník!$A$12,5)=LEFT('Přehled převodů'!D859,5),1,0)</f>
        <v>0</v>
      </c>
      <c r="M859" s="31"/>
      <c r="N859">
        <f t="shared" si="184"/>
        <v>0</v>
      </c>
      <c r="O859" s="45" t="e">
        <f t="shared" si="174"/>
        <v>#N/A</v>
      </c>
      <c r="P859">
        <f t="shared" si="179"/>
        <v>0</v>
      </c>
      <c r="Q859" s="41">
        <f t="shared" si="180"/>
        <v>0</v>
      </c>
      <c r="R859" s="41">
        <f t="shared" si="175"/>
        <v>0</v>
      </c>
      <c r="S859" s="41">
        <f t="shared" si="181"/>
        <v>0</v>
      </c>
      <c r="T859">
        <f t="shared" si="176"/>
        <v>0</v>
      </c>
      <c r="U859" s="40">
        <f t="shared" si="182"/>
        <v>0</v>
      </c>
      <c r="V859" s="38">
        <f t="shared" si="183"/>
        <v>0</v>
      </c>
      <c r="W859" t="str">
        <f>VLOOKUP(A859,'Komplet č.2008 (ÚR 4 A 5)'!$V$4:$W$778,1,0)</f>
        <v>50300</v>
      </c>
      <c r="X859" t="str">
        <f>VLOOKUP(A859,'Komplet č.2008 (ÚR 4 A 5)'!$Y$4:$Y$778,1,0)</f>
        <v>50300</v>
      </c>
      <c r="FJ859" t="str">
        <f>VLOOKUP(F859,'Komplet č 2025 (ÚR 4 A 5)'!$F$3:$N$753,9,0)</f>
        <v>50.30</v>
      </c>
      <c r="FK859">
        <f>VLOOKUP(F859,'Komplet č 2025 (ÚR 4 A 5)'!$F$3:$N$753,8,0)</f>
        <v>4</v>
      </c>
    </row>
    <row r="860" spans="1:167" x14ac:dyDescent="0.25">
      <c r="A860" s="67" t="s">
        <v>2043</v>
      </c>
      <c r="B860" s="68" t="s">
        <v>2044</v>
      </c>
      <c r="C860" s="55" t="str">
        <f t="shared" si="177"/>
        <v>50400 - Vnitrozemská vodní nákladní doprava</v>
      </c>
      <c r="D860" s="55" t="s">
        <v>2045</v>
      </c>
      <c r="E860" s="1" t="s">
        <v>29</v>
      </c>
      <c r="F860" s="67" t="s">
        <v>2043</v>
      </c>
      <c r="G860" s="68" t="s">
        <v>2044</v>
      </c>
      <c r="H860" s="55" t="str">
        <f t="shared" si="178"/>
        <v>50400 - Vnitrozemská vodní nákladní doprava</v>
      </c>
      <c r="I860" s="55" t="s">
        <v>2045</v>
      </c>
      <c r="J860" t="str">
        <f t="shared" si="173"/>
        <v>Shoda</v>
      </c>
      <c r="K860">
        <v>858</v>
      </c>
      <c r="L860" s="1">
        <f>IF(LEFT(Převodník!$A$12,5)=LEFT('Přehled převodů'!D860,5),1,0)</f>
        <v>0</v>
      </c>
      <c r="M860" s="31"/>
      <c r="N860">
        <f t="shared" si="184"/>
        <v>0</v>
      </c>
      <c r="O860" s="45" t="e">
        <f t="shared" si="174"/>
        <v>#N/A</v>
      </c>
      <c r="P860">
        <f t="shared" si="179"/>
        <v>0</v>
      </c>
      <c r="Q860" s="41">
        <f t="shared" si="180"/>
        <v>0</v>
      </c>
      <c r="R860" s="41">
        <f t="shared" si="175"/>
        <v>0</v>
      </c>
      <c r="S860" s="41">
        <f t="shared" si="181"/>
        <v>0</v>
      </c>
      <c r="T860">
        <f t="shared" si="176"/>
        <v>0</v>
      </c>
      <c r="U860" s="40">
        <f t="shared" si="182"/>
        <v>0</v>
      </c>
      <c r="V860" s="38">
        <f t="shared" si="183"/>
        <v>0</v>
      </c>
      <c r="W860" t="str">
        <f>VLOOKUP(A860,'Komplet č.2008 (ÚR 4 A 5)'!$V$4:$W$778,1,0)</f>
        <v>50400</v>
      </c>
      <c r="X860" t="str">
        <f>VLOOKUP(A860,'Komplet č.2008 (ÚR 4 A 5)'!$Y$4:$Y$778,1,0)</f>
        <v>50400</v>
      </c>
      <c r="FJ860" t="str">
        <f>VLOOKUP(F860,'Komplet č 2025 (ÚR 4 A 5)'!$F$3:$N$753,9,0)</f>
        <v>50.40</v>
      </c>
      <c r="FK860">
        <f>VLOOKUP(F860,'Komplet č 2025 (ÚR 4 A 5)'!$F$3:$N$753,8,0)</f>
        <v>4</v>
      </c>
    </row>
    <row r="861" spans="1:167" x14ac:dyDescent="0.25">
      <c r="A861" s="67" t="s">
        <v>2046</v>
      </c>
      <c r="B861" s="68" t="s">
        <v>2047</v>
      </c>
      <c r="C861" s="55" t="str">
        <f t="shared" si="177"/>
        <v>51100 - Letecká osobní doprava</v>
      </c>
      <c r="D861" s="55" t="s">
        <v>2048</v>
      </c>
      <c r="E861" s="1" t="s">
        <v>29</v>
      </c>
      <c r="F861" s="67" t="s">
        <v>2046</v>
      </c>
      <c r="G861" s="68" t="s">
        <v>2047</v>
      </c>
      <c r="H861" s="55" t="str">
        <f t="shared" si="178"/>
        <v>51100 - Letecká osobní doprava</v>
      </c>
      <c r="I861" s="55" t="s">
        <v>2048</v>
      </c>
      <c r="J861" t="str">
        <f t="shared" si="173"/>
        <v>Shoda</v>
      </c>
      <c r="K861">
        <v>859</v>
      </c>
      <c r="L861" s="1">
        <f>IF(LEFT(Převodník!$A$12,5)=LEFT('Přehled převodů'!D861,5),1,0)</f>
        <v>0</v>
      </c>
      <c r="M861" s="31"/>
      <c r="N861">
        <f t="shared" si="184"/>
        <v>0</v>
      </c>
      <c r="O861" s="45" t="e">
        <f t="shared" si="174"/>
        <v>#N/A</v>
      </c>
      <c r="P861">
        <f t="shared" si="179"/>
        <v>0</v>
      </c>
      <c r="Q861" s="41">
        <f t="shared" si="180"/>
        <v>0</v>
      </c>
      <c r="R861" s="41">
        <f t="shared" si="175"/>
        <v>0</v>
      </c>
      <c r="S861" s="41">
        <f t="shared" si="181"/>
        <v>0</v>
      </c>
      <c r="T861">
        <f t="shared" si="176"/>
        <v>0</v>
      </c>
      <c r="U861" s="40">
        <f t="shared" si="182"/>
        <v>0</v>
      </c>
      <c r="V861" s="38">
        <f t="shared" si="183"/>
        <v>0</v>
      </c>
      <c r="W861" t="str">
        <f>VLOOKUP(A861,'Komplet č.2008 (ÚR 4 A 5)'!$V$4:$W$778,1,0)</f>
        <v>51100</v>
      </c>
      <c r="X861" t="str">
        <f>VLOOKUP(A861,'Komplet č.2008 (ÚR 4 A 5)'!$Y$4:$Y$778,1,0)</f>
        <v>51100</v>
      </c>
      <c r="FJ861" t="str">
        <f>VLOOKUP(F861,'Komplet č 2025 (ÚR 4 A 5)'!$F$3:$N$753,9,0)</f>
        <v>51.10</v>
      </c>
      <c r="FK861">
        <f>VLOOKUP(F861,'Komplet č 2025 (ÚR 4 A 5)'!$F$3:$N$753,8,0)</f>
        <v>4</v>
      </c>
    </row>
    <row r="862" spans="1:167" x14ac:dyDescent="0.25">
      <c r="A862" s="67" t="s">
        <v>2049</v>
      </c>
      <c r="B862" s="68" t="s">
        <v>2050</v>
      </c>
      <c r="C862" s="55" t="str">
        <f t="shared" si="177"/>
        <v>51101 - Vnitrostátní pravidelná letecká osobní doprava</v>
      </c>
      <c r="D862" s="55" t="s">
        <v>2051</v>
      </c>
      <c r="E862" s="1" t="s">
        <v>29</v>
      </c>
      <c r="F862" s="67" t="s">
        <v>2046</v>
      </c>
      <c r="G862" s="68" t="s">
        <v>2047</v>
      </c>
      <c r="H862" s="55" t="str">
        <f t="shared" si="178"/>
        <v>51100 - Letecká osobní doprava</v>
      </c>
      <c r="I862" s="55" t="s">
        <v>2048</v>
      </c>
      <c r="J862" t="str">
        <f t="shared" si="173"/>
        <v>Shoda</v>
      </c>
      <c r="K862">
        <v>860</v>
      </c>
      <c r="L862" s="1">
        <f>IF(LEFT(Převodník!$A$12,5)=LEFT('Přehled převodů'!D862,5),1,0)</f>
        <v>0</v>
      </c>
      <c r="M862" s="31"/>
      <c r="N862">
        <f t="shared" si="184"/>
        <v>0</v>
      </c>
      <c r="O862" s="45" t="e">
        <f t="shared" si="174"/>
        <v>#N/A</v>
      </c>
      <c r="P862">
        <f t="shared" si="179"/>
        <v>0</v>
      </c>
      <c r="Q862" s="41">
        <f t="shared" si="180"/>
        <v>0</v>
      </c>
      <c r="R862" s="41">
        <f t="shared" si="175"/>
        <v>0</v>
      </c>
      <c r="S862" s="41">
        <f t="shared" si="181"/>
        <v>0</v>
      </c>
      <c r="T862">
        <f t="shared" si="176"/>
        <v>0</v>
      </c>
      <c r="U862" s="40">
        <f t="shared" si="182"/>
        <v>0</v>
      </c>
      <c r="V862" s="38">
        <f t="shared" si="183"/>
        <v>0</v>
      </c>
      <c r="W862" t="str">
        <f>VLOOKUP(A862,'Komplet č.2008 (ÚR 4 A 5)'!$V$4:$W$778,1,0)</f>
        <v>51101</v>
      </c>
      <c r="X862" t="str">
        <f>VLOOKUP(A862,'Komplet č.2008 (ÚR 4 A 5)'!$Y$4:$Y$778,1,0)</f>
        <v>51101</v>
      </c>
      <c r="FJ862" t="str">
        <f>VLOOKUP(F862,'Komplet č 2025 (ÚR 4 A 5)'!$F$3:$N$753,9,0)</f>
        <v>51.10</v>
      </c>
      <c r="FK862">
        <f>VLOOKUP(F862,'Komplet č 2025 (ÚR 4 A 5)'!$F$3:$N$753,8,0)</f>
        <v>4</v>
      </c>
    </row>
    <row r="863" spans="1:167" x14ac:dyDescent="0.25">
      <c r="A863" s="67" t="s">
        <v>2052</v>
      </c>
      <c r="B863" s="68" t="s">
        <v>2053</v>
      </c>
      <c r="C863" s="55" t="str">
        <f t="shared" si="177"/>
        <v>51102 - Vnitrostátní nepravidelná letecká osobní doprava</v>
      </c>
      <c r="D863" s="55" t="s">
        <v>2054</v>
      </c>
      <c r="E863" s="1" t="s">
        <v>29</v>
      </c>
      <c r="F863" s="67" t="s">
        <v>2046</v>
      </c>
      <c r="G863" s="68" t="s">
        <v>2047</v>
      </c>
      <c r="H863" s="55" t="str">
        <f t="shared" si="178"/>
        <v>51100 - Letecká osobní doprava</v>
      </c>
      <c r="I863" s="55" t="s">
        <v>2048</v>
      </c>
      <c r="J863" t="str">
        <f t="shared" si="173"/>
        <v>Shoda</v>
      </c>
      <c r="K863">
        <v>861</v>
      </c>
      <c r="L863" s="1">
        <f>IF(LEFT(Převodník!$A$12,5)=LEFT('Přehled převodů'!D863,5),1,0)</f>
        <v>0</v>
      </c>
      <c r="M863" s="31"/>
      <c r="N863">
        <f t="shared" si="184"/>
        <v>0</v>
      </c>
      <c r="O863" s="45" t="e">
        <f t="shared" si="174"/>
        <v>#N/A</v>
      </c>
      <c r="P863">
        <f t="shared" si="179"/>
        <v>0</v>
      </c>
      <c r="Q863" s="41">
        <f t="shared" si="180"/>
        <v>0</v>
      </c>
      <c r="R863" s="41">
        <f t="shared" si="175"/>
        <v>0</v>
      </c>
      <c r="S863" s="41">
        <f t="shared" si="181"/>
        <v>0</v>
      </c>
      <c r="T863">
        <f t="shared" si="176"/>
        <v>0</v>
      </c>
      <c r="U863" s="40">
        <f t="shared" si="182"/>
        <v>0</v>
      </c>
      <c r="V863" s="38">
        <f t="shared" si="183"/>
        <v>0</v>
      </c>
      <c r="W863" t="str">
        <f>VLOOKUP(A863,'Komplet č.2008 (ÚR 4 A 5)'!$V$4:$W$778,1,0)</f>
        <v>51102</v>
      </c>
      <c r="X863" t="str">
        <f>VLOOKUP(A863,'Komplet č.2008 (ÚR 4 A 5)'!$Y$4:$Y$778,1,0)</f>
        <v>51102</v>
      </c>
      <c r="FJ863" t="str">
        <f>VLOOKUP(F863,'Komplet č 2025 (ÚR 4 A 5)'!$F$3:$N$753,9,0)</f>
        <v>51.10</v>
      </c>
      <c r="FK863">
        <f>VLOOKUP(F863,'Komplet č 2025 (ÚR 4 A 5)'!$F$3:$N$753,8,0)</f>
        <v>4</v>
      </c>
    </row>
    <row r="864" spans="1:167" x14ac:dyDescent="0.25">
      <c r="A864" s="67" t="s">
        <v>2055</v>
      </c>
      <c r="B864" s="68" t="s">
        <v>2056</v>
      </c>
      <c r="C864" s="55" t="str">
        <f t="shared" si="177"/>
        <v>51103 - Mezinárodní pravidelná letecká osobní doprava</v>
      </c>
      <c r="D864" s="55" t="s">
        <v>2057</v>
      </c>
      <c r="E864" s="1" t="s">
        <v>29</v>
      </c>
      <c r="F864" s="67" t="s">
        <v>2046</v>
      </c>
      <c r="G864" s="68" t="s">
        <v>2047</v>
      </c>
      <c r="H864" s="55" t="str">
        <f t="shared" si="178"/>
        <v>51100 - Letecká osobní doprava</v>
      </c>
      <c r="I864" s="55" t="s">
        <v>2048</v>
      </c>
      <c r="J864" t="str">
        <f t="shared" si="173"/>
        <v>Shoda</v>
      </c>
      <c r="K864">
        <v>862</v>
      </c>
      <c r="L864" s="1">
        <f>IF(LEFT(Převodník!$A$12,5)=LEFT('Přehled převodů'!D864,5),1,0)</f>
        <v>0</v>
      </c>
      <c r="M864" s="31"/>
      <c r="N864">
        <f t="shared" si="184"/>
        <v>0</v>
      </c>
      <c r="O864" s="45" t="e">
        <f t="shared" si="174"/>
        <v>#N/A</v>
      </c>
      <c r="P864">
        <f t="shared" si="179"/>
        <v>0</v>
      </c>
      <c r="Q864" s="41">
        <f t="shared" si="180"/>
        <v>0</v>
      </c>
      <c r="R864" s="41">
        <f t="shared" si="175"/>
        <v>0</v>
      </c>
      <c r="S864" s="41">
        <f t="shared" si="181"/>
        <v>0</v>
      </c>
      <c r="T864">
        <f t="shared" si="176"/>
        <v>0</v>
      </c>
      <c r="U864" s="40">
        <f t="shared" si="182"/>
        <v>0</v>
      </c>
      <c r="V864" s="38">
        <f t="shared" si="183"/>
        <v>0</v>
      </c>
      <c r="W864" t="str">
        <f>VLOOKUP(A864,'Komplet č.2008 (ÚR 4 A 5)'!$V$4:$W$778,1,0)</f>
        <v>51103</v>
      </c>
      <c r="X864" t="str">
        <f>VLOOKUP(A864,'Komplet č.2008 (ÚR 4 A 5)'!$Y$4:$Y$778,1,0)</f>
        <v>51103</v>
      </c>
      <c r="FJ864" t="str">
        <f>VLOOKUP(F864,'Komplet č 2025 (ÚR 4 A 5)'!$F$3:$N$753,9,0)</f>
        <v>51.10</v>
      </c>
      <c r="FK864">
        <f>VLOOKUP(F864,'Komplet č 2025 (ÚR 4 A 5)'!$F$3:$N$753,8,0)</f>
        <v>4</v>
      </c>
    </row>
    <row r="865" spans="1:167" x14ac:dyDescent="0.25">
      <c r="A865" s="67" t="s">
        <v>2058</v>
      </c>
      <c r="B865" s="68" t="s">
        <v>2059</v>
      </c>
      <c r="C865" s="55" t="str">
        <f t="shared" si="177"/>
        <v>51104 - Mezinárodní nepravidelná letecká osobní doprava</v>
      </c>
      <c r="D865" s="55" t="s">
        <v>2060</v>
      </c>
      <c r="E865" s="1" t="s">
        <v>29</v>
      </c>
      <c r="F865" s="67" t="s">
        <v>2046</v>
      </c>
      <c r="G865" s="68" t="s">
        <v>2047</v>
      </c>
      <c r="H865" s="55" t="str">
        <f t="shared" si="178"/>
        <v>51100 - Letecká osobní doprava</v>
      </c>
      <c r="I865" s="55" t="s">
        <v>2048</v>
      </c>
      <c r="J865" t="str">
        <f t="shared" si="173"/>
        <v>Shoda</v>
      </c>
      <c r="K865">
        <v>863</v>
      </c>
      <c r="L865" s="1">
        <f>IF(LEFT(Převodník!$A$12,5)=LEFT('Přehled převodů'!D865,5),1,0)</f>
        <v>0</v>
      </c>
      <c r="M865" s="31"/>
      <c r="N865">
        <f t="shared" si="184"/>
        <v>0</v>
      </c>
      <c r="O865" s="45" t="e">
        <f t="shared" si="174"/>
        <v>#N/A</v>
      </c>
      <c r="P865">
        <f t="shared" si="179"/>
        <v>0</v>
      </c>
      <c r="Q865" s="41">
        <f t="shared" si="180"/>
        <v>0</v>
      </c>
      <c r="R865" s="41">
        <f t="shared" si="175"/>
        <v>0</v>
      </c>
      <c r="S865" s="41">
        <f t="shared" si="181"/>
        <v>0</v>
      </c>
      <c r="T865">
        <f t="shared" si="176"/>
        <v>0</v>
      </c>
      <c r="U865" s="40">
        <f t="shared" si="182"/>
        <v>0</v>
      </c>
      <c r="V865" s="38">
        <f t="shared" si="183"/>
        <v>0</v>
      </c>
      <c r="W865" t="str">
        <f>VLOOKUP(A865,'Komplet č.2008 (ÚR 4 A 5)'!$V$4:$W$778,1,0)</f>
        <v>51104</v>
      </c>
      <c r="X865" t="str">
        <f>VLOOKUP(A865,'Komplet č.2008 (ÚR 4 A 5)'!$Y$4:$Y$778,1,0)</f>
        <v>51104</v>
      </c>
      <c r="FJ865" t="str">
        <f>VLOOKUP(F865,'Komplet č 2025 (ÚR 4 A 5)'!$F$3:$N$753,9,0)</f>
        <v>51.10</v>
      </c>
      <c r="FK865">
        <f>VLOOKUP(F865,'Komplet č 2025 (ÚR 4 A 5)'!$F$3:$N$753,8,0)</f>
        <v>4</v>
      </c>
    </row>
    <row r="866" spans="1:167" x14ac:dyDescent="0.25">
      <c r="A866" s="67" t="s">
        <v>2061</v>
      </c>
      <c r="B866" s="68" t="s">
        <v>2062</v>
      </c>
      <c r="C866" s="55" t="str">
        <f t="shared" si="177"/>
        <v>51109 - Ostatní letecká osobní doprava</v>
      </c>
      <c r="D866" s="55" t="s">
        <v>2063</v>
      </c>
      <c r="E866" s="1" t="s">
        <v>29</v>
      </c>
      <c r="F866" s="67" t="s">
        <v>2046</v>
      </c>
      <c r="G866" s="68" t="s">
        <v>2047</v>
      </c>
      <c r="H866" s="55" t="str">
        <f t="shared" si="178"/>
        <v>51100 - Letecká osobní doprava</v>
      </c>
      <c r="I866" s="55" t="s">
        <v>2048</v>
      </c>
      <c r="J866" t="str">
        <f t="shared" si="173"/>
        <v>Shoda</v>
      </c>
      <c r="K866">
        <v>864</v>
      </c>
      <c r="L866" s="1">
        <f>IF(LEFT(Převodník!$A$12,5)=LEFT('Přehled převodů'!D866,5),1,0)</f>
        <v>0</v>
      </c>
      <c r="M866" s="31"/>
      <c r="N866">
        <f t="shared" si="184"/>
        <v>0</v>
      </c>
      <c r="O866" s="45" t="e">
        <f t="shared" si="174"/>
        <v>#N/A</v>
      </c>
      <c r="P866">
        <f t="shared" si="179"/>
        <v>0</v>
      </c>
      <c r="Q866" s="41">
        <f t="shared" si="180"/>
        <v>0</v>
      </c>
      <c r="R866" s="41">
        <f t="shared" si="175"/>
        <v>0</v>
      </c>
      <c r="S866" s="41">
        <f t="shared" si="181"/>
        <v>0</v>
      </c>
      <c r="T866">
        <f t="shared" si="176"/>
        <v>0</v>
      </c>
      <c r="U866" s="40">
        <f t="shared" si="182"/>
        <v>0</v>
      </c>
      <c r="V866" s="38">
        <f t="shared" si="183"/>
        <v>0</v>
      </c>
      <c r="W866" t="str">
        <f>VLOOKUP(A866,'Komplet č.2008 (ÚR 4 A 5)'!$V$4:$W$778,1,0)</f>
        <v>51109</v>
      </c>
      <c r="X866" t="str">
        <f>VLOOKUP(A866,'Komplet č.2008 (ÚR 4 A 5)'!$Y$4:$Y$778,1,0)</f>
        <v>51109</v>
      </c>
      <c r="FJ866" t="str">
        <f>VLOOKUP(F866,'Komplet č 2025 (ÚR 4 A 5)'!$F$3:$N$753,9,0)</f>
        <v>51.10</v>
      </c>
      <c r="FK866">
        <f>VLOOKUP(F866,'Komplet č 2025 (ÚR 4 A 5)'!$F$3:$N$753,8,0)</f>
        <v>4</v>
      </c>
    </row>
    <row r="867" spans="1:167" x14ac:dyDescent="0.25">
      <c r="A867" s="67" t="s">
        <v>2064</v>
      </c>
      <c r="B867" s="68" t="s">
        <v>2065</v>
      </c>
      <c r="C867" s="55" t="str">
        <f t="shared" si="177"/>
        <v>51210 - Letecká nákladní doprava</v>
      </c>
      <c r="D867" s="55" t="s">
        <v>2066</v>
      </c>
      <c r="E867" s="1" t="s">
        <v>29</v>
      </c>
      <c r="F867" s="67" t="s">
        <v>2064</v>
      </c>
      <c r="G867" s="68" t="s">
        <v>2065</v>
      </c>
      <c r="H867" s="55" t="str">
        <f t="shared" si="178"/>
        <v>51210 - Letecká nákladní doprava</v>
      </c>
      <c r="I867" s="55" t="s">
        <v>2066</v>
      </c>
      <c r="J867" t="str">
        <f t="shared" si="173"/>
        <v>Shoda</v>
      </c>
      <c r="K867">
        <v>865</v>
      </c>
      <c r="L867" s="1">
        <f>IF(LEFT(Převodník!$A$12,5)=LEFT('Přehled převodů'!D867,5),1,0)</f>
        <v>0</v>
      </c>
      <c r="M867" s="31"/>
      <c r="N867">
        <f t="shared" si="184"/>
        <v>0</v>
      </c>
      <c r="O867" s="45" t="e">
        <f t="shared" si="174"/>
        <v>#N/A</v>
      </c>
      <c r="P867">
        <f t="shared" si="179"/>
        <v>0</v>
      </c>
      <c r="Q867" s="41">
        <f t="shared" si="180"/>
        <v>0</v>
      </c>
      <c r="R867" s="41">
        <f t="shared" si="175"/>
        <v>0</v>
      </c>
      <c r="S867" s="41">
        <f t="shared" si="181"/>
        <v>0</v>
      </c>
      <c r="T867">
        <f t="shared" si="176"/>
        <v>0</v>
      </c>
      <c r="U867" s="40">
        <f t="shared" si="182"/>
        <v>0</v>
      </c>
      <c r="V867" s="38">
        <f t="shared" si="183"/>
        <v>0</v>
      </c>
      <c r="W867" t="str">
        <f>VLOOKUP(A867,'Komplet č.2008 (ÚR 4 A 5)'!$V$4:$W$778,1,0)</f>
        <v>51210</v>
      </c>
      <c r="X867" t="str">
        <f>VLOOKUP(A867,'Komplet č.2008 (ÚR 4 A 5)'!$Y$4:$Y$778,1,0)</f>
        <v>51210</v>
      </c>
      <c r="FJ867" t="str">
        <f>VLOOKUP(F867,'Komplet č 2025 (ÚR 4 A 5)'!$F$3:$N$753,9,0)</f>
        <v>51.21</v>
      </c>
      <c r="FK867">
        <f>VLOOKUP(F867,'Komplet č 2025 (ÚR 4 A 5)'!$F$3:$N$753,8,0)</f>
        <v>4</v>
      </c>
    </row>
    <row r="868" spans="1:167" x14ac:dyDescent="0.25">
      <c r="A868" s="67" t="s">
        <v>2067</v>
      </c>
      <c r="B868" s="68" t="s">
        <v>2068</v>
      </c>
      <c r="C868" s="55" t="str">
        <f t="shared" si="177"/>
        <v>51220 - Kosmická doprava</v>
      </c>
      <c r="D868" s="55" t="s">
        <v>2069</v>
      </c>
      <c r="E868" s="1" t="s">
        <v>29</v>
      </c>
      <c r="F868" s="67" t="s">
        <v>2067</v>
      </c>
      <c r="G868" s="68" t="s">
        <v>2068</v>
      </c>
      <c r="H868" s="55" t="str">
        <f t="shared" si="178"/>
        <v>51220 - Kosmická doprava</v>
      </c>
      <c r="I868" s="55" t="s">
        <v>2069</v>
      </c>
      <c r="J868" t="str">
        <f t="shared" si="173"/>
        <v>Shoda</v>
      </c>
      <c r="K868">
        <v>866</v>
      </c>
      <c r="L868" s="1">
        <f>IF(LEFT(Převodník!$A$12,5)=LEFT('Přehled převodů'!D868,5),1,0)</f>
        <v>0</v>
      </c>
      <c r="M868" s="31"/>
      <c r="N868">
        <f t="shared" si="184"/>
        <v>0</v>
      </c>
      <c r="O868" s="45" t="e">
        <f t="shared" si="174"/>
        <v>#N/A</v>
      </c>
      <c r="P868">
        <f t="shared" si="179"/>
        <v>0</v>
      </c>
      <c r="Q868" s="41">
        <f t="shared" si="180"/>
        <v>0</v>
      </c>
      <c r="R868" s="41">
        <f t="shared" si="175"/>
        <v>0</v>
      </c>
      <c r="S868" s="41">
        <f t="shared" si="181"/>
        <v>0</v>
      </c>
      <c r="T868">
        <f t="shared" si="176"/>
        <v>0</v>
      </c>
      <c r="U868" s="40">
        <f t="shared" si="182"/>
        <v>0</v>
      </c>
      <c r="V868" s="38">
        <f t="shared" si="183"/>
        <v>0</v>
      </c>
      <c r="W868" t="str">
        <f>VLOOKUP(A868,'Komplet č.2008 (ÚR 4 A 5)'!$V$4:$W$778,1,0)</f>
        <v>51220</v>
      </c>
      <c r="X868" t="str">
        <f>VLOOKUP(A868,'Komplet č.2008 (ÚR 4 A 5)'!$Y$4:$Y$778,1,0)</f>
        <v>51220</v>
      </c>
      <c r="FJ868" t="str">
        <f>VLOOKUP(F868,'Komplet č 2025 (ÚR 4 A 5)'!$F$3:$N$753,9,0)</f>
        <v>51.22</v>
      </c>
      <c r="FK868">
        <f>VLOOKUP(F868,'Komplet č 2025 (ÚR 4 A 5)'!$F$3:$N$753,8,0)</f>
        <v>4</v>
      </c>
    </row>
    <row r="869" spans="1:167" x14ac:dyDescent="0.25">
      <c r="A869" s="67" t="s">
        <v>2070</v>
      </c>
      <c r="B869" s="68" t="s">
        <v>2071</v>
      </c>
      <c r="C869" s="55" t="str">
        <f t="shared" si="177"/>
        <v>52100 - Skladování</v>
      </c>
      <c r="D869" s="55" t="s">
        <v>2072</v>
      </c>
      <c r="E869" s="1" t="s">
        <v>171</v>
      </c>
      <c r="F869" s="67" t="s">
        <v>2073</v>
      </c>
      <c r="G869" s="68" t="s">
        <v>2074</v>
      </c>
      <c r="H869" s="55" t="str">
        <f t="shared" ref="H869:H900" si="185">F869&amp;" - "&amp;G869</f>
        <v>35240 - Skladování plynu jako součást služeb síťových dodávek</v>
      </c>
      <c r="I869" s="55" t="s">
        <v>2075</v>
      </c>
      <c r="J869" t="str">
        <f t="shared" si="173"/>
        <v>Shoda</v>
      </c>
      <c r="K869">
        <v>867</v>
      </c>
      <c r="L869" s="1">
        <f>IF(LEFT(Převodník!$A$12,5)=LEFT('Přehled převodů'!D869,5),1,0)</f>
        <v>0</v>
      </c>
      <c r="M869" s="31"/>
      <c r="N869">
        <f t="shared" si="184"/>
        <v>0</v>
      </c>
      <c r="O869" s="45" t="e">
        <f t="shared" si="174"/>
        <v>#N/A</v>
      </c>
      <c r="P869">
        <f t="shared" si="179"/>
        <v>0</v>
      </c>
      <c r="Q869" s="41">
        <f t="shared" si="180"/>
        <v>0</v>
      </c>
      <c r="R869" s="41">
        <f t="shared" si="175"/>
        <v>0</v>
      </c>
      <c r="S869" s="41">
        <f t="shared" si="181"/>
        <v>0</v>
      </c>
      <c r="T869">
        <f t="shared" si="176"/>
        <v>0</v>
      </c>
      <c r="U869" s="40">
        <f t="shared" si="182"/>
        <v>0</v>
      </c>
      <c r="V869" s="38">
        <f t="shared" si="183"/>
        <v>0</v>
      </c>
      <c r="W869" t="str">
        <f>VLOOKUP(A869,'Komplet č.2008 (ÚR 4 A 5)'!$V$4:$W$778,1,0)</f>
        <v>52100</v>
      </c>
      <c r="X869" t="str">
        <f>VLOOKUP(A869,'Komplet č.2008 (ÚR 4 A 5)'!$Y$4:$Y$778,1,0)</f>
        <v>52100</v>
      </c>
      <c r="FJ869" t="str">
        <f>VLOOKUP(F869,'Komplet č 2025 (ÚR 4 A 5)'!$F$3:$N$753,9,0)</f>
        <v>35.24</v>
      </c>
      <c r="FK869">
        <f>VLOOKUP(F869,'Komplet č 2025 (ÚR 4 A 5)'!$F$3:$N$753,8,0)</f>
        <v>4</v>
      </c>
    </row>
    <row r="870" spans="1:167" x14ac:dyDescent="0.25">
      <c r="A870" s="67" t="s">
        <v>2070</v>
      </c>
      <c r="B870" s="68" t="s">
        <v>2071</v>
      </c>
      <c r="C870" s="55" t="str">
        <f t="shared" si="177"/>
        <v>52100 - Skladování</v>
      </c>
      <c r="D870" s="55" t="s">
        <v>2072</v>
      </c>
      <c r="E870" s="1" t="s">
        <v>171</v>
      </c>
      <c r="F870" s="67" t="s">
        <v>2070</v>
      </c>
      <c r="G870" s="68" t="s">
        <v>2071</v>
      </c>
      <c r="H870" s="55" t="str">
        <f t="shared" si="185"/>
        <v>52100 - Skladování</v>
      </c>
      <c r="I870" s="55" t="s">
        <v>2072</v>
      </c>
      <c r="J870" t="str">
        <f t="shared" si="173"/>
        <v>Shoda</v>
      </c>
      <c r="K870">
        <v>868</v>
      </c>
      <c r="L870" s="1">
        <f>IF(LEFT(Převodník!$A$12,5)=LEFT('Přehled převodů'!D870,5),1,0)</f>
        <v>0</v>
      </c>
      <c r="M870" s="31"/>
      <c r="N870">
        <f t="shared" si="184"/>
        <v>0</v>
      </c>
      <c r="O870" s="45" t="e">
        <f t="shared" si="174"/>
        <v>#N/A</v>
      </c>
      <c r="P870">
        <f t="shared" si="179"/>
        <v>0</v>
      </c>
      <c r="Q870" s="41">
        <f t="shared" si="180"/>
        <v>0</v>
      </c>
      <c r="R870" s="41">
        <f t="shared" si="175"/>
        <v>0</v>
      </c>
      <c r="S870" s="41">
        <f t="shared" si="181"/>
        <v>0</v>
      </c>
      <c r="T870">
        <f t="shared" si="176"/>
        <v>0</v>
      </c>
      <c r="U870" s="40">
        <f t="shared" si="182"/>
        <v>0</v>
      </c>
      <c r="V870" s="38">
        <f t="shared" si="183"/>
        <v>0</v>
      </c>
      <c r="W870" t="str">
        <f>VLOOKUP(A870,'Komplet č.2008 (ÚR 4 A 5)'!$V$4:$W$778,1,0)</f>
        <v>52100</v>
      </c>
      <c r="X870" t="str">
        <f>VLOOKUP(A870,'Komplet č.2008 (ÚR 4 A 5)'!$Y$4:$Y$778,1,0)</f>
        <v>52100</v>
      </c>
      <c r="FJ870" t="str">
        <f>VLOOKUP(F870,'Komplet č 2025 (ÚR 4 A 5)'!$F$3:$N$753,9,0)</f>
        <v>52.10</v>
      </c>
      <c r="FK870">
        <f>VLOOKUP(F870,'Komplet č 2025 (ÚR 4 A 5)'!$F$3:$N$753,8,0)</f>
        <v>4</v>
      </c>
    </row>
    <row r="871" spans="1:167" x14ac:dyDescent="0.25">
      <c r="A871" s="67" t="s">
        <v>2070</v>
      </c>
      <c r="B871" s="68" t="s">
        <v>2071</v>
      </c>
      <c r="C871" s="55" t="str">
        <f t="shared" si="177"/>
        <v>52100 - Skladování</v>
      </c>
      <c r="D871" s="55" t="s">
        <v>2072</v>
      </c>
      <c r="E871" s="1" t="s">
        <v>171</v>
      </c>
      <c r="F871" s="67" t="s">
        <v>2076</v>
      </c>
      <c r="G871" s="68" t="s">
        <v>2077</v>
      </c>
      <c r="H871" s="55" t="str">
        <f t="shared" si="185"/>
        <v>63100 - Poskytování počítačové infrastruktury, zpracování dat, hosting a související činnosti</v>
      </c>
      <c r="I871" s="55" t="s">
        <v>2081</v>
      </c>
      <c r="J871" t="str">
        <f t="shared" si="173"/>
        <v>Shoda</v>
      </c>
      <c r="K871">
        <v>869</v>
      </c>
      <c r="L871" s="1">
        <f>IF(LEFT(Převodník!$A$12,5)=LEFT('Přehled převodů'!D871,5),1,0)</f>
        <v>0</v>
      </c>
      <c r="M871" s="31"/>
      <c r="N871">
        <f t="shared" si="184"/>
        <v>0</v>
      </c>
      <c r="O871" s="45" t="e">
        <f t="shared" si="174"/>
        <v>#N/A</v>
      </c>
      <c r="P871">
        <f t="shared" si="179"/>
        <v>0</v>
      </c>
      <c r="Q871" s="41">
        <f t="shared" si="180"/>
        <v>0</v>
      </c>
      <c r="R871" s="41">
        <f t="shared" si="175"/>
        <v>0</v>
      </c>
      <c r="S871" s="41">
        <f t="shared" si="181"/>
        <v>0</v>
      </c>
      <c r="T871">
        <f t="shared" si="176"/>
        <v>0</v>
      </c>
      <c r="U871" s="40">
        <f t="shared" si="182"/>
        <v>0</v>
      </c>
      <c r="V871" s="38">
        <f t="shared" si="183"/>
        <v>0</v>
      </c>
      <c r="W871" t="str">
        <f>VLOOKUP(A871,'Komplet č.2008 (ÚR 4 A 5)'!$V$4:$W$778,1,0)</f>
        <v>52100</v>
      </c>
      <c r="X871" t="str">
        <f>VLOOKUP(A871,'Komplet č.2008 (ÚR 4 A 5)'!$Y$4:$Y$778,1,0)</f>
        <v>52100</v>
      </c>
      <c r="FJ871" t="str">
        <f>VLOOKUP(F871,'Komplet č 2025 (ÚR 4 A 5)'!$F$3:$N$753,9,0)</f>
        <v>63.10</v>
      </c>
      <c r="FK871">
        <f>VLOOKUP(F871,'Komplet č 2025 (ÚR 4 A 5)'!$F$3:$N$753,8,0)</f>
        <v>4</v>
      </c>
    </row>
    <row r="872" spans="1:167" x14ac:dyDescent="0.25">
      <c r="A872" s="67" t="s">
        <v>2078</v>
      </c>
      <c r="B872" s="68" t="s">
        <v>2079</v>
      </c>
      <c r="C872" s="55" t="str">
        <f t="shared" si="177"/>
        <v>52210 - Činnosti související s pozemní dopravou</v>
      </c>
      <c r="D872" s="55" t="s">
        <v>2080</v>
      </c>
      <c r="E872" s="1" t="s">
        <v>29</v>
      </c>
      <c r="F872" s="67" t="s">
        <v>2078</v>
      </c>
      <c r="G872" s="68" t="s">
        <v>2079</v>
      </c>
      <c r="H872" s="55" t="str">
        <f t="shared" si="185"/>
        <v>52210 - Činnosti související s pozemní dopravou</v>
      </c>
      <c r="I872" s="55" t="s">
        <v>2080</v>
      </c>
      <c r="J872" t="str">
        <f t="shared" si="173"/>
        <v>Shoda</v>
      </c>
      <c r="K872">
        <v>870</v>
      </c>
      <c r="L872" s="1">
        <f>IF(LEFT(Převodník!$A$12,5)=LEFT('Přehled převodů'!D872,5),1,0)</f>
        <v>0</v>
      </c>
      <c r="M872" s="31"/>
      <c r="N872">
        <f t="shared" si="184"/>
        <v>0</v>
      </c>
      <c r="O872" s="45" t="e">
        <f t="shared" si="174"/>
        <v>#N/A</v>
      </c>
      <c r="P872">
        <f t="shared" si="179"/>
        <v>0</v>
      </c>
      <c r="Q872" s="41">
        <f t="shared" si="180"/>
        <v>0</v>
      </c>
      <c r="R872" s="41">
        <f t="shared" si="175"/>
        <v>0</v>
      </c>
      <c r="S872" s="41">
        <f t="shared" si="181"/>
        <v>0</v>
      </c>
      <c r="T872">
        <f t="shared" si="176"/>
        <v>0</v>
      </c>
      <c r="U872" s="40">
        <f t="shared" si="182"/>
        <v>0</v>
      </c>
      <c r="V872" s="38">
        <f t="shared" si="183"/>
        <v>0</v>
      </c>
      <c r="W872" t="str">
        <f>VLOOKUP(A872,'Komplet č.2008 (ÚR 4 A 5)'!$V$4:$W$778,1,0)</f>
        <v>52210</v>
      </c>
      <c r="X872" t="str">
        <f>VLOOKUP(A872,'Komplet č.2008 (ÚR 4 A 5)'!$Y$4:$Y$778,1,0)</f>
        <v>52210</v>
      </c>
      <c r="FJ872" t="str">
        <f>VLOOKUP(F872,'Komplet č 2025 (ÚR 4 A 5)'!$F$3:$N$753,9,0)</f>
        <v>52.21</v>
      </c>
      <c r="FK872">
        <f>VLOOKUP(F872,'Komplet č 2025 (ÚR 4 A 5)'!$F$3:$N$753,8,0)</f>
        <v>4</v>
      </c>
    </row>
    <row r="873" spans="1:167" x14ac:dyDescent="0.25">
      <c r="A873" s="67" t="s">
        <v>2082</v>
      </c>
      <c r="B873" s="68" t="s">
        <v>2083</v>
      </c>
      <c r="C873" s="55" t="str">
        <f t="shared" si="177"/>
        <v>52220 - Činnosti související s vodní dopravou</v>
      </c>
      <c r="D873" s="55" t="s">
        <v>2084</v>
      </c>
      <c r="E873" s="1" t="s">
        <v>29</v>
      </c>
      <c r="F873" s="67" t="s">
        <v>2082</v>
      </c>
      <c r="G873" s="68" t="s">
        <v>2083</v>
      </c>
      <c r="H873" s="55" t="str">
        <f t="shared" si="185"/>
        <v>52220 - Činnosti související s vodní dopravou</v>
      </c>
      <c r="I873" s="55" t="s">
        <v>2084</v>
      </c>
      <c r="J873" t="str">
        <f t="shared" si="173"/>
        <v>Shoda</v>
      </c>
      <c r="K873">
        <v>871</v>
      </c>
      <c r="L873" s="1">
        <f>IF(LEFT(Převodník!$A$12,5)=LEFT('Přehled převodů'!D873,5),1,0)</f>
        <v>0</v>
      </c>
      <c r="M873" s="31"/>
      <c r="N873">
        <f t="shared" si="184"/>
        <v>0</v>
      </c>
      <c r="O873" s="45" t="e">
        <f t="shared" si="174"/>
        <v>#N/A</v>
      </c>
      <c r="P873">
        <f t="shared" si="179"/>
        <v>0</v>
      </c>
      <c r="Q873" s="41">
        <f t="shared" si="180"/>
        <v>0</v>
      </c>
      <c r="R873" s="41">
        <f t="shared" si="175"/>
        <v>0</v>
      </c>
      <c r="S873" s="41">
        <f t="shared" si="181"/>
        <v>0</v>
      </c>
      <c r="T873">
        <f t="shared" si="176"/>
        <v>0</v>
      </c>
      <c r="U873" s="40">
        <f t="shared" si="182"/>
        <v>0</v>
      </c>
      <c r="V873" s="38">
        <f t="shared" si="183"/>
        <v>0</v>
      </c>
      <c r="W873" t="str">
        <f>VLOOKUP(A873,'Komplet č.2008 (ÚR 4 A 5)'!$V$4:$W$778,1,0)</f>
        <v>52220</v>
      </c>
      <c r="X873" t="str">
        <f>VLOOKUP(A873,'Komplet č.2008 (ÚR 4 A 5)'!$Y$4:$Y$778,1,0)</f>
        <v>52220</v>
      </c>
      <c r="FJ873" t="str">
        <f>VLOOKUP(F873,'Komplet č 2025 (ÚR 4 A 5)'!$F$3:$N$753,9,0)</f>
        <v>52.22</v>
      </c>
      <c r="FK873">
        <f>VLOOKUP(F873,'Komplet č 2025 (ÚR 4 A 5)'!$F$3:$N$753,8,0)</f>
        <v>4</v>
      </c>
    </row>
    <row r="874" spans="1:167" x14ac:dyDescent="0.25">
      <c r="A874" s="67" t="s">
        <v>2085</v>
      </c>
      <c r="B874" s="68" t="s">
        <v>2086</v>
      </c>
      <c r="C874" s="55" t="str">
        <f t="shared" si="177"/>
        <v>52230 - Činnosti související s leteckou dopravou</v>
      </c>
      <c r="D874" s="55" t="s">
        <v>2087</v>
      </c>
      <c r="E874" s="1" t="s">
        <v>29</v>
      </c>
      <c r="F874" s="67" t="s">
        <v>2085</v>
      </c>
      <c r="G874" s="68" t="s">
        <v>2086</v>
      </c>
      <c r="H874" s="55" t="str">
        <f t="shared" si="185"/>
        <v>52230 - Činnosti související s leteckou dopravou</v>
      </c>
      <c r="I874" s="55" t="s">
        <v>2087</v>
      </c>
      <c r="J874" t="str">
        <f t="shared" si="173"/>
        <v>Shoda</v>
      </c>
      <c r="K874">
        <v>872</v>
      </c>
      <c r="L874" s="1">
        <f>IF(LEFT(Převodník!$A$12,5)=LEFT('Přehled převodů'!D874,5),1,0)</f>
        <v>0</v>
      </c>
      <c r="M874" s="31"/>
      <c r="N874">
        <f t="shared" si="184"/>
        <v>0</v>
      </c>
      <c r="O874" s="45" t="e">
        <f t="shared" si="174"/>
        <v>#N/A</v>
      </c>
      <c r="P874">
        <f t="shared" si="179"/>
        <v>0</v>
      </c>
      <c r="Q874" s="41">
        <f t="shared" si="180"/>
        <v>0</v>
      </c>
      <c r="R874" s="41">
        <f t="shared" si="175"/>
        <v>0</v>
      </c>
      <c r="S874" s="41">
        <f t="shared" si="181"/>
        <v>0</v>
      </c>
      <c r="T874">
        <f t="shared" si="176"/>
        <v>0</v>
      </c>
      <c r="U874" s="40">
        <f t="shared" si="182"/>
        <v>0</v>
      </c>
      <c r="V874" s="38">
        <f t="shared" si="183"/>
        <v>0</v>
      </c>
      <c r="W874" t="str">
        <f>VLOOKUP(A874,'Komplet č.2008 (ÚR 4 A 5)'!$V$4:$W$778,1,0)</f>
        <v>52230</v>
      </c>
      <c r="X874" t="str">
        <f>VLOOKUP(A874,'Komplet č.2008 (ÚR 4 A 5)'!$Y$4:$Y$778,1,0)</f>
        <v>52230</v>
      </c>
      <c r="FJ874" t="str">
        <f>VLOOKUP(F874,'Komplet č 2025 (ÚR 4 A 5)'!$F$3:$N$753,9,0)</f>
        <v>52.23</v>
      </c>
      <c r="FK874">
        <f>VLOOKUP(F874,'Komplet č 2025 (ÚR 4 A 5)'!$F$3:$N$753,8,0)</f>
        <v>4</v>
      </c>
    </row>
    <row r="875" spans="1:167" x14ac:dyDescent="0.25">
      <c r="A875" s="67" t="s">
        <v>2016</v>
      </c>
      <c r="B875" s="68" t="s">
        <v>2017</v>
      </c>
      <c r="C875" s="55" t="str">
        <f t="shared" si="177"/>
        <v>52240 - Manipulace s nákladem</v>
      </c>
      <c r="D875" s="55" t="s">
        <v>2021</v>
      </c>
      <c r="E875" s="1" t="s">
        <v>29</v>
      </c>
      <c r="F875" s="67" t="s">
        <v>2016</v>
      </c>
      <c r="G875" s="68" t="s">
        <v>2017</v>
      </c>
      <c r="H875" s="55" t="str">
        <f t="shared" si="185"/>
        <v>52240 - Manipulace s nákladem</v>
      </c>
      <c r="I875" s="55" t="s">
        <v>2021</v>
      </c>
      <c r="J875" t="str">
        <f t="shared" si="173"/>
        <v>Shoda</v>
      </c>
      <c r="K875">
        <v>873</v>
      </c>
      <c r="L875" s="1">
        <f>IF(LEFT(Převodník!$A$12,5)=LEFT('Přehled převodů'!D875,5),1,0)</f>
        <v>0</v>
      </c>
      <c r="M875" s="31"/>
      <c r="N875">
        <f t="shared" si="184"/>
        <v>0</v>
      </c>
      <c r="O875" s="45" t="e">
        <f t="shared" si="174"/>
        <v>#N/A</v>
      </c>
      <c r="P875">
        <f t="shared" si="179"/>
        <v>0</v>
      </c>
      <c r="Q875" s="41">
        <f t="shared" si="180"/>
        <v>0</v>
      </c>
      <c r="R875" s="41">
        <f t="shared" si="175"/>
        <v>0</v>
      </c>
      <c r="S875" s="41">
        <f t="shared" si="181"/>
        <v>0</v>
      </c>
      <c r="T875">
        <f t="shared" si="176"/>
        <v>0</v>
      </c>
      <c r="U875" s="40">
        <f t="shared" si="182"/>
        <v>0</v>
      </c>
      <c r="V875" s="38">
        <f t="shared" si="183"/>
        <v>0</v>
      </c>
      <c r="W875" t="str">
        <f>VLOOKUP(A875,'Komplet č.2008 (ÚR 4 A 5)'!$V$4:$W$778,1,0)</f>
        <v>52240</v>
      </c>
      <c r="X875" t="str">
        <f>VLOOKUP(A875,'Komplet č.2008 (ÚR 4 A 5)'!$Y$4:$Y$778,1,0)</f>
        <v>52240</v>
      </c>
      <c r="FJ875" t="str">
        <f>VLOOKUP(F875,'Komplet č 2025 (ÚR 4 A 5)'!$F$3:$N$753,9,0)</f>
        <v>52.24</v>
      </c>
      <c r="FK875">
        <f>VLOOKUP(F875,'Komplet č 2025 (ÚR 4 A 5)'!$F$3:$N$753,8,0)</f>
        <v>4</v>
      </c>
    </row>
    <row r="876" spans="1:167" x14ac:dyDescent="0.25">
      <c r="A876" s="67" t="s">
        <v>2088</v>
      </c>
      <c r="B876" s="68" t="s">
        <v>2089</v>
      </c>
      <c r="C876" s="55" t="str">
        <f t="shared" si="177"/>
        <v>52290 - Ostatní vedlejší činnosti v dopravě</v>
      </c>
      <c r="D876" s="55" t="s">
        <v>2090</v>
      </c>
      <c r="E876" s="1" t="s">
        <v>474</v>
      </c>
      <c r="F876" s="67" t="s">
        <v>2091</v>
      </c>
      <c r="G876" s="68" t="s">
        <v>2092</v>
      </c>
      <c r="H876" s="55" t="str">
        <f t="shared" si="185"/>
        <v>52250 - Logistické činnosti</v>
      </c>
      <c r="I876" s="55" t="s">
        <v>2095</v>
      </c>
      <c r="J876" t="str">
        <f t="shared" si="173"/>
        <v>Shoda</v>
      </c>
      <c r="K876">
        <v>874</v>
      </c>
      <c r="L876" s="1">
        <f>IF(LEFT(Převodník!$A$12,5)=LEFT('Přehled převodů'!D876,5),1,0)</f>
        <v>0</v>
      </c>
      <c r="M876" s="31"/>
      <c r="N876">
        <f t="shared" si="184"/>
        <v>0</v>
      </c>
      <c r="O876" s="45" t="e">
        <f t="shared" si="174"/>
        <v>#N/A</v>
      </c>
      <c r="P876">
        <f t="shared" si="179"/>
        <v>0</v>
      </c>
      <c r="Q876" s="41">
        <f t="shared" si="180"/>
        <v>0</v>
      </c>
      <c r="R876" s="41">
        <f t="shared" si="175"/>
        <v>0</v>
      </c>
      <c r="S876" s="41">
        <f t="shared" si="181"/>
        <v>0</v>
      </c>
      <c r="T876">
        <f t="shared" si="176"/>
        <v>0</v>
      </c>
      <c r="U876" s="40">
        <f t="shared" si="182"/>
        <v>0</v>
      </c>
      <c r="V876" s="38">
        <f t="shared" si="183"/>
        <v>0</v>
      </c>
      <c r="W876" t="str">
        <f>VLOOKUP(A876,'Komplet č.2008 (ÚR 4 A 5)'!$V$4:$W$778,1,0)</f>
        <v>52290</v>
      </c>
      <c r="X876" t="str">
        <f>VLOOKUP(A876,'Komplet č.2008 (ÚR 4 A 5)'!$Y$4:$Y$778,1,0)</f>
        <v>52290</v>
      </c>
      <c r="FJ876" t="str">
        <f>VLOOKUP(F876,'Komplet č 2025 (ÚR 4 A 5)'!$F$3:$N$753,9,0)</f>
        <v>52.25</v>
      </c>
      <c r="FK876">
        <f>VLOOKUP(F876,'Komplet č 2025 (ÚR 4 A 5)'!$F$3:$N$753,8,0)</f>
        <v>4</v>
      </c>
    </row>
    <row r="877" spans="1:167" x14ac:dyDescent="0.25">
      <c r="A877" s="67" t="s">
        <v>2088</v>
      </c>
      <c r="B877" s="68" t="s">
        <v>2089</v>
      </c>
      <c r="C877" s="55" t="str">
        <f t="shared" si="177"/>
        <v>52290 - Ostatní vedlejší činnosti v dopravě</v>
      </c>
      <c r="D877" s="55" t="s">
        <v>2090</v>
      </c>
      <c r="E877" s="1" t="s">
        <v>474</v>
      </c>
      <c r="F877" s="67" t="s">
        <v>2093</v>
      </c>
      <c r="G877" s="68" t="s">
        <v>2094</v>
      </c>
      <c r="H877" s="55" t="str">
        <f t="shared" si="185"/>
        <v>52260 - Ostatní podpůrné činnosti pro dopravu</v>
      </c>
      <c r="I877" s="55" t="s">
        <v>2098</v>
      </c>
      <c r="J877" t="str">
        <f t="shared" ref="J877:J940" si="186">IF(H877=I877,"Shoda","Neshoda")</f>
        <v>Shoda</v>
      </c>
      <c r="K877">
        <v>875</v>
      </c>
      <c r="L877" s="1">
        <f>IF(LEFT(Převodník!$A$12,5)=LEFT('Přehled převodů'!D877,5),1,0)</f>
        <v>0</v>
      </c>
      <c r="M877" s="31"/>
      <c r="N877">
        <f t="shared" si="184"/>
        <v>0</v>
      </c>
      <c r="O877" s="45" t="e">
        <f t="shared" si="174"/>
        <v>#N/A</v>
      </c>
      <c r="P877">
        <f t="shared" si="179"/>
        <v>0</v>
      </c>
      <c r="Q877" s="41">
        <f t="shared" si="180"/>
        <v>0</v>
      </c>
      <c r="R877" s="41">
        <f t="shared" si="175"/>
        <v>0</v>
      </c>
      <c r="S877" s="41">
        <f t="shared" si="181"/>
        <v>0</v>
      </c>
      <c r="T877">
        <f t="shared" si="176"/>
        <v>0</v>
      </c>
      <c r="U877" s="40">
        <f t="shared" si="182"/>
        <v>0</v>
      </c>
      <c r="V877" s="38">
        <f t="shared" si="183"/>
        <v>0</v>
      </c>
      <c r="W877" t="str">
        <f>VLOOKUP(A877,'Komplet č.2008 (ÚR 4 A 5)'!$V$4:$W$778,1,0)</f>
        <v>52290</v>
      </c>
      <c r="X877" t="str">
        <f>VLOOKUP(A877,'Komplet č.2008 (ÚR 4 A 5)'!$Y$4:$Y$778,1,0)</f>
        <v>52290</v>
      </c>
      <c r="FJ877" t="str">
        <f>VLOOKUP(F877,'Komplet č 2025 (ÚR 4 A 5)'!$F$3:$N$753,9,0)</f>
        <v>52.26</v>
      </c>
      <c r="FK877">
        <f>VLOOKUP(F877,'Komplet č 2025 (ÚR 4 A 5)'!$F$3:$N$753,8,0)</f>
        <v>4</v>
      </c>
    </row>
    <row r="878" spans="1:167" x14ac:dyDescent="0.25">
      <c r="A878" s="67" t="s">
        <v>2088</v>
      </c>
      <c r="B878" s="68" t="s">
        <v>2089</v>
      </c>
      <c r="C878" s="55" t="str">
        <f t="shared" si="177"/>
        <v>52290 - Ostatní vedlejší činnosti v dopravě</v>
      </c>
      <c r="D878" s="55" t="s">
        <v>2090</v>
      </c>
      <c r="E878" s="1" t="s">
        <v>474</v>
      </c>
      <c r="F878" s="67" t="s">
        <v>2096</v>
      </c>
      <c r="G878" s="68" t="s">
        <v>2097</v>
      </c>
      <c r="H878" s="55" t="str">
        <f t="shared" si="185"/>
        <v>52310 - Zprostředkování v oblasti nákladní dopravy</v>
      </c>
      <c r="I878" s="55" t="s">
        <v>2099</v>
      </c>
      <c r="J878" t="str">
        <f t="shared" si="186"/>
        <v>Shoda</v>
      </c>
      <c r="K878">
        <v>876</v>
      </c>
      <c r="L878" s="1">
        <f>IF(LEFT(Převodník!$A$12,5)=LEFT('Přehled převodů'!D878,5),1,0)</f>
        <v>0</v>
      </c>
      <c r="M878" s="31"/>
      <c r="N878">
        <f t="shared" si="184"/>
        <v>0</v>
      </c>
      <c r="O878" s="45" t="e">
        <f t="shared" si="174"/>
        <v>#N/A</v>
      </c>
      <c r="P878">
        <f t="shared" si="179"/>
        <v>0</v>
      </c>
      <c r="Q878" s="41">
        <f t="shared" si="180"/>
        <v>0</v>
      </c>
      <c r="R878" s="41">
        <f t="shared" si="175"/>
        <v>0</v>
      </c>
      <c r="S878" s="41">
        <f t="shared" si="181"/>
        <v>0</v>
      </c>
      <c r="T878">
        <f t="shared" si="176"/>
        <v>0</v>
      </c>
      <c r="U878" s="40">
        <f t="shared" si="182"/>
        <v>0</v>
      </c>
      <c r="V878" s="38">
        <f t="shared" si="183"/>
        <v>0</v>
      </c>
      <c r="W878" t="str">
        <f>VLOOKUP(A878,'Komplet č.2008 (ÚR 4 A 5)'!$V$4:$W$778,1,0)</f>
        <v>52290</v>
      </c>
      <c r="X878" t="str">
        <f>VLOOKUP(A878,'Komplet č.2008 (ÚR 4 A 5)'!$Y$4:$Y$778,1,0)</f>
        <v>52290</v>
      </c>
      <c r="FJ878" t="str">
        <f>VLOOKUP(F878,'Komplet č 2025 (ÚR 4 A 5)'!$F$3:$N$753,9,0)</f>
        <v>52.31</v>
      </c>
      <c r="FK878">
        <f>VLOOKUP(F878,'Komplet č 2025 (ÚR 4 A 5)'!$F$3:$N$753,8,0)</f>
        <v>4</v>
      </c>
    </row>
    <row r="879" spans="1:167" x14ac:dyDescent="0.25">
      <c r="A879" s="67" t="s">
        <v>2088</v>
      </c>
      <c r="B879" s="68" t="s">
        <v>2089</v>
      </c>
      <c r="C879" s="55" t="str">
        <f t="shared" si="177"/>
        <v>52290 - Ostatní vedlejší činnosti v dopravě</v>
      </c>
      <c r="D879" s="55" t="s">
        <v>2090</v>
      </c>
      <c r="E879" s="1" t="s">
        <v>474</v>
      </c>
      <c r="F879" s="67" t="s">
        <v>1992</v>
      </c>
      <c r="G879" s="68" t="s">
        <v>1993</v>
      </c>
      <c r="H879" s="55" t="str">
        <f t="shared" si="185"/>
        <v>52320 - Zprostředkování v oblasti osobní dopravy</v>
      </c>
      <c r="I879" s="55" t="s">
        <v>1998</v>
      </c>
      <c r="J879" t="str">
        <f t="shared" si="186"/>
        <v>Shoda</v>
      </c>
      <c r="K879">
        <v>877</v>
      </c>
      <c r="L879" s="1">
        <f>IF(LEFT(Převodník!$A$12,5)=LEFT('Přehled převodů'!D879,5),1,0)</f>
        <v>0</v>
      </c>
      <c r="M879" s="31"/>
      <c r="N879">
        <f t="shared" si="184"/>
        <v>0</v>
      </c>
      <c r="O879" s="45" t="e">
        <f t="shared" si="174"/>
        <v>#N/A</v>
      </c>
      <c r="P879">
        <f t="shared" si="179"/>
        <v>0</v>
      </c>
      <c r="Q879" s="41">
        <f t="shared" si="180"/>
        <v>0</v>
      </c>
      <c r="R879" s="41">
        <f t="shared" si="175"/>
        <v>0</v>
      </c>
      <c r="S879" s="41">
        <f t="shared" si="181"/>
        <v>0</v>
      </c>
      <c r="T879">
        <f t="shared" si="176"/>
        <v>0</v>
      </c>
      <c r="U879" s="40">
        <f t="shared" si="182"/>
        <v>0</v>
      </c>
      <c r="V879" s="38">
        <f t="shared" si="183"/>
        <v>0</v>
      </c>
      <c r="W879" t="str">
        <f>VLOOKUP(A879,'Komplet č.2008 (ÚR 4 A 5)'!$V$4:$W$778,1,0)</f>
        <v>52290</v>
      </c>
      <c r="X879" t="str">
        <f>VLOOKUP(A879,'Komplet č.2008 (ÚR 4 A 5)'!$Y$4:$Y$778,1,0)</f>
        <v>52290</v>
      </c>
      <c r="FJ879" t="str">
        <f>VLOOKUP(F879,'Komplet č 2025 (ÚR 4 A 5)'!$F$3:$N$753,9,0)</f>
        <v>52.32</v>
      </c>
      <c r="FK879">
        <f>VLOOKUP(F879,'Komplet č 2025 (ÚR 4 A 5)'!$F$3:$N$753,8,0)</f>
        <v>4</v>
      </c>
    </row>
    <row r="880" spans="1:167" x14ac:dyDescent="0.25">
      <c r="A880" s="67" t="s">
        <v>2100</v>
      </c>
      <c r="B880" s="68" t="s">
        <v>2101</v>
      </c>
      <c r="C880" s="55" t="str">
        <f t="shared" si="177"/>
        <v>53100 - Základní poštovní služby poskytované na základě poštovní licence</v>
      </c>
      <c r="D880" s="55" t="s">
        <v>2102</v>
      </c>
      <c r="E880" s="1" t="s">
        <v>29</v>
      </c>
      <c r="F880" s="67" t="s">
        <v>2100</v>
      </c>
      <c r="G880" s="68" t="s">
        <v>2101</v>
      </c>
      <c r="H880" s="55" t="str">
        <f t="shared" si="185"/>
        <v>53100 - Základní poštovní služby poskytované na základě poštovní licence</v>
      </c>
      <c r="I880" s="55" t="s">
        <v>2102</v>
      </c>
      <c r="J880" t="str">
        <f t="shared" si="186"/>
        <v>Shoda</v>
      </c>
      <c r="K880">
        <v>878</v>
      </c>
      <c r="L880" s="1">
        <f>IF(LEFT(Převodník!$A$12,5)=LEFT('Přehled převodů'!D880,5),1,0)</f>
        <v>0</v>
      </c>
      <c r="M880" s="31"/>
      <c r="N880">
        <f t="shared" si="184"/>
        <v>0</v>
      </c>
      <c r="O880" s="45" t="e">
        <f t="shared" si="174"/>
        <v>#N/A</v>
      </c>
      <c r="P880">
        <f t="shared" si="179"/>
        <v>0</v>
      </c>
      <c r="Q880" s="41">
        <f t="shared" si="180"/>
        <v>0</v>
      </c>
      <c r="R880" s="41">
        <f t="shared" si="175"/>
        <v>0</v>
      </c>
      <c r="S880" s="41">
        <f t="shared" si="181"/>
        <v>0</v>
      </c>
      <c r="T880">
        <f t="shared" si="176"/>
        <v>0</v>
      </c>
      <c r="U880" s="40">
        <f t="shared" si="182"/>
        <v>0</v>
      </c>
      <c r="V880" s="38">
        <f t="shared" si="183"/>
        <v>0</v>
      </c>
      <c r="W880" t="str">
        <f>VLOOKUP(A880,'Komplet č.2008 (ÚR 4 A 5)'!$V$4:$W$778,1,0)</f>
        <v>53100</v>
      </c>
      <c r="X880" t="str">
        <f>VLOOKUP(A880,'Komplet č.2008 (ÚR 4 A 5)'!$Y$4:$Y$778,1,0)</f>
        <v>53100</v>
      </c>
      <c r="FJ880" t="str">
        <f>VLOOKUP(F880,'Komplet č 2025 (ÚR 4 A 5)'!$F$3:$N$753,9,0)</f>
        <v>53.10</v>
      </c>
      <c r="FK880">
        <f>VLOOKUP(F880,'Komplet č 2025 (ÚR 4 A 5)'!$F$3:$N$753,8,0)</f>
        <v>4</v>
      </c>
    </row>
    <row r="881" spans="1:167" x14ac:dyDescent="0.25">
      <c r="A881" s="67" t="s">
        <v>2103</v>
      </c>
      <c r="B881" s="68" t="s">
        <v>2104</v>
      </c>
      <c r="C881" s="55" t="str">
        <f t="shared" si="177"/>
        <v>53200 - Ostatní poštovní a kurýrní činnosti</v>
      </c>
      <c r="D881" s="55" t="s">
        <v>2105</v>
      </c>
      <c r="E881" s="1" t="s">
        <v>29</v>
      </c>
      <c r="F881" s="67" t="s">
        <v>2103</v>
      </c>
      <c r="G881" s="68" t="s">
        <v>2104</v>
      </c>
      <c r="H881" s="55" t="str">
        <f t="shared" si="185"/>
        <v>53200 - Ostatní poštovní a kurýrní činnosti</v>
      </c>
      <c r="I881" s="55" t="s">
        <v>2105</v>
      </c>
      <c r="J881" t="str">
        <f t="shared" si="186"/>
        <v>Shoda</v>
      </c>
      <c r="K881">
        <v>879</v>
      </c>
      <c r="L881" s="1">
        <f>IF(LEFT(Převodník!$A$12,5)=LEFT('Přehled převodů'!D881,5),1,0)</f>
        <v>0</v>
      </c>
      <c r="M881" s="31"/>
      <c r="N881">
        <f t="shared" si="184"/>
        <v>0</v>
      </c>
      <c r="O881" s="45" t="e">
        <f t="shared" si="174"/>
        <v>#N/A</v>
      </c>
      <c r="P881">
        <f t="shared" si="179"/>
        <v>0</v>
      </c>
      <c r="Q881" s="41">
        <f t="shared" si="180"/>
        <v>0</v>
      </c>
      <c r="R881" s="41">
        <f t="shared" si="175"/>
        <v>0</v>
      </c>
      <c r="S881" s="41">
        <f t="shared" si="181"/>
        <v>0</v>
      </c>
      <c r="T881">
        <f t="shared" si="176"/>
        <v>0</v>
      </c>
      <c r="U881" s="40">
        <f t="shared" si="182"/>
        <v>0</v>
      </c>
      <c r="V881" s="38">
        <f t="shared" si="183"/>
        <v>0</v>
      </c>
      <c r="W881" t="str">
        <f>VLOOKUP(A881,'Komplet č.2008 (ÚR 4 A 5)'!$V$4:$W$778,1,0)</f>
        <v>53200</v>
      </c>
      <c r="X881" t="str">
        <f>VLOOKUP(A881,'Komplet č.2008 (ÚR 4 A 5)'!$Y$4:$Y$778,1,0)</f>
        <v>53200</v>
      </c>
      <c r="FJ881" t="str">
        <f>VLOOKUP(F881,'Komplet č 2025 (ÚR 4 A 5)'!$F$3:$N$753,9,0)</f>
        <v>53.20</v>
      </c>
      <c r="FK881">
        <f>VLOOKUP(F881,'Komplet č 2025 (ÚR 4 A 5)'!$F$3:$N$753,8,0)</f>
        <v>4</v>
      </c>
    </row>
    <row r="882" spans="1:167" x14ac:dyDescent="0.25">
      <c r="A882" s="67" t="s">
        <v>2106</v>
      </c>
      <c r="B882" s="68" t="s">
        <v>2107</v>
      </c>
      <c r="C882" s="55" t="str">
        <f t="shared" si="177"/>
        <v>55100 - Ubytování v hotelích a podobných ubytovacích zařízeních</v>
      </c>
      <c r="D882" s="55" t="s">
        <v>2108</v>
      </c>
      <c r="E882" s="1" t="s">
        <v>29</v>
      </c>
      <c r="F882" s="67" t="s">
        <v>2106</v>
      </c>
      <c r="G882" s="68" t="s">
        <v>2107</v>
      </c>
      <c r="H882" s="55" t="str">
        <f t="shared" si="185"/>
        <v>55100 - Ubytování v hotelích a podobných ubytovacích zařízeních</v>
      </c>
      <c r="I882" s="55" t="s">
        <v>2108</v>
      </c>
      <c r="J882" t="str">
        <f t="shared" si="186"/>
        <v>Shoda</v>
      </c>
      <c r="K882">
        <v>880</v>
      </c>
      <c r="L882" s="1">
        <f>IF(LEFT(Převodník!$A$12,5)=LEFT('Přehled převodů'!D882,5),1,0)</f>
        <v>0</v>
      </c>
      <c r="M882" s="31"/>
      <c r="N882">
        <f t="shared" si="184"/>
        <v>0</v>
      </c>
      <c r="O882" s="45" t="e">
        <f t="shared" si="174"/>
        <v>#N/A</v>
      </c>
      <c r="P882">
        <f t="shared" si="179"/>
        <v>0</v>
      </c>
      <c r="Q882" s="41">
        <f t="shared" si="180"/>
        <v>0</v>
      </c>
      <c r="R882" s="41">
        <f t="shared" si="175"/>
        <v>0</v>
      </c>
      <c r="S882" s="41">
        <f t="shared" si="181"/>
        <v>0</v>
      </c>
      <c r="T882">
        <f t="shared" si="176"/>
        <v>0</v>
      </c>
      <c r="U882" s="40">
        <f t="shared" si="182"/>
        <v>0</v>
      </c>
      <c r="V882" s="38">
        <f t="shared" si="183"/>
        <v>0</v>
      </c>
      <c r="W882" t="str">
        <f>VLOOKUP(A882,'Komplet č.2008 (ÚR 4 A 5)'!$V$4:$W$778,1,0)</f>
        <v>55100</v>
      </c>
      <c r="X882" t="str">
        <f>VLOOKUP(A882,'Komplet č.2008 (ÚR 4 A 5)'!$Y$4:$Y$778,1,0)</f>
        <v>55100</v>
      </c>
      <c r="FJ882" t="str">
        <f>VLOOKUP(F882,'Komplet č 2025 (ÚR 4 A 5)'!$F$3:$N$753,9,0)</f>
        <v>55.10</v>
      </c>
      <c r="FK882">
        <f>VLOOKUP(F882,'Komplet č 2025 (ÚR 4 A 5)'!$F$3:$N$753,8,0)</f>
        <v>4</v>
      </c>
    </row>
    <row r="883" spans="1:167" x14ac:dyDescent="0.25">
      <c r="A883" s="67" t="s">
        <v>2109</v>
      </c>
      <c r="B883" s="68" t="s">
        <v>2110</v>
      </c>
      <c r="C883" s="55" t="str">
        <f t="shared" si="177"/>
        <v>55101 - Hotely</v>
      </c>
      <c r="D883" s="55" t="s">
        <v>2111</v>
      </c>
      <c r="E883" s="1" t="s">
        <v>29</v>
      </c>
      <c r="F883" s="67" t="s">
        <v>2106</v>
      </c>
      <c r="G883" s="68" t="s">
        <v>2107</v>
      </c>
      <c r="H883" s="55" t="str">
        <f t="shared" si="185"/>
        <v>55100 - Ubytování v hotelích a podobných ubytovacích zařízeních</v>
      </c>
      <c r="I883" s="55" t="s">
        <v>2108</v>
      </c>
      <c r="J883" t="str">
        <f t="shared" si="186"/>
        <v>Shoda</v>
      </c>
      <c r="K883">
        <v>881</v>
      </c>
      <c r="L883" s="1">
        <f>IF(LEFT(Převodník!$A$12,5)=LEFT('Přehled převodů'!D883,5),1,0)</f>
        <v>0</v>
      </c>
      <c r="M883" s="31"/>
      <c r="N883">
        <f t="shared" si="184"/>
        <v>0</v>
      </c>
      <c r="O883" s="45" t="e">
        <f t="shared" si="174"/>
        <v>#N/A</v>
      </c>
      <c r="P883">
        <f t="shared" si="179"/>
        <v>0</v>
      </c>
      <c r="Q883" s="41">
        <f t="shared" si="180"/>
        <v>0</v>
      </c>
      <c r="R883" s="41">
        <f t="shared" si="175"/>
        <v>0</v>
      </c>
      <c r="S883" s="41">
        <f t="shared" si="181"/>
        <v>0</v>
      </c>
      <c r="T883">
        <f t="shared" si="176"/>
        <v>0</v>
      </c>
      <c r="U883" s="40">
        <f t="shared" si="182"/>
        <v>0</v>
      </c>
      <c r="V883" s="38">
        <f t="shared" si="183"/>
        <v>0</v>
      </c>
      <c r="W883" t="str">
        <f>VLOOKUP(A883,'Komplet č.2008 (ÚR 4 A 5)'!$V$4:$W$778,1,0)</f>
        <v>55101</v>
      </c>
      <c r="X883" t="str">
        <f>VLOOKUP(A883,'Komplet č.2008 (ÚR 4 A 5)'!$Y$4:$Y$778,1,0)</f>
        <v>55101</v>
      </c>
      <c r="FJ883" t="str">
        <f>VLOOKUP(F883,'Komplet č 2025 (ÚR 4 A 5)'!$F$3:$N$753,9,0)</f>
        <v>55.10</v>
      </c>
      <c r="FK883">
        <f>VLOOKUP(F883,'Komplet č 2025 (ÚR 4 A 5)'!$F$3:$N$753,8,0)</f>
        <v>4</v>
      </c>
    </row>
    <row r="884" spans="1:167" x14ac:dyDescent="0.25">
      <c r="A884" s="67" t="s">
        <v>2112</v>
      </c>
      <c r="B884" s="68" t="s">
        <v>2113</v>
      </c>
      <c r="C884" s="55" t="str">
        <f t="shared" si="177"/>
        <v>55102 - Motely, botely</v>
      </c>
      <c r="D884" s="55" t="s">
        <v>2114</v>
      </c>
      <c r="E884" s="1" t="s">
        <v>29</v>
      </c>
      <c r="F884" s="67" t="s">
        <v>2106</v>
      </c>
      <c r="G884" s="68" t="s">
        <v>2107</v>
      </c>
      <c r="H884" s="55" t="str">
        <f t="shared" si="185"/>
        <v>55100 - Ubytování v hotelích a podobných ubytovacích zařízeních</v>
      </c>
      <c r="I884" s="55" t="s">
        <v>2108</v>
      </c>
      <c r="J884" t="str">
        <f t="shared" si="186"/>
        <v>Shoda</v>
      </c>
      <c r="K884">
        <v>882</v>
      </c>
      <c r="L884" s="1">
        <f>IF(LEFT(Převodník!$A$12,5)=LEFT('Přehled převodů'!D884,5),1,0)</f>
        <v>0</v>
      </c>
      <c r="M884" s="31"/>
      <c r="N884">
        <f t="shared" si="184"/>
        <v>0</v>
      </c>
      <c r="O884" s="45" t="e">
        <f t="shared" si="174"/>
        <v>#N/A</v>
      </c>
      <c r="P884">
        <f t="shared" si="179"/>
        <v>0</v>
      </c>
      <c r="Q884" s="41">
        <f t="shared" si="180"/>
        <v>0</v>
      </c>
      <c r="R884" s="41">
        <f t="shared" si="175"/>
        <v>0</v>
      </c>
      <c r="S884" s="41">
        <f t="shared" si="181"/>
        <v>0</v>
      </c>
      <c r="T884">
        <f t="shared" si="176"/>
        <v>0</v>
      </c>
      <c r="U884" s="40">
        <f t="shared" si="182"/>
        <v>0</v>
      </c>
      <c r="V884" s="38">
        <f t="shared" si="183"/>
        <v>0</v>
      </c>
      <c r="W884" t="str">
        <f>VLOOKUP(A884,'Komplet č.2008 (ÚR 4 A 5)'!$V$4:$W$778,1,0)</f>
        <v>55102</v>
      </c>
      <c r="X884" t="str">
        <f>VLOOKUP(A884,'Komplet č.2008 (ÚR 4 A 5)'!$Y$4:$Y$778,1,0)</f>
        <v>55102</v>
      </c>
      <c r="FJ884" t="str">
        <f>VLOOKUP(F884,'Komplet č 2025 (ÚR 4 A 5)'!$F$3:$N$753,9,0)</f>
        <v>55.10</v>
      </c>
      <c r="FK884">
        <f>VLOOKUP(F884,'Komplet č 2025 (ÚR 4 A 5)'!$F$3:$N$753,8,0)</f>
        <v>4</v>
      </c>
    </row>
    <row r="885" spans="1:167" x14ac:dyDescent="0.25">
      <c r="A885" s="67" t="s">
        <v>2115</v>
      </c>
      <c r="B885" s="68" t="s">
        <v>2116</v>
      </c>
      <c r="C885" s="55" t="str">
        <f t="shared" si="177"/>
        <v>55109 - Ostatní podobná ubytovací zařízení</v>
      </c>
      <c r="D885" s="55" t="s">
        <v>2117</v>
      </c>
      <c r="E885" s="1" t="s">
        <v>29</v>
      </c>
      <c r="F885" s="67" t="s">
        <v>2106</v>
      </c>
      <c r="G885" s="68" t="s">
        <v>2107</v>
      </c>
      <c r="H885" s="55" t="str">
        <f t="shared" si="185"/>
        <v>55100 - Ubytování v hotelích a podobných ubytovacích zařízeních</v>
      </c>
      <c r="I885" s="55" t="s">
        <v>2108</v>
      </c>
      <c r="J885" t="str">
        <f t="shared" si="186"/>
        <v>Shoda</v>
      </c>
      <c r="K885">
        <v>883</v>
      </c>
      <c r="L885" s="1">
        <f>IF(LEFT(Převodník!$A$12,5)=LEFT('Přehled převodů'!D885,5),1,0)</f>
        <v>0</v>
      </c>
      <c r="M885" s="31"/>
      <c r="N885">
        <f t="shared" si="184"/>
        <v>0</v>
      </c>
      <c r="O885" s="45" t="e">
        <f t="shared" si="174"/>
        <v>#N/A</v>
      </c>
      <c r="P885">
        <f t="shared" si="179"/>
        <v>0</v>
      </c>
      <c r="Q885" s="41">
        <f t="shared" si="180"/>
        <v>0</v>
      </c>
      <c r="R885" s="41">
        <f t="shared" si="175"/>
        <v>0</v>
      </c>
      <c r="S885" s="41">
        <f t="shared" si="181"/>
        <v>0</v>
      </c>
      <c r="T885">
        <f t="shared" si="176"/>
        <v>0</v>
      </c>
      <c r="U885" s="40">
        <f t="shared" si="182"/>
        <v>0</v>
      </c>
      <c r="V885" s="38">
        <f t="shared" si="183"/>
        <v>0</v>
      </c>
      <c r="W885" t="str">
        <f>VLOOKUP(A885,'Komplet č.2008 (ÚR 4 A 5)'!$V$4:$W$778,1,0)</f>
        <v>55109</v>
      </c>
      <c r="X885" t="str">
        <f>VLOOKUP(A885,'Komplet č.2008 (ÚR 4 A 5)'!$Y$4:$Y$778,1,0)</f>
        <v>55109</v>
      </c>
      <c r="FJ885" t="str">
        <f>VLOOKUP(F885,'Komplet č 2025 (ÚR 4 A 5)'!$F$3:$N$753,9,0)</f>
        <v>55.10</v>
      </c>
      <c r="FK885">
        <f>VLOOKUP(F885,'Komplet č 2025 (ÚR 4 A 5)'!$F$3:$N$753,8,0)</f>
        <v>4</v>
      </c>
    </row>
    <row r="886" spans="1:167" x14ac:dyDescent="0.25">
      <c r="A886" s="67" t="s">
        <v>2118</v>
      </c>
      <c r="B886" s="68" t="s">
        <v>2119</v>
      </c>
      <c r="C886" s="55" t="str">
        <f t="shared" si="177"/>
        <v>55200 - Rekreační a ostatní krátkodobé ubytování</v>
      </c>
      <c r="D886" s="55" t="s">
        <v>2120</v>
      </c>
      <c r="E886" s="1" t="s">
        <v>29</v>
      </c>
      <c r="F886" s="67" t="s">
        <v>2118</v>
      </c>
      <c r="G886" s="68" t="s">
        <v>2119</v>
      </c>
      <c r="H886" s="55" t="str">
        <f t="shared" si="185"/>
        <v>55200 - Rekreační a ostatní krátkodobé ubytování</v>
      </c>
      <c r="I886" s="55" t="s">
        <v>2120</v>
      </c>
      <c r="J886" t="str">
        <f t="shared" si="186"/>
        <v>Shoda</v>
      </c>
      <c r="K886">
        <v>884</v>
      </c>
      <c r="L886" s="1">
        <f>IF(LEFT(Převodník!$A$12,5)=LEFT('Přehled převodů'!D886,5),1,0)</f>
        <v>0</v>
      </c>
      <c r="M886" s="31"/>
      <c r="N886">
        <f t="shared" si="184"/>
        <v>0</v>
      </c>
      <c r="O886" s="45" t="e">
        <f t="shared" si="174"/>
        <v>#N/A</v>
      </c>
      <c r="P886">
        <f t="shared" si="179"/>
        <v>0</v>
      </c>
      <c r="Q886" s="41">
        <f t="shared" si="180"/>
        <v>0</v>
      </c>
      <c r="R886" s="41">
        <f t="shared" si="175"/>
        <v>0</v>
      </c>
      <c r="S886" s="41">
        <f t="shared" si="181"/>
        <v>0</v>
      </c>
      <c r="T886">
        <f t="shared" si="176"/>
        <v>0</v>
      </c>
      <c r="U886" s="40">
        <f t="shared" si="182"/>
        <v>0</v>
      </c>
      <c r="V886" s="38">
        <f t="shared" si="183"/>
        <v>0</v>
      </c>
      <c r="W886" t="str">
        <f>VLOOKUP(A886,'Komplet č.2008 (ÚR 4 A 5)'!$V$4:$W$778,1,0)</f>
        <v>55200</v>
      </c>
      <c r="X886" t="str">
        <f>VLOOKUP(A886,'Komplet č.2008 (ÚR 4 A 5)'!$Y$4:$Y$778,1,0)</f>
        <v>55200</v>
      </c>
      <c r="FJ886" t="str">
        <f>VLOOKUP(F886,'Komplet č 2025 (ÚR 4 A 5)'!$F$3:$N$753,9,0)</f>
        <v>55.20</v>
      </c>
      <c r="FK886">
        <f>VLOOKUP(F886,'Komplet č 2025 (ÚR 4 A 5)'!$F$3:$N$753,8,0)</f>
        <v>4</v>
      </c>
    </row>
    <row r="887" spans="1:167" x14ac:dyDescent="0.25">
      <c r="A887" s="67" t="s">
        <v>2121</v>
      </c>
      <c r="B887" s="68" t="s">
        <v>2122</v>
      </c>
      <c r="C887" s="55" t="str">
        <f t="shared" si="177"/>
        <v>55300 - Kempy a tábořiště</v>
      </c>
      <c r="D887" s="55" t="s">
        <v>2123</v>
      </c>
      <c r="E887" s="1" t="s">
        <v>29</v>
      </c>
      <c r="F887" s="67" t="s">
        <v>2121</v>
      </c>
      <c r="G887" s="68" t="s">
        <v>2124</v>
      </c>
      <c r="H887" s="55" t="str">
        <f t="shared" si="185"/>
        <v>55300 - Kempy a parkoviště pro rekreační vozidla</v>
      </c>
      <c r="I887" s="55" t="s">
        <v>2128</v>
      </c>
      <c r="J887" t="str">
        <f t="shared" si="186"/>
        <v>Shoda</v>
      </c>
      <c r="K887">
        <v>885</v>
      </c>
      <c r="L887" s="1">
        <f>IF(LEFT(Převodník!$A$12,5)=LEFT('Přehled převodů'!D887,5),1,0)</f>
        <v>0</v>
      </c>
      <c r="M887" s="31"/>
      <c r="N887">
        <f t="shared" si="184"/>
        <v>0</v>
      </c>
      <c r="O887" s="45" t="e">
        <f t="shared" si="174"/>
        <v>#N/A</v>
      </c>
      <c r="P887">
        <f t="shared" si="179"/>
        <v>0</v>
      </c>
      <c r="Q887" s="41">
        <f t="shared" si="180"/>
        <v>0</v>
      </c>
      <c r="R887" s="41">
        <f t="shared" si="175"/>
        <v>0</v>
      </c>
      <c r="S887" s="41">
        <f t="shared" si="181"/>
        <v>0</v>
      </c>
      <c r="T887">
        <f t="shared" si="176"/>
        <v>0</v>
      </c>
      <c r="U887" s="40">
        <f t="shared" si="182"/>
        <v>0</v>
      </c>
      <c r="V887" s="38">
        <f t="shared" si="183"/>
        <v>0</v>
      </c>
      <c r="W887" t="str">
        <f>VLOOKUP(A887,'Komplet č.2008 (ÚR 4 A 5)'!$V$4:$W$778,1,0)</f>
        <v>55300</v>
      </c>
      <c r="X887" t="str">
        <f>VLOOKUP(A887,'Komplet č.2008 (ÚR 4 A 5)'!$Y$4:$Y$778,1,0)</f>
        <v>55300</v>
      </c>
      <c r="FJ887" t="str">
        <f>VLOOKUP(F887,'Komplet č 2025 (ÚR 4 A 5)'!$F$3:$N$753,9,0)</f>
        <v>55.30</v>
      </c>
      <c r="FK887">
        <f>VLOOKUP(F887,'Komplet č 2025 (ÚR 4 A 5)'!$F$3:$N$753,8,0)</f>
        <v>4</v>
      </c>
    </row>
    <row r="888" spans="1:167" x14ac:dyDescent="0.25">
      <c r="A888" s="67" t="s">
        <v>2125</v>
      </c>
      <c r="B888" s="68" t="s">
        <v>2126</v>
      </c>
      <c r="C888" s="55" t="str">
        <f t="shared" si="177"/>
        <v>55900 - Ostatní ubytování</v>
      </c>
      <c r="D888" s="55" t="s">
        <v>2127</v>
      </c>
      <c r="E888" s="1" t="s">
        <v>29</v>
      </c>
      <c r="F888" s="67" t="s">
        <v>2125</v>
      </c>
      <c r="G888" s="68" t="s">
        <v>2126</v>
      </c>
      <c r="H888" s="55" t="str">
        <f t="shared" si="185"/>
        <v>55900 - Ostatní ubytování</v>
      </c>
      <c r="I888" s="55" t="s">
        <v>2127</v>
      </c>
      <c r="J888" t="str">
        <f t="shared" si="186"/>
        <v>Shoda</v>
      </c>
      <c r="K888">
        <v>886</v>
      </c>
      <c r="L888" s="1">
        <f>IF(LEFT(Převodník!$A$12,5)=LEFT('Přehled převodů'!D888,5),1,0)</f>
        <v>0</v>
      </c>
      <c r="M888" s="31"/>
      <c r="N888">
        <f t="shared" si="184"/>
        <v>0</v>
      </c>
      <c r="O888" s="45" t="e">
        <f t="shared" si="174"/>
        <v>#N/A</v>
      </c>
      <c r="P888">
        <f t="shared" si="179"/>
        <v>0</v>
      </c>
      <c r="Q888" s="41">
        <f t="shared" si="180"/>
        <v>0</v>
      </c>
      <c r="R888" s="41">
        <f t="shared" si="175"/>
        <v>0</v>
      </c>
      <c r="S888" s="41">
        <f t="shared" si="181"/>
        <v>0</v>
      </c>
      <c r="T888">
        <f t="shared" si="176"/>
        <v>0</v>
      </c>
      <c r="U888" s="40">
        <f t="shared" si="182"/>
        <v>0</v>
      </c>
      <c r="V888" s="38">
        <f t="shared" si="183"/>
        <v>0</v>
      </c>
      <c r="W888" t="str">
        <f>VLOOKUP(A888,'Komplet č.2008 (ÚR 4 A 5)'!$V$4:$W$778,1,0)</f>
        <v>55900</v>
      </c>
      <c r="X888" t="str">
        <f>VLOOKUP(A888,'Komplet č.2008 (ÚR 4 A 5)'!$Y$4:$Y$778,1,0)</f>
        <v>55900</v>
      </c>
      <c r="FJ888" t="str">
        <f>VLOOKUP(F888,'Komplet č 2025 (ÚR 4 A 5)'!$F$3:$N$753,9,0)</f>
        <v>55.90</v>
      </c>
      <c r="FK888">
        <f>VLOOKUP(F888,'Komplet č 2025 (ÚR 4 A 5)'!$F$3:$N$753,8,0)</f>
        <v>4</v>
      </c>
    </row>
    <row r="889" spans="1:167" x14ac:dyDescent="0.25">
      <c r="A889" s="67" t="s">
        <v>2129</v>
      </c>
      <c r="B889" s="68" t="s">
        <v>2130</v>
      </c>
      <c r="C889" s="55" t="str">
        <f t="shared" si="177"/>
        <v>55901 - Ubytování v zařízených pronájmech</v>
      </c>
      <c r="D889" s="55" t="s">
        <v>2131</v>
      </c>
      <c r="E889" s="1" t="s">
        <v>29</v>
      </c>
      <c r="F889" s="67" t="s">
        <v>2125</v>
      </c>
      <c r="G889" s="68" t="s">
        <v>2126</v>
      </c>
      <c r="H889" s="55" t="str">
        <f t="shared" si="185"/>
        <v>55900 - Ostatní ubytování</v>
      </c>
      <c r="I889" s="55" t="s">
        <v>2127</v>
      </c>
      <c r="J889" t="str">
        <f t="shared" si="186"/>
        <v>Shoda</v>
      </c>
      <c r="K889">
        <v>887</v>
      </c>
      <c r="L889" s="1">
        <f>IF(LEFT(Převodník!$A$12,5)=LEFT('Přehled převodů'!D889,5),1,0)</f>
        <v>0</v>
      </c>
      <c r="M889" s="31"/>
      <c r="N889">
        <f t="shared" si="184"/>
        <v>0</v>
      </c>
      <c r="O889" s="45" t="e">
        <f t="shared" si="174"/>
        <v>#N/A</v>
      </c>
      <c r="P889">
        <f t="shared" si="179"/>
        <v>0</v>
      </c>
      <c r="Q889" s="41">
        <f t="shared" si="180"/>
        <v>0</v>
      </c>
      <c r="R889" s="41">
        <f t="shared" si="175"/>
        <v>0</v>
      </c>
      <c r="S889" s="41">
        <f t="shared" si="181"/>
        <v>0</v>
      </c>
      <c r="T889">
        <f t="shared" si="176"/>
        <v>0</v>
      </c>
      <c r="U889" s="40">
        <f t="shared" si="182"/>
        <v>0</v>
      </c>
      <c r="V889" s="38">
        <f t="shared" si="183"/>
        <v>0</v>
      </c>
      <c r="W889" t="str">
        <f>VLOOKUP(A889,'Komplet č.2008 (ÚR 4 A 5)'!$V$4:$W$778,1,0)</f>
        <v>55901</v>
      </c>
      <c r="X889" t="str">
        <f>VLOOKUP(A889,'Komplet č.2008 (ÚR 4 A 5)'!$Y$4:$Y$778,1,0)</f>
        <v>55901</v>
      </c>
      <c r="FJ889" t="str">
        <f>VLOOKUP(F889,'Komplet č 2025 (ÚR 4 A 5)'!$F$3:$N$753,9,0)</f>
        <v>55.90</v>
      </c>
      <c r="FK889">
        <f>VLOOKUP(F889,'Komplet č 2025 (ÚR 4 A 5)'!$F$3:$N$753,8,0)</f>
        <v>4</v>
      </c>
    </row>
    <row r="890" spans="1:167" x14ac:dyDescent="0.25">
      <c r="A890" s="67" t="s">
        <v>2132</v>
      </c>
      <c r="B890" s="68" t="s">
        <v>2133</v>
      </c>
      <c r="C890" s="55" t="str">
        <f t="shared" si="177"/>
        <v>55902 - Ubytování ve vysokoškolských kolejích, domovech mládeže</v>
      </c>
      <c r="D890" s="55" t="s">
        <v>2134</v>
      </c>
      <c r="E890" s="1" t="s">
        <v>29</v>
      </c>
      <c r="F890" s="67" t="s">
        <v>2125</v>
      </c>
      <c r="G890" s="68" t="s">
        <v>2126</v>
      </c>
      <c r="H890" s="55" t="str">
        <f t="shared" si="185"/>
        <v>55900 - Ostatní ubytování</v>
      </c>
      <c r="I890" s="55" t="s">
        <v>2127</v>
      </c>
      <c r="J890" t="str">
        <f t="shared" si="186"/>
        <v>Shoda</v>
      </c>
      <c r="K890">
        <v>888</v>
      </c>
      <c r="L890" s="1">
        <f>IF(LEFT(Převodník!$A$12,5)=LEFT('Přehled převodů'!D890,5),1,0)</f>
        <v>0</v>
      </c>
      <c r="M890" s="31"/>
      <c r="N890">
        <f t="shared" si="184"/>
        <v>0</v>
      </c>
      <c r="O890" s="45" t="e">
        <f t="shared" si="174"/>
        <v>#N/A</v>
      </c>
      <c r="P890">
        <f t="shared" si="179"/>
        <v>0</v>
      </c>
      <c r="Q890" s="41">
        <f t="shared" si="180"/>
        <v>0</v>
      </c>
      <c r="R890" s="41">
        <f t="shared" si="175"/>
        <v>0</v>
      </c>
      <c r="S890" s="41">
        <f t="shared" si="181"/>
        <v>0</v>
      </c>
      <c r="T890">
        <f t="shared" si="176"/>
        <v>0</v>
      </c>
      <c r="U890" s="40">
        <f t="shared" si="182"/>
        <v>0</v>
      </c>
      <c r="V890" s="38">
        <f t="shared" si="183"/>
        <v>0</v>
      </c>
      <c r="W890" t="str">
        <f>VLOOKUP(A890,'Komplet č.2008 (ÚR 4 A 5)'!$V$4:$W$778,1,0)</f>
        <v>55902</v>
      </c>
      <c r="X890" t="str">
        <f>VLOOKUP(A890,'Komplet č.2008 (ÚR 4 A 5)'!$Y$4:$Y$778,1,0)</f>
        <v>55902</v>
      </c>
      <c r="FJ890" t="str">
        <f>VLOOKUP(F890,'Komplet č 2025 (ÚR 4 A 5)'!$F$3:$N$753,9,0)</f>
        <v>55.90</v>
      </c>
      <c r="FK890">
        <f>VLOOKUP(F890,'Komplet č 2025 (ÚR 4 A 5)'!$F$3:$N$753,8,0)</f>
        <v>4</v>
      </c>
    </row>
    <row r="891" spans="1:167" x14ac:dyDescent="0.25">
      <c r="A891" s="67" t="s">
        <v>2135</v>
      </c>
      <c r="B891" s="68" t="s">
        <v>2136</v>
      </c>
      <c r="C891" s="55" t="str">
        <f t="shared" si="177"/>
        <v>55909 - Ostatní ubytování j. n.</v>
      </c>
      <c r="D891" s="55" t="s">
        <v>2137</v>
      </c>
      <c r="E891" s="1" t="s">
        <v>29</v>
      </c>
      <c r="F891" s="67" t="s">
        <v>2125</v>
      </c>
      <c r="G891" s="68" t="s">
        <v>2126</v>
      </c>
      <c r="H891" s="55" t="str">
        <f t="shared" si="185"/>
        <v>55900 - Ostatní ubytování</v>
      </c>
      <c r="I891" s="55" t="s">
        <v>2127</v>
      </c>
      <c r="J891" t="str">
        <f t="shared" si="186"/>
        <v>Shoda</v>
      </c>
      <c r="K891">
        <v>889</v>
      </c>
      <c r="L891" s="1">
        <f>IF(LEFT(Převodník!$A$12,5)=LEFT('Přehled převodů'!D891,5),1,0)</f>
        <v>0</v>
      </c>
      <c r="M891" s="31"/>
      <c r="N891">
        <f t="shared" si="184"/>
        <v>0</v>
      </c>
      <c r="O891" s="45" t="e">
        <f t="shared" si="174"/>
        <v>#N/A</v>
      </c>
      <c r="P891">
        <f t="shared" si="179"/>
        <v>0</v>
      </c>
      <c r="Q891" s="41">
        <f t="shared" si="180"/>
        <v>0</v>
      </c>
      <c r="R891" s="41">
        <f t="shared" si="175"/>
        <v>0</v>
      </c>
      <c r="S891" s="41">
        <f t="shared" si="181"/>
        <v>0</v>
      </c>
      <c r="T891">
        <f t="shared" si="176"/>
        <v>0</v>
      </c>
      <c r="U891" s="40">
        <f t="shared" si="182"/>
        <v>0</v>
      </c>
      <c r="V891" s="38">
        <f t="shared" si="183"/>
        <v>0</v>
      </c>
      <c r="W891" t="str">
        <f>VLOOKUP(A891,'Komplet č.2008 (ÚR 4 A 5)'!$V$4:$W$778,1,0)</f>
        <v>55909</v>
      </c>
      <c r="X891" t="str">
        <f>VLOOKUP(A891,'Komplet č.2008 (ÚR 4 A 5)'!$Y$4:$Y$778,1,0)</f>
        <v>55909</v>
      </c>
      <c r="FJ891" t="str">
        <f>VLOOKUP(F891,'Komplet č 2025 (ÚR 4 A 5)'!$F$3:$N$753,9,0)</f>
        <v>55.90</v>
      </c>
      <c r="FK891">
        <f>VLOOKUP(F891,'Komplet č 2025 (ÚR 4 A 5)'!$F$3:$N$753,8,0)</f>
        <v>4</v>
      </c>
    </row>
    <row r="892" spans="1:167" x14ac:dyDescent="0.25">
      <c r="A892" s="67" t="s">
        <v>2138</v>
      </c>
      <c r="B892" s="68" t="s">
        <v>2139</v>
      </c>
      <c r="C892" s="55" t="str">
        <f t="shared" si="177"/>
        <v>56100 - Stravování v restauracích, u stánků a v mobilních zařízeních</v>
      </c>
      <c r="D892" s="55" t="s">
        <v>2140</v>
      </c>
      <c r="E892" s="1" t="s">
        <v>45</v>
      </c>
      <c r="F892" s="67" t="s">
        <v>2141</v>
      </c>
      <c r="G892" s="68" t="s">
        <v>2142</v>
      </c>
      <c r="H892" s="55" t="str">
        <f t="shared" si="185"/>
        <v>56110 - Poskytování stravování v restauracích</v>
      </c>
      <c r="I892" s="55" t="s">
        <v>2145</v>
      </c>
      <c r="J892" t="str">
        <f t="shared" si="186"/>
        <v>Shoda</v>
      </c>
      <c r="K892">
        <v>890</v>
      </c>
      <c r="L892" s="1">
        <f>IF(LEFT(Převodník!$A$12,5)=LEFT('Přehled převodů'!D892,5),1,0)</f>
        <v>0</v>
      </c>
      <c r="M892" s="31"/>
      <c r="N892">
        <f t="shared" si="184"/>
        <v>0</v>
      </c>
      <c r="O892" s="45" t="e">
        <f t="shared" si="174"/>
        <v>#N/A</v>
      </c>
      <c r="P892">
        <f t="shared" si="179"/>
        <v>0</v>
      </c>
      <c r="Q892" s="41">
        <f t="shared" si="180"/>
        <v>0</v>
      </c>
      <c r="R892" s="41">
        <f t="shared" si="175"/>
        <v>0</v>
      </c>
      <c r="S892" s="41">
        <f t="shared" si="181"/>
        <v>0</v>
      </c>
      <c r="T892">
        <f t="shared" si="176"/>
        <v>0</v>
      </c>
      <c r="U892" s="40">
        <f t="shared" si="182"/>
        <v>0</v>
      </c>
      <c r="V892" s="38">
        <f t="shared" si="183"/>
        <v>0</v>
      </c>
      <c r="W892" t="str">
        <f>VLOOKUP(A892,'Komplet č.2008 (ÚR 4 A 5)'!$V$4:$W$778,1,0)</f>
        <v>56100</v>
      </c>
      <c r="X892" t="str">
        <f>VLOOKUP(A892,'Komplet č.2008 (ÚR 4 A 5)'!$Y$4:$Y$778,1,0)</f>
        <v>56100</v>
      </c>
      <c r="FJ892" t="str">
        <f>VLOOKUP(F892,'Komplet č 2025 (ÚR 4 A 5)'!$F$3:$N$753,9,0)</f>
        <v>56.11</v>
      </c>
      <c r="FK892">
        <f>VLOOKUP(F892,'Komplet č 2025 (ÚR 4 A 5)'!$F$3:$N$753,8,0)</f>
        <v>4</v>
      </c>
    </row>
    <row r="893" spans="1:167" x14ac:dyDescent="0.25">
      <c r="A893" s="67" t="s">
        <v>2138</v>
      </c>
      <c r="B893" s="68" t="s">
        <v>2139</v>
      </c>
      <c r="C893" s="55" t="str">
        <f t="shared" si="177"/>
        <v>56100 - Stravování v restauracích, u stánků a v mobilních zařízeních</v>
      </c>
      <c r="D893" s="55" t="s">
        <v>2140</v>
      </c>
      <c r="E893" s="1" t="s">
        <v>45</v>
      </c>
      <c r="F893" s="67" t="s">
        <v>2143</v>
      </c>
      <c r="G893" s="68" t="s">
        <v>2144</v>
      </c>
      <c r="H893" s="55" t="str">
        <f t="shared" si="185"/>
        <v>56120 - Poskytování stravování u stánků a mobilních zařízení</v>
      </c>
      <c r="I893" s="55" t="s">
        <v>2150</v>
      </c>
      <c r="J893" t="str">
        <f t="shared" si="186"/>
        <v>Shoda</v>
      </c>
      <c r="K893">
        <v>891</v>
      </c>
      <c r="L893" s="1">
        <f>IF(LEFT(Převodník!$A$12,5)=LEFT('Přehled převodů'!D893,5),1,0)</f>
        <v>0</v>
      </c>
      <c r="M893" s="31"/>
      <c r="N893">
        <f t="shared" si="184"/>
        <v>0</v>
      </c>
      <c r="O893" s="45" t="e">
        <f t="shared" si="174"/>
        <v>#N/A</v>
      </c>
      <c r="P893">
        <f t="shared" si="179"/>
        <v>0</v>
      </c>
      <c r="Q893" s="41">
        <f t="shared" si="180"/>
        <v>0</v>
      </c>
      <c r="R893" s="41">
        <f t="shared" si="175"/>
        <v>0</v>
      </c>
      <c r="S893" s="41">
        <f t="shared" si="181"/>
        <v>0</v>
      </c>
      <c r="T893">
        <f t="shared" si="176"/>
        <v>0</v>
      </c>
      <c r="U893" s="40">
        <f t="shared" si="182"/>
        <v>0</v>
      </c>
      <c r="V893" s="38">
        <f t="shared" si="183"/>
        <v>0</v>
      </c>
      <c r="W893" t="str">
        <f>VLOOKUP(A893,'Komplet č.2008 (ÚR 4 A 5)'!$V$4:$W$778,1,0)</f>
        <v>56100</v>
      </c>
      <c r="X893" t="str">
        <f>VLOOKUP(A893,'Komplet č.2008 (ÚR 4 A 5)'!$Y$4:$Y$778,1,0)</f>
        <v>56100</v>
      </c>
      <c r="FJ893" t="str">
        <f>VLOOKUP(F893,'Komplet č 2025 (ÚR 4 A 5)'!$F$3:$N$753,9,0)</f>
        <v>56.12</v>
      </c>
      <c r="FK893">
        <f>VLOOKUP(F893,'Komplet č 2025 (ÚR 4 A 5)'!$F$3:$N$753,8,0)</f>
        <v>4</v>
      </c>
    </row>
    <row r="894" spans="1:167" x14ac:dyDescent="0.25">
      <c r="A894" s="67" t="s">
        <v>2146</v>
      </c>
      <c r="B894" s="68" t="s">
        <v>2147</v>
      </c>
      <c r="C894" s="55" t="str">
        <f t="shared" si="177"/>
        <v>56210 - Poskytování cateringových služeb</v>
      </c>
      <c r="D894" s="55" t="s">
        <v>2148</v>
      </c>
      <c r="E894" s="1" t="s">
        <v>29</v>
      </c>
      <c r="F894" s="67" t="s">
        <v>2146</v>
      </c>
      <c r="G894" s="68" t="s">
        <v>2149</v>
      </c>
      <c r="H894" s="55" t="str">
        <f t="shared" si="185"/>
        <v>56210 - Cateringové činnosti</v>
      </c>
      <c r="I894" s="55" t="s">
        <v>2156</v>
      </c>
      <c r="J894" t="str">
        <f t="shared" si="186"/>
        <v>Shoda</v>
      </c>
      <c r="K894">
        <v>892</v>
      </c>
      <c r="L894" s="1">
        <f>IF(LEFT(Převodník!$A$12,5)=LEFT('Přehled převodů'!D894,5),1,0)</f>
        <v>0</v>
      </c>
      <c r="M894" s="31"/>
      <c r="N894">
        <f t="shared" si="184"/>
        <v>0</v>
      </c>
      <c r="O894" s="45" t="e">
        <f t="shared" si="174"/>
        <v>#N/A</v>
      </c>
      <c r="P894">
        <f t="shared" si="179"/>
        <v>0</v>
      </c>
      <c r="Q894" s="41">
        <f t="shared" si="180"/>
        <v>0</v>
      </c>
      <c r="R894" s="41">
        <f t="shared" si="175"/>
        <v>0</v>
      </c>
      <c r="S894" s="41">
        <f t="shared" si="181"/>
        <v>0</v>
      </c>
      <c r="T894">
        <f t="shared" si="176"/>
        <v>0</v>
      </c>
      <c r="U894" s="40">
        <f t="shared" si="182"/>
        <v>0</v>
      </c>
      <c r="V894" s="38">
        <f t="shared" si="183"/>
        <v>0</v>
      </c>
      <c r="W894" t="str">
        <f>VLOOKUP(A894,'Komplet č.2008 (ÚR 4 A 5)'!$V$4:$W$778,1,0)</f>
        <v>56210</v>
      </c>
      <c r="X894" t="str">
        <f>VLOOKUP(A894,'Komplet č.2008 (ÚR 4 A 5)'!$Y$4:$Y$778,1,0)</f>
        <v>56210</v>
      </c>
      <c r="FJ894" t="str">
        <f>VLOOKUP(F894,'Komplet č 2025 (ÚR 4 A 5)'!$F$3:$N$753,9,0)</f>
        <v>56.21</v>
      </c>
      <c r="FK894">
        <f>VLOOKUP(F894,'Komplet č 2025 (ÚR 4 A 5)'!$F$3:$N$753,8,0)</f>
        <v>4</v>
      </c>
    </row>
    <row r="895" spans="1:167" x14ac:dyDescent="0.25">
      <c r="A895" s="67" t="s">
        <v>2151</v>
      </c>
      <c r="B895" s="68" t="s">
        <v>2152</v>
      </c>
      <c r="C895" s="55" t="str">
        <f t="shared" si="177"/>
        <v>56290 - Poskytování ostatních stravovacích služeb</v>
      </c>
      <c r="D895" s="55" t="s">
        <v>2153</v>
      </c>
      <c r="E895" s="1" t="s">
        <v>29</v>
      </c>
      <c r="F895" s="67" t="s">
        <v>2154</v>
      </c>
      <c r="G895" s="68" t="s">
        <v>2155</v>
      </c>
      <c r="H895" s="55" t="str">
        <f t="shared" si="185"/>
        <v>56220 - Poskytování smluvních a ostatních stravovacích služeb</v>
      </c>
      <c r="I895" s="55" t="s">
        <v>2160</v>
      </c>
      <c r="J895" t="str">
        <f t="shared" si="186"/>
        <v>Shoda</v>
      </c>
      <c r="K895">
        <v>893</v>
      </c>
      <c r="L895" s="1">
        <f>IF(LEFT(Převodník!$A$12,5)=LEFT('Přehled převodů'!D895,5),1,0)</f>
        <v>0</v>
      </c>
      <c r="M895" s="31"/>
      <c r="N895">
        <f t="shared" si="184"/>
        <v>0</v>
      </c>
      <c r="O895" s="45" t="e">
        <f t="shared" si="174"/>
        <v>#N/A</v>
      </c>
      <c r="P895">
        <f t="shared" si="179"/>
        <v>0</v>
      </c>
      <c r="Q895" s="41">
        <f t="shared" si="180"/>
        <v>0</v>
      </c>
      <c r="R895" s="41">
        <f t="shared" si="175"/>
        <v>0</v>
      </c>
      <c r="S895" s="41">
        <f t="shared" si="181"/>
        <v>0</v>
      </c>
      <c r="T895">
        <f t="shared" si="176"/>
        <v>0</v>
      </c>
      <c r="U895" s="40">
        <f t="shared" si="182"/>
        <v>0</v>
      </c>
      <c r="V895" s="38">
        <f t="shared" si="183"/>
        <v>0</v>
      </c>
      <c r="W895" t="str">
        <f>VLOOKUP(A895,'Komplet č.2008 (ÚR 4 A 5)'!$V$4:$W$778,1,0)</f>
        <v>56290</v>
      </c>
      <c r="X895" t="str">
        <f>VLOOKUP(A895,'Komplet č.2008 (ÚR 4 A 5)'!$Y$4:$Y$778,1,0)</f>
        <v>56290</v>
      </c>
      <c r="FJ895" t="str">
        <f>VLOOKUP(F895,'Komplet č 2025 (ÚR 4 A 5)'!$F$3:$N$753,9,0)</f>
        <v>56.22</v>
      </c>
      <c r="FK895">
        <f>VLOOKUP(F895,'Komplet č 2025 (ÚR 4 A 5)'!$F$3:$N$753,8,0)</f>
        <v>4</v>
      </c>
    </row>
    <row r="896" spans="1:167" x14ac:dyDescent="0.25">
      <c r="A896" s="67" t="s">
        <v>2157</v>
      </c>
      <c r="B896" s="68" t="s">
        <v>2158</v>
      </c>
      <c r="C896" s="55" t="str">
        <f t="shared" si="177"/>
        <v>56291 - Stravování v závodních kuchyních</v>
      </c>
      <c r="D896" s="55" t="s">
        <v>2159</v>
      </c>
      <c r="E896" s="1" t="s">
        <v>29</v>
      </c>
      <c r="F896" s="67" t="s">
        <v>2154</v>
      </c>
      <c r="G896" s="68" t="s">
        <v>2155</v>
      </c>
      <c r="H896" s="55" t="str">
        <f t="shared" si="185"/>
        <v>56220 - Poskytování smluvních a ostatních stravovacích služeb</v>
      </c>
      <c r="I896" s="55" t="s">
        <v>2160</v>
      </c>
      <c r="J896" t="str">
        <f t="shared" si="186"/>
        <v>Shoda</v>
      </c>
      <c r="K896">
        <v>894</v>
      </c>
      <c r="L896" s="1">
        <f>IF(LEFT(Převodník!$A$12,5)=LEFT('Přehled převodů'!D896,5),1,0)</f>
        <v>0</v>
      </c>
      <c r="M896" s="31"/>
      <c r="N896">
        <f t="shared" si="184"/>
        <v>0</v>
      </c>
      <c r="O896" s="45" t="e">
        <f t="shared" si="174"/>
        <v>#N/A</v>
      </c>
      <c r="P896">
        <f t="shared" si="179"/>
        <v>0</v>
      </c>
      <c r="Q896" s="41">
        <f t="shared" si="180"/>
        <v>0</v>
      </c>
      <c r="R896" s="41">
        <f t="shared" si="175"/>
        <v>0</v>
      </c>
      <c r="S896" s="41">
        <f t="shared" si="181"/>
        <v>0</v>
      </c>
      <c r="T896">
        <f t="shared" si="176"/>
        <v>0</v>
      </c>
      <c r="U896" s="40">
        <f t="shared" si="182"/>
        <v>0</v>
      </c>
      <c r="V896" s="38">
        <f t="shared" si="183"/>
        <v>0</v>
      </c>
      <c r="W896" t="str">
        <f>VLOOKUP(A896,'Komplet č.2008 (ÚR 4 A 5)'!$V$4:$W$778,1,0)</f>
        <v>56291</v>
      </c>
      <c r="X896" t="str">
        <f>VLOOKUP(A896,'Komplet č.2008 (ÚR 4 A 5)'!$Y$4:$Y$778,1,0)</f>
        <v>56291</v>
      </c>
      <c r="FJ896" t="str">
        <f>VLOOKUP(F896,'Komplet č 2025 (ÚR 4 A 5)'!$F$3:$N$753,9,0)</f>
        <v>56.22</v>
      </c>
      <c r="FK896">
        <f>VLOOKUP(F896,'Komplet č 2025 (ÚR 4 A 5)'!$F$3:$N$753,8,0)</f>
        <v>4</v>
      </c>
    </row>
    <row r="897" spans="1:167" x14ac:dyDescent="0.25">
      <c r="A897" s="67" t="s">
        <v>2161</v>
      </c>
      <c r="B897" s="68" t="s">
        <v>2162</v>
      </c>
      <c r="C897" s="55" t="str">
        <f t="shared" si="177"/>
        <v>56292 - Stravování ve školních zařízeních, menzách</v>
      </c>
      <c r="D897" s="55" t="s">
        <v>2163</v>
      </c>
      <c r="E897" s="1" t="s">
        <v>29</v>
      </c>
      <c r="F897" s="67" t="s">
        <v>2154</v>
      </c>
      <c r="G897" s="68" t="s">
        <v>2155</v>
      </c>
      <c r="H897" s="55" t="str">
        <f t="shared" si="185"/>
        <v>56220 - Poskytování smluvních a ostatních stravovacích služeb</v>
      </c>
      <c r="I897" s="55" t="s">
        <v>2160</v>
      </c>
      <c r="J897" t="str">
        <f t="shared" si="186"/>
        <v>Shoda</v>
      </c>
      <c r="K897">
        <v>895</v>
      </c>
      <c r="L897" s="1">
        <f>IF(LEFT(Převodník!$A$12,5)=LEFT('Přehled převodů'!D897,5),1,0)</f>
        <v>0</v>
      </c>
      <c r="M897" s="31"/>
      <c r="N897">
        <f t="shared" si="184"/>
        <v>0</v>
      </c>
      <c r="O897" s="45" t="e">
        <f t="shared" si="174"/>
        <v>#N/A</v>
      </c>
      <c r="P897">
        <f t="shared" si="179"/>
        <v>0</v>
      </c>
      <c r="Q897" s="41">
        <f t="shared" si="180"/>
        <v>0</v>
      </c>
      <c r="R897" s="41">
        <f t="shared" si="175"/>
        <v>0</v>
      </c>
      <c r="S897" s="41">
        <f t="shared" si="181"/>
        <v>0</v>
      </c>
      <c r="T897">
        <f t="shared" si="176"/>
        <v>0</v>
      </c>
      <c r="U897" s="40">
        <f t="shared" si="182"/>
        <v>0</v>
      </c>
      <c r="V897" s="38">
        <f t="shared" si="183"/>
        <v>0</v>
      </c>
      <c r="W897" t="str">
        <f>VLOOKUP(A897,'Komplet č.2008 (ÚR 4 A 5)'!$V$4:$W$778,1,0)</f>
        <v>56292</v>
      </c>
      <c r="X897" t="str">
        <f>VLOOKUP(A897,'Komplet č.2008 (ÚR 4 A 5)'!$Y$4:$Y$778,1,0)</f>
        <v>56292</v>
      </c>
      <c r="FJ897" t="str">
        <f>VLOOKUP(F897,'Komplet č 2025 (ÚR 4 A 5)'!$F$3:$N$753,9,0)</f>
        <v>56.22</v>
      </c>
      <c r="FK897">
        <f>VLOOKUP(F897,'Komplet č 2025 (ÚR 4 A 5)'!$F$3:$N$753,8,0)</f>
        <v>4</v>
      </c>
    </row>
    <row r="898" spans="1:167" x14ac:dyDescent="0.25">
      <c r="A898" s="67" t="s">
        <v>2164</v>
      </c>
      <c r="B898" s="68" t="s">
        <v>2165</v>
      </c>
      <c r="C898" s="55" t="str">
        <f t="shared" si="177"/>
        <v>56299 - Poskytování jiných stravovacích služeb j. n.</v>
      </c>
      <c r="D898" s="55" t="s">
        <v>2166</v>
      </c>
      <c r="E898" s="1" t="s">
        <v>29</v>
      </c>
      <c r="F898" s="67" t="s">
        <v>2154</v>
      </c>
      <c r="G898" s="68" t="s">
        <v>2155</v>
      </c>
      <c r="H898" s="55" t="str">
        <f t="shared" si="185"/>
        <v>56220 - Poskytování smluvních a ostatních stravovacích služeb</v>
      </c>
      <c r="I898" s="55" t="s">
        <v>2160</v>
      </c>
      <c r="J898" t="str">
        <f t="shared" si="186"/>
        <v>Shoda</v>
      </c>
      <c r="K898">
        <v>896</v>
      </c>
      <c r="L898" s="1">
        <f>IF(LEFT(Převodník!$A$12,5)=LEFT('Přehled převodů'!D898,5),1,0)</f>
        <v>0</v>
      </c>
      <c r="M898" s="31"/>
      <c r="N898">
        <f t="shared" si="184"/>
        <v>0</v>
      </c>
      <c r="O898" s="45" t="e">
        <f t="shared" si="174"/>
        <v>#N/A</v>
      </c>
      <c r="P898">
        <f t="shared" si="179"/>
        <v>0</v>
      </c>
      <c r="Q898" s="41">
        <f t="shared" si="180"/>
        <v>0</v>
      </c>
      <c r="R898" s="41">
        <f t="shared" si="175"/>
        <v>0</v>
      </c>
      <c r="S898" s="41">
        <f t="shared" si="181"/>
        <v>0</v>
      </c>
      <c r="T898">
        <f t="shared" si="176"/>
        <v>0</v>
      </c>
      <c r="U898" s="40">
        <f t="shared" si="182"/>
        <v>0</v>
      </c>
      <c r="V898" s="38">
        <f t="shared" si="183"/>
        <v>0</v>
      </c>
      <c r="W898" t="str">
        <f>VLOOKUP(A898,'Komplet č.2008 (ÚR 4 A 5)'!$V$4:$W$778,1,0)</f>
        <v>56299</v>
      </c>
      <c r="X898" t="str">
        <f>VLOOKUP(A898,'Komplet č.2008 (ÚR 4 A 5)'!$Y$4:$Y$778,1,0)</f>
        <v>56299</v>
      </c>
      <c r="FJ898" t="str">
        <f>VLOOKUP(F898,'Komplet č 2025 (ÚR 4 A 5)'!$F$3:$N$753,9,0)</f>
        <v>56.22</v>
      </c>
      <c r="FK898">
        <f>VLOOKUP(F898,'Komplet č 2025 (ÚR 4 A 5)'!$F$3:$N$753,8,0)</f>
        <v>4</v>
      </c>
    </row>
    <row r="899" spans="1:167" x14ac:dyDescent="0.25">
      <c r="A899" s="67" t="s">
        <v>2167</v>
      </c>
      <c r="B899" s="68" t="s">
        <v>2168</v>
      </c>
      <c r="C899" s="55" t="str">
        <f t="shared" si="177"/>
        <v>56300 - Pohostinství</v>
      </c>
      <c r="D899" s="55" t="s">
        <v>2169</v>
      </c>
      <c r="E899" s="1" t="s">
        <v>29</v>
      </c>
      <c r="F899" s="67" t="s">
        <v>2167</v>
      </c>
      <c r="G899" s="68" t="s">
        <v>2170</v>
      </c>
      <c r="H899" s="55" t="str">
        <f t="shared" si="185"/>
        <v>56300 - Podávání nápojů</v>
      </c>
      <c r="I899" s="55" t="s">
        <v>2174</v>
      </c>
      <c r="J899" t="str">
        <f t="shared" si="186"/>
        <v>Shoda</v>
      </c>
      <c r="K899">
        <v>897</v>
      </c>
      <c r="L899" s="1">
        <f>IF(LEFT(Převodník!$A$12,5)=LEFT('Přehled převodů'!D899,5),1,0)</f>
        <v>0</v>
      </c>
      <c r="M899" s="31"/>
      <c r="N899">
        <f t="shared" si="184"/>
        <v>0</v>
      </c>
      <c r="O899" s="45" t="e">
        <f t="shared" ref="O899:O962" si="187">INDEX(K:K,MATCH(1,L:L,0))</f>
        <v>#N/A</v>
      </c>
      <c r="P899">
        <f t="shared" si="179"/>
        <v>0</v>
      </c>
      <c r="Q899" s="41">
        <f t="shared" si="180"/>
        <v>0</v>
      </c>
      <c r="R899" s="41">
        <f t="shared" ref="R899:R962" si="188">IF(BO2226=0,N899,Q899)</f>
        <v>0</v>
      </c>
      <c r="S899" s="41">
        <f t="shared" si="181"/>
        <v>0</v>
      </c>
      <c r="T899">
        <f t="shared" ref="T899:T962" si="189">IF(L899=0,0,E899)</f>
        <v>0</v>
      </c>
      <c r="U899" s="40">
        <f t="shared" si="182"/>
        <v>0</v>
      </c>
      <c r="V899" s="38">
        <f t="shared" si="183"/>
        <v>0</v>
      </c>
      <c r="W899" t="str">
        <f>VLOOKUP(A899,'Komplet č.2008 (ÚR 4 A 5)'!$V$4:$W$778,1,0)</f>
        <v>56300</v>
      </c>
      <c r="X899" t="str">
        <f>VLOOKUP(A899,'Komplet č.2008 (ÚR 4 A 5)'!$Y$4:$Y$778,1,0)</f>
        <v>56300</v>
      </c>
      <c r="FJ899" t="str">
        <f>VLOOKUP(F899,'Komplet č 2025 (ÚR 4 A 5)'!$F$3:$N$753,9,0)</f>
        <v>56.30</v>
      </c>
      <c r="FK899">
        <f>VLOOKUP(F899,'Komplet č 2025 (ÚR 4 A 5)'!$F$3:$N$753,8,0)</f>
        <v>4</v>
      </c>
    </row>
    <row r="900" spans="1:167" x14ac:dyDescent="0.25">
      <c r="A900" s="67" t="s">
        <v>2171</v>
      </c>
      <c r="B900" s="68" t="s">
        <v>2172</v>
      </c>
      <c r="C900" s="55" t="str">
        <f t="shared" si="177"/>
        <v>58110 - Vydávání knih</v>
      </c>
      <c r="D900" s="55" t="s">
        <v>2173</v>
      </c>
      <c r="E900" s="1" t="s">
        <v>29</v>
      </c>
      <c r="F900" s="67" t="s">
        <v>2171</v>
      </c>
      <c r="G900" s="68" t="s">
        <v>2172</v>
      </c>
      <c r="H900" s="55" t="str">
        <f t="shared" si="185"/>
        <v>58110 - Vydávání knih</v>
      </c>
      <c r="I900" s="55" t="s">
        <v>2173</v>
      </c>
      <c r="J900" t="str">
        <f t="shared" si="186"/>
        <v>Shoda</v>
      </c>
      <c r="K900">
        <v>898</v>
      </c>
      <c r="L900" s="1">
        <f>IF(LEFT(Převodník!$A$12,5)=LEFT('Přehled převodů'!D900,5),1,0)</f>
        <v>0</v>
      </c>
      <c r="M900" s="31"/>
      <c r="N900">
        <f t="shared" si="184"/>
        <v>0</v>
      </c>
      <c r="O900" s="45" t="e">
        <f t="shared" si="187"/>
        <v>#N/A</v>
      </c>
      <c r="P900">
        <f t="shared" si="179"/>
        <v>0</v>
      </c>
      <c r="Q900" s="41">
        <f t="shared" si="180"/>
        <v>0</v>
      </c>
      <c r="R900" s="41">
        <f t="shared" si="188"/>
        <v>0</v>
      </c>
      <c r="S900" s="41">
        <f t="shared" si="181"/>
        <v>0</v>
      </c>
      <c r="T900">
        <f t="shared" si="189"/>
        <v>0</v>
      </c>
      <c r="U900" s="40">
        <f t="shared" si="182"/>
        <v>0</v>
      </c>
      <c r="V900" s="38">
        <f t="shared" si="183"/>
        <v>0</v>
      </c>
      <c r="W900" t="str">
        <f>VLOOKUP(A900,'Komplet č.2008 (ÚR 4 A 5)'!$V$4:$W$778,1,0)</f>
        <v>58110</v>
      </c>
      <c r="X900" t="str">
        <f>VLOOKUP(A900,'Komplet č.2008 (ÚR 4 A 5)'!$Y$4:$Y$778,1,0)</f>
        <v>58110</v>
      </c>
      <c r="FJ900" t="str">
        <f>VLOOKUP(F900,'Komplet č 2025 (ÚR 4 A 5)'!$F$3:$N$753,9,0)</f>
        <v>58.11</v>
      </c>
      <c r="FK900">
        <f>VLOOKUP(F900,'Komplet č 2025 (ÚR 4 A 5)'!$F$3:$N$753,8,0)</f>
        <v>4</v>
      </c>
    </row>
    <row r="901" spans="1:167" x14ac:dyDescent="0.25">
      <c r="A901" s="67" t="s">
        <v>2175</v>
      </c>
      <c r="B901" s="68" t="s">
        <v>2176</v>
      </c>
      <c r="C901" s="55" t="str">
        <f t="shared" ref="C901:C964" si="190">A901&amp;" - "&amp;B901</f>
        <v>58120 - Vydávání adresářů a jiných seznamů</v>
      </c>
      <c r="D901" s="55" t="s">
        <v>2177</v>
      </c>
      <c r="E901" s="1" t="s">
        <v>29</v>
      </c>
      <c r="F901" s="67" t="s">
        <v>2178</v>
      </c>
      <c r="G901" s="68" t="s">
        <v>2179</v>
      </c>
      <c r="H901" s="55" t="str">
        <f t="shared" ref="H901:H932" si="191">F901&amp;" - "&amp;G901</f>
        <v>58190 - Ostatní vydavatelské činnosti, kromě vydávání softwaru</v>
      </c>
      <c r="I901" s="55" t="s">
        <v>2183</v>
      </c>
      <c r="J901" t="str">
        <f t="shared" si="186"/>
        <v>Shoda</v>
      </c>
      <c r="K901">
        <v>899</v>
      </c>
      <c r="L901" s="1">
        <f>IF(LEFT(Převodník!$A$12,5)=LEFT('Přehled převodů'!D901,5),1,0)</f>
        <v>0</v>
      </c>
      <c r="M901" s="31"/>
      <c r="N901">
        <f t="shared" si="184"/>
        <v>0</v>
      </c>
      <c r="O901" s="45" t="e">
        <f t="shared" si="187"/>
        <v>#N/A</v>
      </c>
      <c r="P901">
        <f t="shared" si="179"/>
        <v>0</v>
      </c>
      <c r="Q901" s="41">
        <f t="shared" si="180"/>
        <v>0</v>
      </c>
      <c r="R901" s="41">
        <f t="shared" si="188"/>
        <v>0</v>
      </c>
      <c r="S901" s="41">
        <f t="shared" si="181"/>
        <v>0</v>
      </c>
      <c r="T901">
        <f t="shared" si="189"/>
        <v>0</v>
      </c>
      <c r="U901" s="40">
        <f t="shared" si="182"/>
        <v>0</v>
      </c>
      <c r="V901" s="38">
        <f t="shared" si="183"/>
        <v>0</v>
      </c>
      <c r="W901" t="str">
        <f>VLOOKUP(A901,'Komplet č.2008 (ÚR 4 A 5)'!$V$4:$W$778,1,0)</f>
        <v>58120</v>
      </c>
      <c r="X901" t="str">
        <f>VLOOKUP(A901,'Komplet č.2008 (ÚR 4 A 5)'!$Y$4:$Y$778,1,0)</f>
        <v>58120</v>
      </c>
      <c r="FJ901" t="str">
        <f>VLOOKUP(F901,'Komplet č 2025 (ÚR 4 A 5)'!$F$3:$N$753,9,0)</f>
        <v>58.19</v>
      </c>
      <c r="FK901">
        <f>VLOOKUP(F901,'Komplet č 2025 (ÚR 4 A 5)'!$F$3:$N$753,8,0)</f>
        <v>4</v>
      </c>
    </row>
    <row r="902" spans="1:167" x14ac:dyDescent="0.25">
      <c r="A902" s="67" t="s">
        <v>2180</v>
      </c>
      <c r="B902" s="68" t="s">
        <v>2181</v>
      </c>
      <c r="C902" s="55" t="str">
        <f t="shared" si="190"/>
        <v>58130 - Vydávání novin</v>
      </c>
      <c r="D902" s="55" t="s">
        <v>2182</v>
      </c>
      <c r="E902" s="1" t="s">
        <v>29</v>
      </c>
      <c r="F902" s="67" t="s">
        <v>2175</v>
      </c>
      <c r="G902" s="68" t="s">
        <v>2181</v>
      </c>
      <c r="H902" s="55" t="str">
        <f t="shared" si="191"/>
        <v>58120 - Vydávání novin</v>
      </c>
      <c r="I902" s="55" t="s">
        <v>2188</v>
      </c>
      <c r="J902" t="str">
        <f t="shared" si="186"/>
        <v>Shoda</v>
      </c>
      <c r="K902">
        <v>900</v>
      </c>
      <c r="L902" s="1">
        <f>IF(LEFT(Převodník!$A$12,5)=LEFT('Přehled převodů'!D902,5),1,0)</f>
        <v>0</v>
      </c>
      <c r="M902" s="31"/>
      <c r="N902">
        <f t="shared" si="184"/>
        <v>0</v>
      </c>
      <c r="O902" s="45" t="e">
        <f t="shared" si="187"/>
        <v>#N/A</v>
      </c>
      <c r="P902">
        <f t="shared" si="179"/>
        <v>0</v>
      </c>
      <c r="Q902" s="41">
        <f t="shared" si="180"/>
        <v>0</v>
      </c>
      <c r="R902" s="41">
        <f t="shared" si="188"/>
        <v>0</v>
      </c>
      <c r="S902" s="41">
        <f t="shared" si="181"/>
        <v>0</v>
      </c>
      <c r="T902">
        <f t="shared" si="189"/>
        <v>0</v>
      </c>
      <c r="U902" s="40">
        <f t="shared" si="182"/>
        <v>0</v>
      </c>
      <c r="V902" s="38">
        <f t="shared" si="183"/>
        <v>0</v>
      </c>
      <c r="W902" t="str">
        <f>VLOOKUP(A902,'Komplet č.2008 (ÚR 4 A 5)'!$V$4:$W$778,1,0)</f>
        <v>58130</v>
      </c>
      <c r="X902" t="str">
        <f>VLOOKUP(A902,'Komplet č.2008 (ÚR 4 A 5)'!$Y$4:$Y$778,1,0)</f>
        <v>58130</v>
      </c>
      <c r="FJ902" t="str">
        <f>VLOOKUP(F902,'Komplet č 2025 (ÚR 4 A 5)'!$F$3:$N$753,9,0)</f>
        <v>58.12</v>
      </c>
      <c r="FK902">
        <f>VLOOKUP(F902,'Komplet č 2025 (ÚR 4 A 5)'!$F$3:$N$753,8,0)</f>
        <v>4</v>
      </c>
    </row>
    <row r="903" spans="1:167" x14ac:dyDescent="0.25">
      <c r="A903" s="67" t="s">
        <v>2184</v>
      </c>
      <c r="B903" s="68" t="s">
        <v>2185</v>
      </c>
      <c r="C903" s="55" t="str">
        <f t="shared" si="190"/>
        <v>58140 - Vydávání časopisů a ostatních periodických publikací</v>
      </c>
      <c r="D903" s="55" t="s">
        <v>2186</v>
      </c>
      <c r="E903" s="1" t="s">
        <v>29</v>
      </c>
      <c r="F903" s="67" t="s">
        <v>2180</v>
      </c>
      <c r="G903" s="68" t="s">
        <v>2187</v>
      </c>
      <c r="H903" s="55" t="str">
        <f t="shared" si="191"/>
        <v>58130 - Vydávání časopisů a ostatních periodik</v>
      </c>
      <c r="I903" s="55" t="s">
        <v>2191</v>
      </c>
      <c r="J903" t="str">
        <f t="shared" si="186"/>
        <v>Shoda</v>
      </c>
      <c r="K903">
        <v>901</v>
      </c>
      <c r="L903" s="1">
        <f>IF(LEFT(Převodník!$A$12,5)=LEFT('Přehled převodů'!D903,5),1,0)</f>
        <v>0</v>
      </c>
      <c r="M903" s="31"/>
      <c r="N903">
        <f t="shared" si="184"/>
        <v>0</v>
      </c>
      <c r="O903" s="45" t="e">
        <f t="shared" si="187"/>
        <v>#N/A</v>
      </c>
      <c r="P903">
        <f t="shared" si="179"/>
        <v>0</v>
      </c>
      <c r="Q903" s="41">
        <f t="shared" si="180"/>
        <v>0</v>
      </c>
      <c r="R903" s="41">
        <f t="shared" si="188"/>
        <v>0</v>
      </c>
      <c r="S903" s="41">
        <f t="shared" si="181"/>
        <v>0</v>
      </c>
      <c r="T903">
        <f t="shared" si="189"/>
        <v>0</v>
      </c>
      <c r="U903" s="40">
        <f t="shared" si="182"/>
        <v>0</v>
      </c>
      <c r="V903" s="38">
        <f t="shared" si="183"/>
        <v>0</v>
      </c>
      <c r="W903" t="str">
        <f>VLOOKUP(A903,'Komplet č.2008 (ÚR 4 A 5)'!$V$4:$W$778,1,0)</f>
        <v>58140</v>
      </c>
      <c r="X903" t="str">
        <f>VLOOKUP(A903,'Komplet č.2008 (ÚR 4 A 5)'!$Y$4:$Y$778,1,0)</f>
        <v>58140</v>
      </c>
      <c r="FJ903" t="str">
        <f>VLOOKUP(F903,'Komplet č 2025 (ÚR 4 A 5)'!$F$3:$N$753,9,0)</f>
        <v>58.13</v>
      </c>
      <c r="FK903">
        <f>VLOOKUP(F903,'Komplet č 2025 (ÚR 4 A 5)'!$F$3:$N$753,8,0)</f>
        <v>4</v>
      </c>
    </row>
    <row r="904" spans="1:167" x14ac:dyDescent="0.25">
      <c r="A904" s="67" t="s">
        <v>2178</v>
      </c>
      <c r="B904" s="68" t="s">
        <v>2189</v>
      </c>
      <c r="C904" s="55" t="str">
        <f t="shared" si="190"/>
        <v>58190 - Ostatní vydavatelské činnosti</v>
      </c>
      <c r="D904" s="55" t="s">
        <v>2190</v>
      </c>
      <c r="E904" s="1" t="s">
        <v>29</v>
      </c>
      <c r="F904" s="67" t="s">
        <v>2178</v>
      </c>
      <c r="G904" s="68" t="s">
        <v>2179</v>
      </c>
      <c r="H904" s="55" t="str">
        <f t="shared" si="191"/>
        <v>58190 - Ostatní vydavatelské činnosti, kromě vydávání softwaru</v>
      </c>
      <c r="I904" s="55" t="s">
        <v>2183</v>
      </c>
      <c r="J904" t="str">
        <f t="shared" si="186"/>
        <v>Shoda</v>
      </c>
      <c r="K904">
        <v>902</v>
      </c>
      <c r="L904" s="1">
        <f>IF(LEFT(Převodník!$A$12,5)=LEFT('Přehled převodů'!D904,5),1,0)</f>
        <v>0</v>
      </c>
      <c r="M904" s="31"/>
      <c r="N904">
        <f t="shared" si="184"/>
        <v>0</v>
      </c>
      <c r="O904" s="45" t="e">
        <f t="shared" si="187"/>
        <v>#N/A</v>
      </c>
      <c r="P904">
        <f t="shared" si="179"/>
        <v>0</v>
      </c>
      <c r="Q904" s="41">
        <f t="shared" si="180"/>
        <v>0</v>
      </c>
      <c r="R904" s="41">
        <f t="shared" si="188"/>
        <v>0</v>
      </c>
      <c r="S904" s="41">
        <f t="shared" si="181"/>
        <v>0</v>
      </c>
      <c r="T904">
        <f t="shared" si="189"/>
        <v>0</v>
      </c>
      <c r="U904" s="40">
        <f t="shared" si="182"/>
        <v>0</v>
      </c>
      <c r="V904" s="38">
        <f t="shared" si="183"/>
        <v>0</v>
      </c>
      <c r="W904" t="str">
        <f>VLOOKUP(A904,'Komplet č.2008 (ÚR 4 A 5)'!$V$4:$W$778,1,0)</f>
        <v>58190</v>
      </c>
      <c r="X904" t="str">
        <f>VLOOKUP(A904,'Komplet č.2008 (ÚR 4 A 5)'!$Y$4:$Y$778,1,0)</f>
        <v>58190</v>
      </c>
      <c r="FJ904" t="str">
        <f>VLOOKUP(F904,'Komplet č 2025 (ÚR 4 A 5)'!$F$3:$N$753,9,0)</f>
        <v>58.19</v>
      </c>
      <c r="FK904">
        <f>VLOOKUP(F904,'Komplet č 2025 (ÚR 4 A 5)'!$F$3:$N$753,8,0)</f>
        <v>4</v>
      </c>
    </row>
    <row r="905" spans="1:167" x14ac:dyDescent="0.25">
      <c r="A905" s="67" t="s">
        <v>2192</v>
      </c>
      <c r="B905" s="68" t="s">
        <v>2193</v>
      </c>
      <c r="C905" s="55" t="str">
        <f t="shared" si="190"/>
        <v>58210 - Vydávání počítačových her</v>
      </c>
      <c r="D905" s="55" t="s">
        <v>2194</v>
      </c>
      <c r="E905" s="1" t="s">
        <v>29</v>
      </c>
      <c r="F905" s="67" t="s">
        <v>2192</v>
      </c>
      <c r="G905" s="68" t="s">
        <v>2195</v>
      </c>
      <c r="H905" s="55" t="str">
        <f t="shared" si="191"/>
        <v>58210 - Vydávání videoher</v>
      </c>
      <c r="I905" s="55" t="s">
        <v>2199</v>
      </c>
      <c r="J905" t="str">
        <f t="shared" si="186"/>
        <v>Shoda</v>
      </c>
      <c r="K905">
        <v>903</v>
      </c>
      <c r="L905" s="1">
        <f>IF(LEFT(Převodník!$A$12,5)=LEFT('Přehled převodů'!D905,5),1,0)</f>
        <v>0</v>
      </c>
      <c r="M905" s="31"/>
      <c r="N905">
        <f t="shared" si="184"/>
        <v>0</v>
      </c>
      <c r="O905" s="45" t="e">
        <f t="shared" si="187"/>
        <v>#N/A</v>
      </c>
      <c r="P905">
        <f t="shared" si="179"/>
        <v>0</v>
      </c>
      <c r="Q905" s="41">
        <f t="shared" si="180"/>
        <v>0</v>
      </c>
      <c r="R905" s="41">
        <f t="shared" si="188"/>
        <v>0</v>
      </c>
      <c r="S905" s="41">
        <f t="shared" si="181"/>
        <v>0</v>
      </c>
      <c r="T905">
        <f t="shared" si="189"/>
        <v>0</v>
      </c>
      <c r="U905" s="40">
        <f t="shared" si="182"/>
        <v>0</v>
      </c>
      <c r="V905" s="38">
        <f t="shared" si="183"/>
        <v>0</v>
      </c>
      <c r="W905" t="str">
        <f>VLOOKUP(A905,'Komplet č.2008 (ÚR 4 A 5)'!$V$4:$W$778,1,0)</f>
        <v>58210</v>
      </c>
      <c r="X905" t="str">
        <f>VLOOKUP(A905,'Komplet č.2008 (ÚR 4 A 5)'!$Y$4:$Y$778,1,0)</f>
        <v>58210</v>
      </c>
      <c r="FJ905" t="str">
        <f>VLOOKUP(F905,'Komplet č 2025 (ÚR 4 A 5)'!$F$3:$N$753,9,0)</f>
        <v>58.21</v>
      </c>
      <c r="FK905">
        <f>VLOOKUP(F905,'Komplet č 2025 (ÚR 4 A 5)'!$F$3:$N$753,8,0)</f>
        <v>4</v>
      </c>
    </row>
    <row r="906" spans="1:167" x14ac:dyDescent="0.25">
      <c r="A906" s="67" t="s">
        <v>2196</v>
      </c>
      <c r="B906" s="68" t="s">
        <v>2197</v>
      </c>
      <c r="C906" s="55" t="str">
        <f t="shared" si="190"/>
        <v>58290 - Ostatní vydávání softwaru</v>
      </c>
      <c r="D906" s="55" t="s">
        <v>2198</v>
      </c>
      <c r="E906" s="1" t="s">
        <v>29</v>
      </c>
      <c r="F906" s="67" t="s">
        <v>2196</v>
      </c>
      <c r="G906" s="68" t="s">
        <v>2197</v>
      </c>
      <c r="H906" s="55" t="str">
        <f t="shared" si="191"/>
        <v>58290 - Ostatní vydávání softwaru</v>
      </c>
      <c r="I906" s="55" t="s">
        <v>2198</v>
      </c>
      <c r="J906" t="str">
        <f t="shared" si="186"/>
        <v>Shoda</v>
      </c>
      <c r="K906">
        <v>904</v>
      </c>
      <c r="L906" s="1">
        <f>IF(LEFT(Převodník!$A$12,5)=LEFT('Přehled převodů'!D906,5),1,0)</f>
        <v>0</v>
      </c>
      <c r="M906" s="31"/>
      <c r="N906">
        <f t="shared" si="184"/>
        <v>0</v>
      </c>
      <c r="O906" s="45" t="e">
        <f t="shared" si="187"/>
        <v>#N/A</v>
      </c>
      <c r="P906">
        <f t="shared" ref="P906:P969" si="192">IF(AND(N906&lt;N907,N905=0),N906,0)</f>
        <v>0</v>
      </c>
      <c r="Q906" s="41">
        <f t="shared" ref="Q906:Q969" si="193">IF(AND(P906&gt;1,P905=0,L906=1),P906,0)</f>
        <v>0</v>
      </c>
      <c r="R906" s="41">
        <f t="shared" si="188"/>
        <v>0</v>
      </c>
      <c r="S906" s="41">
        <f t="shared" ref="S906:S969" si="194">(IF(AND(N906=P906,Q906=P906,Q906,R906=N906),N906,0))</f>
        <v>0</v>
      </c>
      <c r="T906">
        <f t="shared" si="189"/>
        <v>0</v>
      </c>
      <c r="U906" s="40">
        <f t="shared" ref="U906:U969" si="195">IF(AND(T905=0,T907&gt;=0),T906,0)</f>
        <v>0</v>
      </c>
      <c r="V906" s="38">
        <f t="shared" ref="V906:V969" si="196">IF(U906+T906=T906,T906,0)</f>
        <v>0</v>
      </c>
      <c r="W906" t="str">
        <f>VLOOKUP(A906,'Komplet č.2008 (ÚR 4 A 5)'!$V$4:$W$778,1,0)</f>
        <v>58290</v>
      </c>
      <c r="X906" t="str">
        <f>VLOOKUP(A906,'Komplet č.2008 (ÚR 4 A 5)'!$Y$4:$Y$778,1,0)</f>
        <v>58290</v>
      </c>
      <c r="FJ906" t="str">
        <f>VLOOKUP(F906,'Komplet č 2025 (ÚR 4 A 5)'!$F$3:$N$753,9,0)</f>
        <v>58.29</v>
      </c>
      <c r="FK906">
        <f>VLOOKUP(F906,'Komplet č 2025 (ÚR 4 A 5)'!$F$3:$N$753,8,0)</f>
        <v>4</v>
      </c>
    </row>
    <row r="907" spans="1:167" x14ac:dyDescent="0.25">
      <c r="A907" s="67" t="s">
        <v>2200</v>
      </c>
      <c r="B907" s="68" t="s">
        <v>2201</v>
      </c>
      <c r="C907" s="55" t="str">
        <f t="shared" si="190"/>
        <v>59110 - Produkce filmů, videozáznamů a televizních programů</v>
      </c>
      <c r="D907" s="55" t="s">
        <v>2202</v>
      </c>
      <c r="E907" s="1" t="s">
        <v>29</v>
      </c>
      <c r="F907" s="67" t="s">
        <v>2200</v>
      </c>
      <c r="G907" s="68" t="s">
        <v>2203</v>
      </c>
      <c r="H907" s="55" t="str">
        <f t="shared" si="191"/>
        <v>59110 - Produkce filmů, videozáznamů a televizních pořadů</v>
      </c>
      <c r="I907" s="55" t="s">
        <v>2208</v>
      </c>
      <c r="J907" t="str">
        <f t="shared" si="186"/>
        <v>Shoda</v>
      </c>
      <c r="K907">
        <v>905</v>
      </c>
      <c r="L907" s="1">
        <f>IF(LEFT(Převodník!$A$12,5)=LEFT('Přehled převodů'!D907,5),1,0)</f>
        <v>0</v>
      </c>
      <c r="M907" s="31"/>
      <c r="N907">
        <f t="shared" si="184"/>
        <v>0</v>
      </c>
      <c r="O907" s="45" t="e">
        <f t="shared" si="187"/>
        <v>#N/A</v>
      </c>
      <c r="P907">
        <f t="shared" si="192"/>
        <v>0</v>
      </c>
      <c r="Q907" s="41">
        <f t="shared" si="193"/>
        <v>0</v>
      </c>
      <c r="R907" s="41">
        <f t="shared" si="188"/>
        <v>0</v>
      </c>
      <c r="S907" s="41">
        <f t="shared" si="194"/>
        <v>0</v>
      </c>
      <c r="T907">
        <f t="shared" si="189"/>
        <v>0</v>
      </c>
      <c r="U907" s="40">
        <f t="shared" si="195"/>
        <v>0</v>
      </c>
      <c r="V907" s="38">
        <f t="shared" si="196"/>
        <v>0</v>
      </c>
      <c r="W907" t="str">
        <f>VLOOKUP(A907,'Komplet č.2008 (ÚR 4 A 5)'!$V$4:$W$778,1,0)</f>
        <v>59110</v>
      </c>
      <c r="X907" t="str">
        <f>VLOOKUP(A907,'Komplet č.2008 (ÚR 4 A 5)'!$Y$4:$Y$778,1,0)</f>
        <v>59110</v>
      </c>
      <c r="FJ907" t="str">
        <f>VLOOKUP(F907,'Komplet č 2025 (ÚR 4 A 5)'!$F$3:$N$753,9,0)</f>
        <v>59.11</v>
      </c>
      <c r="FK907">
        <f>VLOOKUP(F907,'Komplet č 2025 (ÚR 4 A 5)'!$F$3:$N$753,8,0)</f>
        <v>4</v>
      </c>
    </row>
    <row r="908" spans="1:167" x14ac:dyDescent="0.25">
      <c r="A908" s="67" t="s">
        <v>2204</v>
      </c>
      <c r="B908" s="68" t="s">
        <v>2205</v>
      </c>
      <c r="C908" s="55" t="str">
        <f t="shared" si="190"/>
        <v>59120 - Postprodukce filmů, videozáznamů a televizních programů</v>
      </c>
      <c r="D908" s="55" t="s">
        <v>2206</v>
      </c>
      <c r="E908" s="1" t="s">
        <v>29</v>
      </c>
      <c r="F908" s="67" t="s">
        <v>2204</v>
      </c>
      <c r="G908" s="68" t="s">
        <v>2207</v>
      </c>
      <c r="H908" s="55" t="str">
        <f t="shared" si="191"/>
        <v>59120 - Postprodukce filmů, videozáznamů a televizních pořadů</v>
      </c>
      <c r="I908" s="55" t="s">
        <v>2213</v>
      </c>
      <c r="J908" t="str">
        <f t="shared" si="186"/>
        <v>Shoda</v>
      </c>
      <c r="K908">
        <v>906</v>
      </c>
      <c r="L908" s="1">
        <f>IF(LEFT(Převodník!$A$12,5)=LEFT('Přehled převodů'!D908,5),1,0)</f>
        <v>0</v>
      </c>
      <c r="M908" s="31"/>
      <c r="N908">
        <f t="shared" si="184"/>
        <v>0</v>
      </c>
      <c r="O908" s="45" t="e">
        <f t="shared" si="187"/>
        <v>#N/A</v>
      </c>
      <c r="P908">
        <f t="shared" si="192"/>
        <v>0</v>
      </c>
      <c r="Q908" s="41">
        <f t="shared" si="193"/>
        <v>0</v>
      </c>
      <c r="R908" s="41">
        <f t="shared" si="188"/>
        <v>0</v>
      </c>
      <c r="S908" s="41">
        <f t="shared" si="194"/>
        <v>0</v>
      </c>
      <c r="T908">
        <f t="shared" si="189"/>
        <v>0</v>
      </c>
      <c r="U908" s="40">
        <f t="shared" si="195"/>
        <v>0</v>
      </c>
      <c r="V908" s="38">
        <f t="shared" si="196"/>
        <v>0</v>
      </c>
      <c r="W908" t="str">
        <f>VLOOKUP(A908,'Komplet č.2008 (ÚR 4 A 5)'!$V$4:$W$778,1,0)</f>
        <v>59120</v>
      </c>
      <c r="X908" t="str">
        <f>VLOOKUP(A908,'Komplet č.2008 (ÚR 4 A 5)'!$Y$4:$Y$778,1,0)</f>
        <v>59120</v>
      </c>
      <c r="FJ908" t="str">
        <f>VLOOKUP(F908,'Komplet č 2025 (ÚR 4 A 5)'!$F$3:$N$753,9,0)</f>
        <v>59.12</v>
      </c>
      <c r="FK908">
        <f>VLOOKUP(F908,'Komplet č 2025 (ÚR 4 A 5)'!$F$3:$N$753,8,0)</f>
        <v>4</v>
      </c>
    </row>
    <row r="909" spans="1:167" x14ac:dyDescent="0.25">
      <c r="A909" s="67" t="s">
        <v>2209</v>
      </c>
      <c r="B909" s="68" t="s">
        <v>2210</v>
      </c>
      <c r="C909" s="55" t="str">
        <f t="shared" si="190"/>
        <v>59130 - Distribuce filmů, videozáznamů a televizních programů</v>
      </c>
      <c r="D909" s="55" t="s">
        <v>2211</v>
      </c>
      <c r="E909" s="1" t="s">
        <v>29</v>
      </c>
      <c r="F909" s="67" t="s">
        <v>2209</v>
      </c>
      <c r="G909" s="68" t="s">
        <v>2212</v>
      </c>
      <c r="H909" s="55" t="str">
        <f t="shared" si="191"/>
        <v>59130 - Distribuce filmů a videozáznamů</v>
      </c>
      <c r="I909" s="55" t="s">
        <v>2217</v>
      </c>
      <c r="J909" t="str">
        <f t="shared" si="186"/>
        <v>Shoda</v>
      </c>
      <c r="K909">
        <v>907</v>
      </c>
      <c r="L909" s="1">
        <f>IF(LEFT(Převodník!$A$12,5)=LEFT('Přehled převodů'!D909,5),1,0)</f>
        <v>0</v>
      </c>
      <c r="M909" s="31"/>
      <c r="N909">
        <f t="shared" si="184"/>
        <v>0</v>
      </c>
      <c r="O909" s="45" t="e">
        <f t="shared" si="187"/>
        <v>#N/A</v>
      </c>
      <c r="P909">
        <f t="shared" si="192"/>
        <v>0</v>
      </c>
      <c r="Q909" s="41">
        <f t="shared" si="193"/>
        <v>0</v>
      </c>
      <c r="R909" s="41">
        <f t="shared" si="188"/>
        <v>0</v>
      </c>
      <c r="S909" s="41">
        <f t="shared" si="194"/>
        <v>0</v>
      </c>
      <c r="T909">
        <f t="shared" si="189"/>
        <v>0</v>
      </c>
      <c r="U909" s="40">
        <f t="shared" si="195"/>
        <v>0</v>
      </c>
      <c r="V909" s="38">
        <f t="shared" si="196"/>
        <v>0</v>
      </c>
      <c r="W909" t="str">
        <f>VLOOKUP(A909,'Komplet č.2008 (ÚR 4 A 5)'!$V$4:$W$778,1,0)</f>
        <v>59130</v>
      </c>
      <c r="X909" t="str">
        <f>VLOOKUP(A909,'Komplet č.2008 (ÚR 4 A 5)'!$Y$4:$Y$778,1,0)</f>
        <v>59130</v>
      </c>
      <c r="FJ909" t="str">
        <f>VLOOKUP(F909,'Komplet č 2025 (ÚR 4 A 5)'!$F$3:$N$753,9,0)</f>
        <v>59.13</v>
      </c>
      <c r="FK909">
        <f>VLOOKUP(F909,'Komplet č 2025 (ÚR 4 A 5)'!$F$3:$N$753,8,0)</f>
        <v>4</v>
      </c>
    </row>
    <row r="910" spans="1:167" x14ac:dyDescent="0.25">
      <c r="A910" s="67" t="s">
        <v>2214</v>
      </c>
      <c r="B910" s="68" t="s">
        <v>2215</v>
      </c>
      <c r="C910" s="55" t="str">
        <f t="shared" si="190"/>
        <v>59140 - Promítání filmů</v>
      </c>
      <c r="D910" s="55" t="s">
        <v>2216</v>
      </c>
      <c r="E910" s="1" t="s">
        <v>29</v>
      </c>
      <c r="F910" s="67" t="s">
        <v>2214</v>
      </c>
      <c r="G910" s="68" t="s">
        <v>2215</v>
      </c>
      <c r="H910" s="55" t="str">
        <f t="shared" si="191"/>
        <v>59140 - Promítání filmů</v>
      </c>
      <c r="I910" s="55" t="s">
        <v>2216</v>
      </c>
      <c r="J910" t="str">
        <f t="shared" si="186"/>
        <v>Shoda</v>
      </c>
      <c r="K910">
        <v>908</v>
      </c>
      <c r="L910" s="1">
        <f>IF(LEFT(Převodník!$A$12,5)=LEFT('Přehled převodů'!D910,5),1,0)</f>
        <v>0</v>
      </c>
      <c r="M910" s="31"/>
      <c r="N910">
        <f t="shared" si="184"/>
        <v>0</v>
      </c>
      <c r="O910" s="45" t="e">
        <f t="shared" si="187"/>
        <v>#N/A</v>
      </c>
      <c r="P910">
        <f t="shared" si="192"/>
        <v>0</v>
      </c>
      <c r="Q910" s="41">
        <f t="shared" si="193"/>
        <v>0</v>
      </c>
      <c r="R910" s="41">
        <f t="shared" si="188"/>
        <v>0</v>
      </c>
      <c r="S910" s="41">
        <f t="shared" si="194"/>
        <v>0</v>
      </c>
      <c r="T910">
        <f t="shared" si="189"/>
        <v>0</v>
      </c>
      <c r="U910" s="40">
        <f t="shared" si="195"/>
        <v>0</v>
      </c>
      <c r="V910" s="38">
        <f t="shared" si="196"/>
        <v>0</v>
      </c>
      <c r="W910" t="str">
        <f>VLOOKUP(A910,'Komplet č.2008 (ÚR 4 A 5)'!$V$4:$W$778,1,0)</f>
        <v>59140</v>
      </c>
      <c r="X910" t="str">
        <f>VLOOKUP(A910,'Komplet č.2008 (ÚR 4 A 5)'!$Y$4:$Y$778,1,0)</f>
        <v>59140</v>
      </c>
      <c r="FJ910" t="str">
        <f>VLOOKUP(F910,'Komplet č 2025 (ÚR 4 A 5)'!$F$3:$N$753,9,0)</f>
        <v>59.14</v>
      </c>
      <c r="FK910">
        <f>VLOOKUP(F910,'Komplet č 2025 (ÚR 4 A 5)'!$F$3:$N$753,8,0)</f>
        <v>4</v>
      </c>
    </row>
    <row r="911" spans="1:167" x14ac:dyDescent="0.25">
      <c r="A911" s="67" t="s">
        <v>2218</v>
      </c>
      <c r="B911" s="68" t="s">
        <v>2219</v>
      </c>
      <c r="C911" s="55" t="str">
        <f t="shared" si="190"/>
        <v>59200 - Pořizování zvukových nahrávek a hudební vydavatelské činnosti</v>
      </c>
      <c r="D911" s="55" t="s">
        <v>2220</v>
      </c>
      <c r="E911" s="1" t="s">
        <v>29</v>
      </c>
      <c r="F911" s="67" t="s">
        <v>2218</v>
      </c>
      <c r="G911" s="68" t="s">
        <v>2219</v>
      </c>
      <c r="H911" s="55" t="str">
        <f t="shared" si="191"/>
        <v>59200 - Pořizování zvukových nahrávek a hudební vydavatelské činnosti</v>
      </c>
      <c r="I911" s="55" t="s">
        <v>2220</v>
      </c>
      <c r="J911" t="str">
        <f t="shared" si="186"/>
        <v>Shoda</v>
      </c>
      <c r="K911">
        <v>909</v>
      </c>
      <c r="L911" s="1">
        <f>IF(LEFT(Převodník!$A$12,5)=LEFT('Přehled převodů'!D911,5),1,0)</f>
        <v>0</v>
      </c>
      <c r="M911" s="31"/>
      <c r="N911">
        <f t="shared" si="184"/>
        <v>0</v>
      </c>
      <c r="O911" s="45" t="e">
        <f t="shared" si="187"/>
        <v>#N/A</v>
      </c>
      <c r="P911">
        <f t="shared" si="192"/>
        <v>0</v>
      </c>
      <c r="Q911" s="41">
        <f t="shared" si="193"/>
        <v>0</v>
      </c>
      <c r="R911" s="41">
        <f t="shared" si="188"/>
        <v>0</v>
      </c>
      <c r="S911" s="41">
        <f t="shared" si="194"/>
        <v>0</v>
      </c>
      <c r="T911">
        <f t="shared" si="189"/>
        <v>0</v>
      </c>
      <c r="U911" s="40">
        <f t="shared" si="195"/>
        <v>0</v>
      </c>
      <c r="V911" s="38">
        <f t="shared" si="196"/>
        <v>0</v>
      </c>
      <c r="W911" t="str">
        <f>VLOOKUP(A911,'Komplet č.2008 (ÚR 4 A 5)'!$V$4:$W$778,1,0)</f>
        <v>59200</v>
      </c>
      <c r="X911" t="str">
        <f>VLOOKUP(A911,'Komplet č.2008 (ÚR 4 A 5)'!$Y$4:$Y$778,1,0)</f>
        <v>59200</v>
      </c>
      <c r="FJ911" t="str">
        <f>VLOOKUP(F911,'Komplet č 2025 (ÚR 4 A 5)'!$F$3:$N$753,9,0)</f>
        <v>59.20</v>
      </c>
      <c r="FK911">
        <f>VLOOKUP(F911,'Komplet č 2025 (ÚR 4 A 5)'!$F$3:$N$753,8,0)</f>
        <v>4</v>
      </c>
    </row>
    <row r="912" spans="1:167" x14ac:dyDescent="0.25">
      <c r="A912" s="67" t="s">
        <v>2221</v>
      </c>
      <c r="B912" s="68" t="s">
        <v>2222</v>
      </c>
      <c r="C912" s="55" t="str">
        <f t="shared" si="190"/>
        <v>60100 - Rozhlasové vysílání</v>
      </c>
      <c r="D912" s="55" t="s">
        <v>2223</v>
      </c>
      <c r="E912" s="1" t="s">
        <v>29</v>
      </c>
      <c r="F912" s="67" t="s">
        <v>2221</v>
      </c>
      <c r="G912" s="68" t="s">
        <v>2224</v>
      </c>
      <c r="H912" s="55" t="str">
        <f t="shared" si="191"/>
        <v>60100 - Rozhlasové vysílání a distribuce zvukových záznamů</v>
      </c>
      <c r="I912" s="55" t="s">
        <v>2229</v>
      </c>
      <c r="J912" t="str">
        <f t="shared" si="186"/>
        <v>Shoda</v>
      </c>
      <c r="K912">
        <v>910</v>
      </c>
      <c r="L912" s="1">
        <f>IF(LEFT(Převodník!$A$12,5)=LEFT('Přehled převodů'!D912,5),1,0)</f>
        <v>0</v>
      </c>
      <c r="M912" s="31"/>
      <c r="N912">
        <f t="shared" si="184"/>
        <v>0</v>
      </c>
      <c r="O912" s="45" t="e">
        <f t="shared" si="187"/>
        <v>#N/A</v>
      </c>
      <c r="P912">
        <f t="shared" si="192"/>
        <v>0</v>
      </c>
      <c r="Q912" s="41">
        <f t="shared" si="193"/>
        <v>0</v>
      </c>
      <c r="R912" s="41">
        <f t="shared" si="188"/>
        <v>0</v>
      </c>
      <c r="S912" s="41">
        <f t="shared" si="194"/>
        <v>0</v>
      </c>
      <c r="T912">
        <f t="shared" si="189"/>
        <v>0</v>
      </c>
      <c r="U912" s="40">
        <f t="shared" si="195"/>
        <v>0</v>
      </c>
      <c r="V912" s="38">
        <f t="shared" si="196"/>
        <v>0</v>
      </c>
      <c r="W912" t="str">
        <f>VLOOKUP(A912,'Komplet č.2008 (ÚR 4 A 5)'!$V$4:$W$778,1,0)</f>
        <v>60100</v>
      </c>
      <c r="X912" t="str">
        <f>VLOOKUP(A912,'Komplet č.2008 (ÚR 4 A 5)'!$Y$4:$Y$778,1,0)</f>
        <v>60100</v>
      </c>
      <c r="FJ912" t="str">
        <f>VLOOKUP(F912,'Komplet č 2025 (ÚR 4 A 5)'!$F$3:$N$753,9,0)</f>
        <v>60.10</v>
      </c>
      <c r="FK912">
        <f>VLOOKUP(F912,'Komplet č 2025 (ÚR 4 A 5)'!$F$3:$N$753,8,0)</f>
        <v>4</v>
      </c>
    </row>
    <row r="913" spans="1:167" x14ac:dyDescent="0.25">
      <c r="A913" s="67" t="s">
        <v>2225</v>
      </c>
      <c r="B913" s="68" t="s">
        <v>2226</v>
      </c>
      <c r="C913" s="55" t="str">
        <f t="shared" si="190"/>
        <v>60200 - Tvorba televizních programů a televizní vysílání</v>
      </c>
      <c r="D913" s="55" t="s">
        <v>2227</v>
      </c>
      <c r="E913" s="1" t="s">
        <v>29</v>
      </c>
      <c r="F913" s="67" t="s">
        <v>2225</v>
      </c>
      <c r="G913" s="68" t="s">
        <v>2228</v>
      </c>
      <c r="H913" s="55" t="str">
        <f t="shared" si="191"/>
        <v>60200 - Tvorba televizních programů, televizní vysílání a distribuce videozáznamů</v>
      </c>
      <c r="I913" s="55" t="s">
        <v>2234</v>
      </c>
      <c r="J913" t="str">
        <f t="shared" si="186"/>
        <v>Shoda</v>
      </c>
      <c r="K913">
        <v>911</v>
      </c>
      <c r="L913" s="1">
        <f>IF(LEFT(Převodník!$A$12,5)=LEFT('Přehled převodů'!D913,5),1,0)</f>
        <v>0</v>
      </c>
      <c r="M913" s="31"/>
      <c r="N913">
        <f t="shared" si="184"/>
        <v>0</v>
      </c>
      <c r="O913" s="45" t="e">
        <f t="shared" si="187"/>
        <v>#N/A</v>
      </c>
      <c r="P913">
        <f t="shared" si="192"/>
        <v>0</v>
      </c>
      <c r="Q913" s="41">
        <f t="shared" si="193"/>
        <v>0</v>
      </c>
      <c r="R913" s="41">
        <f t="shared" si="188"/>
        <v>0</v>
      </c>
      <c r="S913" s="41">
        <f t="shared" si="194"/>
        <v>0</v>
      </c>
      <c r="T913">
        <f t="shared" si="189"/>
        <v>0</v>
      </c>
      <c r="U913" s="40">
        <f t="shared" si="195"/>
        <v>0</v>
      </c>
      <c r="V913" s="38">
        <f t="shared" si="196"/>
        <v>0</v>
      </c>
      <c r="W913" t="str">
        <f>VLOOKUP(A913,'Komplet č.2008 (ÚR 4 A 5)'!$V$4:$W$778,1,0)</f>
        <v>60200</v>
      </c>
      <c r="X913" t="str">
        <f>VLOOKUP(A913,'Komplet č.2008 (ÚR 4 A 5)'!$Y$4:$Y$778,1,0)</f>
        <v>60200</v>
      </c>
      <c r="FJ913" t="str">
        <f>VLOOKUP(F913,'Komplet č 2025 (ÚR 4 A 5)'!$F$3:$N$753,9,0)</f>
        <v>60.20</v>
      </c>
      <c r="FK913">
        <f>VLOOKUP(F913,'Komplet č 2025 (ÚR 4 A 5)'!$F$3:$N$753,8,0)</f>
        <v>4</v>
      </c>
    </row>
    <row r="914" spans="1:167" x14ac:dyDescent="0.25">
      <c r="A914" s="67" t="s">
        <v>2230</v>
      </c>
      <c r="B914" s="68" t="s">
        <v>2231</v>
      </c>
      <c r="C914" s="55" t="str">
        <f t="shared" si="190"/>
        <v>61100 - Činnosti související s pevnou telekomunikační sítí</v>
      </c>
      <c r="D914" s="55" t="s">
        <v>2232</v>
      </c>
      <c r="E914" s="1" t="s">
        <v>29</v>
      </c>
      <c r="F914" s="67" t="s">
        <v>2230</v>
      </c>
      <c r="G914" s="68" t="s">
        <v>2233</v>
      </c>
      <c r="H914" s="55" t="str">
        <f t="shared" si="191"/>
        <v>61100 - Činnosti související s kabelovou, bezdrátovou a satelitní telekomunikační sítí</v>
      </c>
      <c r="I914" s="55" t="s">
        <v>2238</v>
      </c>
      <c r="J914" t="str">
        <f t="shared" si="186"/>
        <v>Shoda</v>
      </c>
      <c r="K914">
        <v>912</v>
      </c>
      <c r="L914" s="1">
        <f>IF(LEFT(Převodník!$A$12,5)=LEFT('Přehled převodů'!D914,5),1,0)</f>
        <v>0</v>
      </c>
      <c r="M914" s="31"/>
      <c r="N914">
        <f t="shared" si="184"/>
        <v>0</v>
      </c>
      <c r="O914" s="45" t="e">
        <f t="shared" si="187"/>
        <v>#N/A</v>
      </c>
      <c r="P914">
        <f t="shared" si="192"/>
        <v>0</v>
      </c>
      <c r="Q914" s="41">
        <f t="shared" si="193"/>
        <v>0</v>
      </c>
      <c r="R914" s="41">
        <f t="shared" si="188"/>
        <v>0</v>
      </c>
      <c r="S914" s="41">
        <f t="shared" si="194"/>
        <v>0</v>
      </c>
      <c r="T914">
        <f t="shared" si="189"/>
        <v>0</v>
      </c>
      <c r="U914" s="40">
        <f t="shared" si="195"/>
        <v>0</v>
      </c>
      <c r="V914" s="38">
        <f t="shared" si="196"/>
        <v>0</v>
      </c>
      <c r="W914" t="str">
        <f>VLOOKUP(A914,'Komplet č.2008 (ÚR 4 A 5)'!$V$4:$W$778,1,0)</f>
        <v>61100</v>
      </c>
      <c r="X914" t="str">
        <f>VLOOKUP(A914,'Komplet č.2008 (ÚR 4 A 5)'!$Y$4:$Y$778,1,0)</f>
        <v>61100</v>
      </c>
      <c r="FJ914" t="str">
        <f>VLOOKUP(F914,'Komplet č 2025 (ÚR 4 A 5)'!$F$3:$N$753,9,0)</f>
        <v>61.10</v>
      </c>
      <c r="FK914">
        <f>VLOOKUP(F914,'Komplet č 2025 (ÚR 4 A 5)'!$F$3:$N$753,8,0)</f>
        <v>4</v>
      </c>
    </row>
    <row r="915" spans="1:167" x14ac:dyDescent="0.25">
      <c r="A915" s="67" t="s">
        <v>2235</v>
      </c>
      <c r="B915" s="68" t="s">
        <v>2236</v>
      </c>
      <c r="C915" s="55" t="str">
        <f t="shared" si="190"/>
        <v>61101 - Poskytování hlasových služeb přes pevnou telekomunikační síť</v>
      </c>
      <c r="D915" s="55" t="s">
        <v>2237</v>
      </c>
      <c r="E915" s="1" t="s">
        <v>29</v>
      </c>
      <c r="F915" s="67" t="s">
        <v>2230</v>
      </c>
      <c r="G915" s="68" t="s">
        <v>2233</v>
      </c>
      <c r="H915" s="55" t="str">
        <f t="shared" si="191"/>
        <v>61100 - Činnosti související s kabelovou, bezdrátovou a satelitní telekomunikační sítí</v>
      </c>
      <c r="I915" s="55" t="s">
        <v>2238</v>
      </c>
      <c r="J915" t="str">
        <f t="shared" si="186"/>
        <v>Shoda</v>
      </c>
      <c r="K915">
        <v>913</v>
      </c>
      <c r="L915" s="1">
        <f>IF(LEFT(Převodník!$A$12,5)=LEFT('Přehled převodů'!D915,5),1,0)</f>
        <v>0</v>
      </c>
      <c r="M915" s="31"/>
      <c r="N915">
        <f t="shared" si="184"/>
        <v>0</v>
      </c>
      <c r="O915" s="45" t="e">
        <f t="shared" si="187"/>
        <v>#N/A</v>
      </c>
      <c r="P915">
        <f t="shared" si="192"/>
        <v>0</v>
      </c>
      <c r="Q915" s="41">
        <f t="shared" si="193"/>
        <v>0</v>
      </c>
      <c r="R915" s="41">
        <f t="shared" si="188"/>
        <v>0</v>
      </c>
      <c r="S915" s="41">
        <f t="shared" si="194"/>
        <v>0</v>
      </c>
      <c r="T915">
        <f t="shared" si="189"/>
        <v>0</v>
      </c>
      <c r="U915" s="40">
        <f t="shared" si="195"/>
        <v>0</v>
      </c>
      <c r="V915" s="38">
        <f t="shared" si="196"/>
        <v>0</v>
      </c>
      <c r="W915" t="str">
        <f>VLOOKUP(A915,'Komplet č.2008 (ÚR 4 A 5)'!$V$4:$W$778,1,0)</f>
        <v>61101</v>
      </c>
      <c r="X915" t="str">
        <f>VLOOKUP(A915,'Komplet č.2008 (ÚR 4 A 5)'!$Y$4:$Y$778,1,0)</f>
        <v>61101</v>
      </c>
      <c r="FJ915" t="str">
        <f>VLOOKUP(F915,'Komplet č 2025 (ÚR 4 A 5)'!$F$3:$N$753,9,0)</f>
        <v>61.10</v>
      </c>
      <c r="FK915">
        <f>VLOOKUP(F915,'Komplet č 2025 (ÚR 4 A 5)'!$F$3:$N$753,8,0)</f>
        <v>4</v>
      </c>
    </row>
    <row r="916" spans="1:167" x14ac:dyDescent="0.25">
      <c r="A916" s="67" t="s">
        <v>2239</v>
      </c>
      <c r="B916" s="68" t="s">
        <v>2240</v>
      </c>
      <c r="C916" s="55" t="str">
        <f t="shared" si="190"/>
        <v>61102 - Pronájem pevné telekomunikační sítě</v>
      </c>
      <c r="D916" s="55" t="s">
        <v>2241</v>
      </c>
      <c r="E916" s="1" t="s">
        <v>29</v>
      </c>
      <c r="F916" s="67" t="s">
        <v>2230</v>
      </c>
      <c r="G916" s="68" t="s">
        <v>2233</v>
      </c>
      <c r="H916" s="55" t="str">
        <f t="shared" si="191"/>
        <v>61100 - Činnosti související s kabelovou, bezdrátovou a satelitní telekomunikační sítí</v>
      </c>
      <c r="I916" s="55" t="s">
        <v>2238</v>
      </c>
      <c r="J916" t="str">
        <f t="shared" si="186"/>
        <v>Shoda</v>
      </c>
      <c r="K916">
        <v>914</v>
      </c>
      <c r="L916" s="1">
        <f>IF(LEFT(Převodník!$A$12,5)=LEFT('Přehled převodů'!D916,5),1,0)</f>
        <v>0</v>
      </c>
      <c r="M916" s="31"/>
      <c r="N916">
        <f t="shared" si="184"/>
        <v>0</v>
      </c>
      <c r="O916" s="45" t="e">
        <f t="shared" si="187"/>
        <v>#N/A</v>
      </c>
      <c r="P916">
        <f t="shared" si="192"/>
        <v>0</v>
      </c>
      <c r="Q916" s="41">
        <f t="shared" si="193"/>
        <v>0</v>
      </c>
      <c r="R916" s="41">
        <f t="shared" si="188"/>
        <v>0</v>
      </c>
      <c r="S916" s="41">
        <f t="shared" si="194"/>
        <v>0</v>
      </c>
      <c r="T916">
        <f t="shared" si="189"/>
        <v>0</v>
      </c>
      <c r="U916" s="40">
        <f t="shared" si="195"/>
        <v>0</v>
      </c>
      <c r="V916" s="38">
        <f t="shared" si="196"/>
        <v>0</v>
      </c>
      <c r="W916" t="str">
        <f>VLOOKUP(A916,'Komplet č.2008 (ÚR 4 A 5)'!$V$4:$W$778,1,0)</f>
        <v>61102</v>
      </c>
      <c r="X916" t="str">
        <f>VLOOKUP(A916,'Komplet č.2008 (ÚR 4 A 5)'!$Y$4:$Y$778,1,0)</f>
        <v>61102</v>
      </c>
      <c r="FJ916" t="str">
        <f>VLOOKUP(F916,'Komplet č 2025 (ÚR 4 A 5)'!$F$3:$N$753,9,0)</f>
        <v>61.10</v>
      </c>
      <c r="FK916">
        <f>VLOOKUP(F916,'Komplet č 2025 (ÚR 4 A 5)'!$F$3:$N$753,8,0)</f>
        <v>4</v>
      </c>
    </row>
    <row r="917" spans="1:167" x14ac:dyDescent="0.25">
      <c r="A917" s="67" t="s">
        <v>2242</v>
      </c>
      <c r="B917" s="68" t="s">
        <v>2243</v>
      </c>
      <c r="C917" s="55" t="str">
        <f t="shared" si="190"/>
        <v>61103 - Přenos dat přes pevnou telekomunikační síť</v>
      </c>
      <c r="D917" s="55" t="s">
        <v>2244</v>
      </c>
      <c r="E917" s="1" t="s">
        <v>29</v>
      </c>
      <c r="F917" s="67" t="s">
        <v>2230</v>
      </c>
      <c r="G917" s="68" t="s">
        <v>2233</v>
      </c>
      <c r="H917" s="55" t="str">
        <f t="shared" si="191"/>
        <v>61100 - Činnosti související s kabelovou, bezdrátovou a satelitní telekomunikační sítí</v>
      </c>
      <c r="I917" s="55" t="s">
        <v>2238</v>
      </c>
      <c r="J917" t="str">
        <f t="shared" si="186"/>
        <v>Shoda</v>
      </c>
      <c r="K917">
        <v>915</v>
      </c>
      <c r="L917" s="1">
        <f>IF(LEFT(Převodník!$A$12,5)=LEFT('Přehled převodů'!D917,5),1,0)</f>
        <v>0</v>
      </c>
      <c r="M917" s="31"/>
      <c r="N917">
        <f t="shared" si="184"/>
        <v>0</v>
      </c>
      <c r="O917" s="45" t="e">
        <f t="shared" si="187"/>
        <v>#N/A</v>
      </c>
      <c r="P917">
        <f t="shared" si="192"/>
        <v>0</v>
      </c>
      <c r="Q917" s="41">
        <f t="shared" si="193"/>
        <v>0</v>
      </c>
      <c r="R917" s="41">
        <f t="shared" si="188"/>
        <v>0</v>
      </c>
      <c r="S917" s="41">
        <f t="shared" si="194"/>
        <v>0</v>
      </c>
      <c r="T917">
        <f t="shared" si="189"/>
        <v>0</v>
      </c>
      <c r="U917" s="40">
        <f t="shared" si="195"/>
        <v>0</v>
      </c>
      <c r="V917" s="38">
        <f t="shared" si="196"/>
        <v>0</v>
      </c>
      <c r="W917" t="str">
        <f>VLOOKUP(A917,'Komplet č.2008 (ÚR 4 A 5)'!$V$4:$W$778,1,0)</f>
        <v>61103</v>
      </c>
      <c r="X917" t="str">
        <f>VLOOKUP(A917,'Komplet č.2008 (ÚR 4 A 5)'!$Y$4:$Y$778,1,0)</f>
        <v>61103</v>
      </c>
      <c r="FJ917" t="str">
        <f>VLOOKUP(F917,'Komplet č 2025 (ÚR 4 A 5)'!$F$3:$N$753,9,0)</f>
        <v>61.10</v>
      </c>
      <c r="FK917">
        <f>VLOOKUP(F917,'Komplet č 2025 (ÚR 4 A 5)'!$F$3:$N$753,8,0)</f>
        <v>4</v>
      </c>
    </row>
    <row r="918" spans="1:167" x14ac:dyDescent="0.25">
      <c r="A918" s="67" t="s">
        <v>2245</v>
      </c>
      <c r="B918" s="68" t="s">
        <v>2246</v>
      </c>
      <c r="C918" s="55" t="str">
        <f t="shared" si="190"/>
        <v>61104 - Poskytování přístupu k internetu přes pevnou telekomunikační síť</v>
      </c>
      <c r="D918" s="55" t="s">
        <v>2247</v>
      </c>
      <c r="E918" s="1" t="s">
        <v>29</v>
      </c>
      <c r="F918" s="67" t="s">
        <v>2230</v>
      </c>
      <c r="G918" s="68" t="s">
        <v>2233</v>
      </c>
      <c r="H918" s="55" t="str">
        <f t="shared" si="191"/>
        <v>61100 - Činnosti související s kabelovou, bezdrátovou a satelitní telekomunikační sítí</v>
      </c>
      <c r="I918" s="55" t="s">
        <v>2238</v>
      </c>
      <c r="J918" t="str">
        <f t="shared" si="186"/>
        <v>Shoda</v>
      </c>
      <c r="K918">
        <v>916</v>
      </c>
      <c r="L918" s="1">
        <f>IF(LEFT(Převodník!$A$12,5)=LEFT('Přehled převodů'!D918,5),1,0)</f>
        <v>0</v>
      </c>
      <c r="M918" s="31"/>
      <c r="N918">
        <f t="shared" ref="N918:N981" si="197">IF(L918=0,0,K918)</f>
        <v>0</v>
      </c>
      <c r="O918" s="45" t="e">
        <f t="shared" si="187"/>
        <v>#N/A</v>
      </c>
      <c r="P918">
        <f t="shared" si="192"/>
        <v>0</v>
      </c>
      <c r="Q918" s="41">
        <f t="shared" si="193"/>
        <v>0</v>
      </c>
      <c r="R918" s="41">
        <f t="shared" si="188"/>
        <v>0</v>
      </c>
      <c r="S918" s="41">
        <f t="shared" si="194"/>
        <v>0</v>
      </c>
      <c r="T918">
        <f t="shared" si="189"/>
        <v>0</v>
      </c>
      <c r="U918" s="40">
        <f t="shared" si="195"/>
        <v>0</v>
      </c>
      <c r="V918" s="38">
        <f t="shared" si="196"/>
        <v>0</v>
      </c>
      <c r="W918" t="str">
        <f>VLOOKUP(A918,'Komplet č.2008 (ÚR 4 A 5)'!$V$4:$W$778,1,0)</f>
        <v>61104</v>
      </c>
      <c r="X918" t="str">
        <f>VLOOKUP(A918,'Komplet č.2008 (ÚR 4 A 5)'!$Y$4:$Y$778,1,0)</f>
        <v>61104</v>
      </c>
      <c r="FJ918" t="str">
        <f>VLOOKUP(F918,'Komplet č 2025 (ÚR 4 A 5)'!$F$3:$N$753,9,0)</f>
        <v>61.10</v>
      </c>
      <c r="FK918">
        <f>VLOOKUP(F918,'Komplet č 2025 (ÚR 4 A 5)'!$F$3:$N$753,8,0)</f>
        <v>4</v>
      </c>
    </row>
    <row r="919" spans="1:167" x14ac:dyDescent="0.25">
      <c r="A919" s="67" t="s">
        <v>2248</v>
      </c>
      <c r="B919" s="68" t="s">
        <v>2249</v>
      </c>
      <c r="C919" s="55" t="str">
        <f t="shared" si="190"/>
        <v>61109 - Ostatní činnosti související s pevnou telekomunikační sítí</v>
      </c>
      <c r="D919" s="55" t="s">
        <v>2250</v>
      </c>
      <c r="E919" s="1" t="s">
        <v>29</v>
      </c>
      <c r="F919" s="67" t="s">
        <v>2230</v>
      </c>
      <c r="G919" s="68" t="s">
        <v>2233</v>
      </c>
      <c r="H919" s="55" t="str">
        <f t="shared" si="191"/>
        <v>61100 - Činnosti související s kabelovou, bezdrátovou a satelitní telekomunikační sítí</v>
      </c>
      <c r="I919" s="55" t="s">
        <v>2238</v>
      </c>
      <c r="J919" t="str">
        <f t="shared" si="186"/>
        <v>Shoda</v>
      </c>
      <c r="K919">
        <v>917</v>
      </c>
      <c r="L919" s="1">
        <f>IF(LEFT(Převodník!$A$12,5)=LEFT('Přehled převodů'!D919,5),1,0)</f>
        <v>0</v>
      </c>
      <c r="M919" s="31"/>
      <c r="N919">
        <f t="shared" si="197"/>
        <v>0</v>
      </c>
      <c r="O919" s="45" t="e">
        <f t="shared" si="187"/>
        <v>#N/A</v>
      </c>
      <c r="P919">
        <f t="shared" si="192"/>
        <v>0</v>
      </c>
      <c r="Q919" s="41">
        <f t="shared" si="193"/>
        <v>0</v>
      </c>
      <c r="R919" s="41">
        <f t="shared" si="188"/>
        <v>0</v>
      </c>
      <c r="S919" s="41">
        <f t="shared" si="194"/>
        <v>0</v>
      </c>
      <c r="T919">
        <f t="shared" si="189"/>
        <v>0</v>
      </c>
      <c r="U919" s="40">
        <f t="shared" si="195"/>
        <v>0</v>
      </c>
      <c r="V919" s="38">
        <f t="shared" si="196"/>
        <v>0</v>
      </c>
      <c r="W919" t="str">
        <f>VLOOKUP(A919,'Komplet č.2008 (ÚR 4 A 5)'!$V$4:$W$778,1,0)</f>
        <v>61109</v>
      </c>
      <c r="X919" t="str">
        <f>VLOOKUP(A919,'Komplet č.2008 (ÚR 4 A 5)'!$Y$4:$Y$778,1,0)</f>
        <v>61109</v>
      </c>
      <c r="FJ919" t="str">
        <f>VLOOKUP(F919,'Komplet č 2025 (ÚR 4 A 5)'!$F$3:$N$753,9,0)</f>
        <v>61.10</v>
      </c>
      <c r="FK919">
        <f>VLOOKUP(F919,'Komplet č 2025 (ÚR 4 A 5)'!$F$3:$N$753,8,0)</f>
        <v>4</v>
      </c>
    </row>
    <row r="920" spans="1:167" x14ac:dyDescent="0.25">
      <c r="A920" s="67" t="s">
        <v>2251</v>
      </c>
      <c r="B920" s="68" t="s">
        <v>2252</v>
      </c>
      <c r="C920" s="55" t="str">
        <f t="shared" si="190"/>
        <v>61200 - Činnosti související s bezdrátovou telekomunikační sítí</v>
      </c>
      <c r="D920" s="55" t="s">
        <v>2253</v>
      </c>
      <c r="E920" s="1" t="s">
        <v>45</v>
      </c>
      <c r="F920" s="67" t="s">
        <v>2230</v>
      </c>
      <c r="G920" s="68" t="s">
        <v>2233</v>
      </c>
      <c r="H920" s="55" t="str">
        <f t="shared" si="191"/>
        <v>61100 - Činnosti související s kabelovou, bezdrátovou a satelitní telekomunikační sítí</v>
      </c>
      <c r="I920" s="55" t="s">
        <v>2238</v>
      </c>
      <c r="J920" t="str">
        <f t="shared" si="186"/>
        <v>Shoda</v>
      </c>
      <c r="K920">
        <v>918</v>
      </c>
      <c r="L920" s="1">
        <f>IF(LEFT(Převodník!$A$12,5)=LEFT('Přehled převodů'!D920,5),1,0)</f>
        <v>0</v>
      </c>
      <c r="M920" s="31"/>
      <c r="N920">
        <f t="shared" si="197"/>
        <v>0</v>
      </c>
      <c r="O920" s="45" t="e">
        <f t="shared" si="187"/>
        <v>#N/A</v>
      </c>
      <c r="P920">
        <f t="shared" si="192"/>
        <v>0</v>
      </c>
      <c r="Q920" s="41">
        <f t="shared" si="193"/>
        <v>0</v>
      </c>
      <c r="R920" s="41">
        <f t="shared" si="188"/>
        <v>0</v>
      </c>
      <c r="S920" s="41">
        <f t="shared" si="194"/>
        <v>0</v>
      </c>
      <c r="T920">
        <f t="shared" si="189"/>
        <v>0</v>
      </c>
      <c r="U920" s="40">
        <f t="shared" si="195"/>
        <v>0</v>
      </c>
      <c r="V920" s="38">
        <f t="shared" si="196"/>
        <v>0</v>
      </c>
      <c r="W920" t="str">
        <f>VLOOKUP(A920,'Komplet č.2008 (ÚR 4 A 5)'!$V$4:$W$778,1,0)</f>
        <v>61200</v>
      </c>
      <c r="X920" t="str">
        <f>VLOOKUP(A920,'Komplet č.2008 (ÚR 4 A 5)'!$Y$4:$Y$778,1,0)</f>
        <v>61200</v>
      </c>
      <c r="FJ920" t="str">
        <f>VLOOKUP(F920,'Komplet č 2025 (ÚR 4 A 5)'!$F$3:$N$753,9,0)</f>
        <v>61.10</v>
      </c>
      <c r="FK920">
        <f>VLOOKUP(F920,'Komplet č 2025 (ÚR 4 A 5)'!$F$3:$N$753,8,0)</f>
        <v>4</v>
      </c>
    </row>
    <row r="921" spans="1:167" x14ac:dyDescent="0.25">
      <c r="A921" s="67" t="s">
        <v>2251</v>
      </c>
      <c r="B921" s="68" t="s">
        <v>2252</v>
      </c>
      <c r="C921" s="55" t="str">
        <f t="shared" si="190"/>
        <v>61200 - Činnosti související s bezdrátovou telekomunikační sítí</v>
      </c>
      <c r="D921" s="55" t="s">
        <v>2253</v>
      </c>
      <c r="E921" s="1" t="s">
        <v>45</v>
      </c>
      <c r="F921" s="67" t="s">
        <v>2254</v>
      </c>
      <c r="G921" s="68" t="s">
        <v>2255</v>
      </c>
      <c r="H921" s="55" t="str">
        <f t="shared" si="191"/>
        <v>61900 - Ostatní telekomunikační činnosti</v>
      </c>
      <c r="I921" s="55" t="s">
        <v>2259</v>
      </c>
      <c r="J921" t="str">
        <f t="shared" si="186"/>
        <v>Shoda</v>
      </c>
      <c r="K921">
        <v>919</v>
      </c>
      <c r="L921" s="1">
        <f>IF(LEFT(Převodník!$A$12,5)=LEFT('Přehled převodů'!D921,5),1,0)</f>
        <v>0</v>
      </c>
      <c r="M921" s="31"/>
      <c r="N921">
        <f t="shared" si="197"/>
        <v>0</v>
      </c>
      <c r="O921" s="45" t="e">
        <f t="shared" si="187"/>
        <v>#N/A</v>
      </c>
      <c r="P921">
        <f t="shared" si="192"/>
        <v>0</v>
      </c>
      <c r="Q921" s="41">
        <f t="shared" si="193"/>
        <v>0</v>
      </c>
      <c r="R921" s="41">
        <f t="shared" si="188"/>
        <v>0</v>
      </c>
      <c r="S921" s="41">
        <f t="shared" si="194"/>
        <v>0</v>
      </c>
      <c r="T921">
        <f t="shared" si="189"/>
        <v>0</v>
      </c>
      <c r="U921" s="40">
        <f t="shared" si="195"/>
        <v>0</v>
      </c>
      <c r="V921" s="38">
        <f t="shared" si="196"/>
        <v>0</v>
      </c>
      <c r="W921" t="str">
        <f>VLOOKUP(A921,'Komplet č.2008 (ÚR 4 A 5)'!$V$4:$W$778,1,0)</f>
        <v>61200</v>
      </c>
      <c r="X921" t="str">
        <f>VLOOKUP(A921,'Komplet č.2008 (ÚR 4 A 5)'!$Y$4:$Y$778,1,0)</f>
        <v>61200</v>
      </c>
      <c r="FJ921" t="str">
        <f>VLOOKUP(F921,'Komplet č 2025 (ÚR 4 A 5)'!$F$3:$N$753,9,0)</f>
        <v>61.90</v>
      </c>
      <c r="FK921">
        <f>VLOOKUP(F921,'Komplet č 2025 (ÚR 4 A 5)'!$F$3:$N$753,8,0)</f>
        <v>4</v>
      </c>
    </row>
    <row r="922" spans="1:167" x14ac:dyDescent="0.25">
      <c r="A922" s="67" t="s">
        <v>2256</v>
      </c>
      <c r="B922" s="68" t="s">
        <v>2257</v>
      </c>
      <c r="C922" s="55" t="str">
        <f t="shared" si="190"/>
        <v>61201 - Poskytování hlasových služeb přes bezdrátovou telekomunikační síť</v>
      </c>
      <c r="D922" s="55" t="s">
        <v>2258</v>
      </c>
      <c r="E922" s="1" t="s">
        <v>29</v>
      </c>
      <c r="F922" s="67" t="s">
        <v>2230</v>
      </c>
      <c r="G922" s="68" t="s">
        <v>2233</v>
      </c>
      <c r="H922" s="55" t="str">
        <f t="shared" si="191"/>
        <v>61100 - Činnosti související s kabelovou, bezdrátovou a satelitní telekomunikační sítí</v>
      </c>
      <c r="I922" s="55" t="s">
        <v>2238</v>
      </c>
      <c r="J922" t="str">
        <f t="shared" si="186"/>
        <v>Shoda</v>
      </c>
      <c r="K922">
        <v>920</v>
      </c>
      <c r="L922" s="1">
        <f>IF(LEFT(Převodník!$A$12,5)=LEFT('Přehled převodů'!D922,5),1,0)</f>
        <v>0</v>
      </c>
      <c r="M922" s="31"/>
      <c r="N922">
        <f t="shared" si="197"/>
        <v>0</v>
      </c>
      <c r="O922" s="45" t="e">
        <f t="shared" si="187"/>
        <v>#N/A</v>
      </c>
      <c r="P922">
        <f t="shared" si="192"/>
        <v>0</v>
      </c>
      <c r="Q922" s="41">
        <f t="shared" si="193"/>
        <v>0</v>
      </c>
      <c r="R922" s="41">
        <f t="shared" si="188"/>
        <v>0</v>
      </c>
      <c r="S922" s="41">
        <f t="shared" si="194"/>
        <v>0</v>
      </c>
      <c r="T922">
        <f t="shared" si="189"/>
        <v>0</v>
      </c>
      <c r="U922" s="40">
        <f t="shared" si="195"/>
        <v>0</v>
      </c>
      <c r="V922" s="38">
        <f t="shared" si="196"/>
        <v>0</v>
      </c>
      <c r="W922" t="str">
        <f>VLOOKUP(A922,'Komplet č.2008 (ÚR 4 A 5)'!$V$4:$W$778,1,0)</f>
        <v>61201</v>
      </c>
      <c r="X922" t="str">
        <f>VLOOKUP(A922,'Komplet č.2008 (ÚR 4 A 5)'!$Y$4:$Y$778,1,0)</f>
        <v>61201</v>
      </c>
      <c r="FJ922" t="str">
        <f>VLOOKUP(F922,'Komplet č 2025 (ÚR 4 A 5)'!$F$3:$N$753,9,0)</f>
        <v>61.10</v>
      </c>
      <c r="FK922">
        <f>VLOOKUP(F922,'Komplet č 2025 (ÚR 4 A 5)'!$F$3:$N$753,8,0)</f>
        <v>4</v>
      </c>
    </row>
    <row r="923" spans="1:167" x14ac:dyDescent="0.25">
      <c r="A923" s="67" t="s">
        <v>2260</v>
      </c>
      <c r="B923" s="68" t="s">
        <v>2261</v>
      </c>
      <c r="C923" s="55" t="str">
        <f t="shared" si="190"/>
        <v>61202 - Pronájem bezdrátové telekomunikační sítě</v>
      </c>
      <c r="D923" s="55" t="s">
        <v>2262</v>
      </c>
      <c r="E923" s="1" t="s">
        <v>29</v>
      </c>
      <c r="F923" s="67" t="s">
        <v>2230</v>
      </c>
      <c r="G923" s="68" t="s">
        <v>2233</v>
      </c>
      <c r="H923" s="55" t="str">
        <f t="shared" si="191"/>
        <v>61100 - Činnosti související s kabelovou, bezdrátovou a satelitní telekomunikační sítí</v>
      </c>
      <c r="I923" s="55" t="s">
        <v>2238</v>
      </c>
      <c r="J923" t="str">
        <f t="shared" si="186"/>
        <v>Shoda</v>
      </c>
      <c r="K923">
        <v>921</v>
      </c>
      <c r="L923" s="1">
        <f>IF(LEFT(Převodník!$A$12,5)=LEFT('Přehled převodů'!D923,5),1,0)</f>
        <v>0</v>
      </c>
      <c r="M923" s="31"/>
      <c r="N923">
        <f t="shared" si="197"/>
        <v>0</v>
      </c>
      <c r="O923" s="45" t="e">
        <f t="shared" si="187"/>
        <v>#N/A</v>
      </c>
      <c r="P923">
        <f t="shared" si="192"/>
        <v>0</v>
      </c>
      <c r="Q923" s="41">
        <f t="shared" si="193"/>
        <v>0</v>
      </c>
      <c r="R923" s="41">
        <f t="shared" si="188"/>
        <v>0</v>
      </c>
      <c r="S923" s="41">
        <f t="shared" si="194"/>
        <v>0</v>
      </c>
      <c r="T923">
        <f t="shared" si="189"/>
        <v>0</v>
      </c>
      <c r="U923" s="40">
        <f t="shared" si="195"/>
        <v>0</v>
      </c>
      <c r="V923" s="38">
        <f t="shared" si="196"/>
        <v>0</v>
      </c>
      <c r="W923" t="str">
        <f>VLOOKUP(A923,'Komplet č.2008 (ÚR 4 A 5)'!$V$4:$W$778,1,0)</f>
        <v>61202</v>
      </c>
      <c r="X923" t="str">
        <f>VLOOKUP(A923,'Komplet č.2008 (ÚR 4 A 5)'!$Y$4:$Y$778,1,0)</f>
        <v>61202</v>
      </c>
      <c r="FJ923" t="str">
        <f>VLOOKUP(F923,'Komplet č 2025 (ÚR 4 A 5)'!$F$3:$N$753,9,0)</f>
        <v>61.10</v>
      </c>
      <c r="FK923">
        <f>VLOOKUP(F923,'Komplet č 2025 (ÚR 4 A 5)'!$F$3:$N$753,8,0)</f>
        <v>4</v>
      </c>
    </row>
    <row r="924" spans="1:167" x14ac:dyDescent="0.25">
      <c r="A924" s="67" t="s">
        <v>2263</v>
      </c>
      <c r="B924" s="68" t="s">
        <v>2264</v>
      </c>
      <c r="C924" s="55" t="str">
        <f t="shared" si="190"/>
        <v>61203 - Přenos dat přes bezdrátovou telekomunikační síť</v>
      </c>
      <c r="D924" s="55" t="s">
        <v>2265</v>
      </c>
      <c r="E924" s="1" t="s">
        <v>45</v>
      </c>
      <c r="F924" s="67" t="s">
        <v>2230</v>
      </c>
      <c r="G924" s="68" t="s">
        <v>2233</v>
      </c>
      <c r="H924" s="55" t="str">
        <f t="shared" si="191"/>
        <v>61100 - Činnosti související s kabelovou, bezdrátovou a satelitní telekomunikační sítí</v>
      </c>
      <c r="I924" s="55" t="s">
        <v>2238</v>
      </c>
      <c r="J924" t="str">
        <f t="shared" si="186"/>
        <v>Shoda</v>
      </c>
      <c r="K924">
        <v>922</v>
      </c>
      <c r="L924" s="1">
        <f>IF(LEFT(Převodník!$A$12,5)=LEFT('Přehled převodů'!D924,5),1,0)</f>
        <v>0</v>
      </c>
      <c r="M924" s="31"/>
      <c r="N924">
        <f t="shared" si="197"/>
        <v>0</v>
      </c>
      <c r="O924" s="45" t="e">
        <f t="shared" si="187"/>
        <v>#N/A</v>
      </c>
      <c r="P924">
        <f t="shared" si="192"/>
        <v>0</v>
      </c>
      <c r="Q924" s="41">
        <f t="shared" si="193"/>
        <v>0</v>
      </c>
      <c r="R924" s="41">
        <f t="shared" si="188"/>
        <v>0</v>
      </c>
      <c r="S924" s="41">
        <f t="shared" si="194"/>
        <v>0</v>
      </c>
      <c r="T924">
        <f t="shared" si="189"/>
        <v>0</v>
      </c>
      <c r="U924" s="40">
        <f t="shared" si="195"/>
        <v>0</v>
      </c>
      <c r="V924" s="38">
        <f t="shared" si="196"/>
        <v>0</v>
      </c>
      <c r="W924" t="str">
        <f>VLOOKUP(A924,'Komplet č.2008 (ÚR 4 A 5)'!$V$4:$W$778,1,0)</f>
        <v>61203</v>
      </c>
      <c r="X924" t="str">
        <f>VLOOKUP(A924,'Komplet č.2008 (ÚR 4 A 5)'!$Y$4:$Y$778,1,0)</f>
        <v>61203</v>
      </c>
      <c r="FJ924" t="str">
        <f>VLOOKUP(F924,'Komplet č 2025 (ÚR 4 A 5)'!$F$3:$N$753,9,0)</f>
        <v>61.10</v>
      </c>
      <c r="FK924">
        <f>VLOOKUP(F924,'Komplet č 2025 (ÚR 4 A 5)'!$F$3:$N$753,8,0)</f>
        <v>4</v>
      </c>
    </row>
    <row r="925" spans="1:167" x14ac:dyDescent="0.25">
      <c r="A925" s="67" t="s">
        <v>2263</v>
      </c>
      <c r="B925" s="68" t="s">
        <v>2264</v>
      </c>
      <c r="C925" s="55" t="str">
        <f t="shared" si="190"/>
        <v>61203 - Přenos dat přes bezdrátovou telekomunikační síť</v>
      </c>
      <c r="D925" s="55" t="s">
        <v>2265</v>
      </c>
      <c r="E925" s="1" t="s">
        <v>45</v>
      </c>
      <c r="F925" s="67" t="s">
        <v>2254</v>
      </c>
      <c r="G925" s="68" t="s">
        <v>2255</v>
      </c>
      <c r="H925" s="55" t="str">
        <f t="shared" si="191"/>
        <v>61900 - Ostatní telekomunikační činnosti</v>
      </c>
      <c r="I925" s="55" t="s">
        <v>2259</v>
      </c>
      <c r="J925" t="str">
        <f t="shared" si="186"/>
        <v>Shoda</v>
      </c>
      <c r="K925">
        <v>923</v>
      </c>
      <c r="L925" s="1">
        <f>IF(LEFT(Převodník!$A$12,5)=LEFT('Přehled převodů'!D925,5),1,0)</f>
        <v>0</v>
      </c>
      <c r="M925" s="31"/>
      <c r="N925">
        <f t="shared" si="197"/>
        <v>0</v>
      </c>
      <c r="O925" s="45" t="e">
        <f t="shared" si="187"/>
        <v>#N/A</v>
      </c>
      <c r="P925">
        <f t="shared" si="192"/>
        <v>0</v>
      </c>
      <c r="Q925" s="41">
        <f t="shared" si="193"/>
        <v>0</v>
      </c>
      <c r="R925" s="41">
        <f t="shared" si="188"/>
        <v>0</v>
      </c>
      <c r="S925" s="41">
        <f t="shared" si="194"/>
        <v>0</v>
      </c>
      <c r="T925">
        <f t="shared" si="189"/>
        <v>0</v>
      </c>
      <c r="U925" s="40">
        <f t="shared" si="195"/>
        <v>0</v>
      </c>
      <c r="V925" s="38">
        <f t="shared" si="196"/>
        <v>0</v>
      </c>
      <c r="W925" t="str">
        <f>VLOOKUP(A925,'Komplet č.2008 (ÚR 4 A 5)'!$V$4:$W$778,1,0)</f>
        <v>61203</v>
      </c>
      <c r="X925" t="str">
        <f>VLOOKUP(A925,'Komplet č.2008 (ÚR 4 A 5)'!$Y$4:$Y$778,1,0)</f>
        <v>61203</v>
      </c>
      <c r="FJ925" t="str">
        <f>VLOOKUP(F925,'Komplet č 2025 (ÚR 4 A 5)'!$F$3:$N$753,9,0)</f>
        <v>61.90</v>
      </c>
      <c r="FK925">
        <f>VLOOKUP(F925,'Komplet č 2025 (ÚR 4 A 5)'!$F$3:$N$753,8,0)</f>
        <v>4</v>
      </c>
    </row>
    <row r="926" spans="1:167" x14ac:dyDescent="0.25">
      <c r="A926" s="67" t="s">
        <v>2266</v>
      </c>
      <c r="B926" s="68" t="s">
        <v>2267</v>
      </c>
      <c r="C926" s="55" t="str">
        <f t="shared" si="190"/>
        <v>61204 - Poskytování přístupu k internetu přes bezdrátovou telekomunikační síť</v>
      </c>
      <c r="D926" s="55" t="s">
        <v>2268</v>
      </c>
      <c r="E926" s="1" t="s">
        <v>29</v>
      </c>
      <c r="F926" s="67" t="s">
        <v>2230</v>
      </c>
      <c r="G926" s="68" t="s">
        <v>2233</v>
      </c>
      <c r="H926" s="55" t="str">
        <f t="shared" si="191"/>
        <v>61100 - Činnosti související s kabelovou, bezdrátovou a satelitní telekomunikační sítí</v>
      </c>
      <c r="I926" s="55" t="s">
        <v>2238</v>
      </c>
      <c r="J926" t="str">
        <f t="shared" si="186"/>
        <v>Shoda</v>
      </c>
      <c r="K926">
        <v>924</v>
      </c>
      <c r="L926" s="1">
        <f>IF(LEFT(Převodník!$A$12,5)=LEFT('Přehled převodů'!D926,5),1,0)</f>
        <v>0</v>
      </c>
      <c r="M926" s="31"/>
      <c r="N926">
        <f t="shared" si="197"/>
        <v>0</v>
      </c>
      <c r="O926" s="45" t="e">
        <f t="shared" si="187"/>
        <v>#N/A</v>
      </c>
      <c r="P926">
        <f t="shared" si="192"/>
        <v>0</v>
      </c>
      <c r="Q926" s="41">
        <f t="shared" si="193"/>
        <v>0</v>
      </c>
      <c r="R926" s="41">
        <f t="shared" si="188"/>
        <v>0</v>
      </c>
      <c r="S926" s="41">
        <f t="shared" si="194"/>
        <v>0</v>
      </c>
      <c r="T926">
        <f t="shared" si="189"/>
        <v>0</v>
      </c>
      <c r="U926" s="40">
        <f t="shared" si="195"/>
        <v>0</v>
      </c>
      <c r="V926" s="38">
        <f t="shared" si="196"/>
        <v>0</v>
      </c>
      <c r="W926" t="str">
        <f>VLOOKUP(A926,'Komplet č.2008 (ÚR 4 A 5)'!$V$4:$W$778,1,0)</f>
        <v>61204</v>
      </c>
      <c r="X926" t="str">
        <f>VLOOKUP(A926,'Komplet č.2008 (ÚR 4 A 5)'!$Y$4:$Y$778,1,0)</f>
        <v>61204</v>
      </c>
      <c r="FJ926" t="str">
        <f>VLOOKUP(F926,'Komplet č 2025 (ÚR 4 A 5)'!$F$3:$N$753,9,0)</f>
        <v>61.10</v>
      </c>
      <c r="FK926">
        <f>VLOOKUP(F926,'Komplet č 2025 (ÚR 4 A 5)'!$F$3:$N$753,8,0)</f>
        <v>4</v>
      </c>
    </row>
    <row r="927" spans="1:167" x14ac:dyDescent="0.25">
      <c r="A927" s="67" t="s">
        <v>2269</v>
      </c>
      <c r="B927" s="68" t="s">
        <v>2270</v>
      </c>
      <c r="C927" s="55" t="str">
        <f t="shared" si="190"/>
        <v>61209 - Ostatní činnosti související s bezdrátovou telekomunikační sítí</v>
      </c>
      <c r="D927" s="55" t="s">
        <v>2271</v>
      </c>
      <c r="E927" s="1" t="s">
        <v>29</v>
      </c>
      <c r="F927" s="67" t="s">
        <v>2230</v>
      </c>
      <c r="G927" s="68" t="s">
        <v>2233</v>
      </c>
      <c r="H927" s="55" t="str">
        <f t="shared" si="191"/>
        <v>61100 - Činnosti související s kabelovou, bezdrátovou a satelitní telekomunikační sítí</v>
      </c>
      <c r="I927" s="55" t="s">
        <v>2238</v>
      </c>
      <c r="J927" t="str">
        <f t="shared" si="186"/>
        <v>Shoda</v>
      </c>
      <c r="K927">
        <v>925</v>
      </c>
      <c r="L927" s="1">
        <f>IF(LEFT(Převodník!$A$12,5)=LEFT('Přehled převodů'!D927,5),1,0)</f>
        <v>0</v>
      </c>
      <c r="M927" s="31"/>
      <c r="N927">
        <f t="shared" si="197"/>
        <v>0</v>
      </c>
      <c r="O927" s="45" t="e">
        <f t="shared" si="187"/>
        <v>#N/A</v>
      </c>
      <c r="P927">
        <f t="shared" si="192"/>
        <v>0</v>
      </c>
      <c r="Q927" s="41">
        <f t="shared" si="193"/>
        <v>0</v>
      </c>
      <c r="R927" s="41">
        <f t="shared" si="188"/>
        <v>0</v>
      </c>
      <c r="S927" s="41">
        <f t="shared" si="194"/>
        <v>0</v>
      </c>
      <c r="T927">
        <f t="shared" si="189"/>
        <v>0</v>
      </c>
      <c r="U927" s="40">
        <f t="shared" si="195"/>
        <v>0</v>
      </c>
      <c r="V927" s="38">
        <f t="shared" si="196"/>
        <v>0</v>
      </c>
      <c r="W927" t="str">
        <f>VLOOKUP(A927,'Komplet č.2008 (ÚR 4 A 5)'!$V$4:$W$778,1,0)</f>
        <v>61209</v>
      </c>
      <c r="X927" t="str">
        <f>VLOOKUP(A927,'Komplet č.2008 (ÚR 4 A 5)'!$Y$4:$Y$778,1,0)</f>
        <v>61209</v>
      </c>
      <c r="FJ927" t="str">
        <f>VLOOKUP(F927,'Komplet č 2025 (ÚR 4 A 5)'!$F$3:$N$753,9,0)</f>
        <v>61.10</v>
      </c>
      <c r="FK927">
        <f>VLOOKUP(F927,'Komplet č 2025 (ÚR 4 A 5)'!$F$3:$N$753,8,0)</f>
        <v>4</v>
      </c>
    </row>
    <row r="928" spans="1:167" x14ac:dyDescent="0.25">
      <c r="A928" s="67" t="s">
        <v>2272</v>
      </c>
      <c r="B928" s="68" t="s">
        <v>2273</v>
      </c>
      <c r="C928" s="55" t="str">
        <f t="shared" si="190"/>
        <v>61300 - Činnosti související se satelitní telekomunikační sítí</v>
      </c>
      <c r="D928" s="55" t="s">
        <v>2274</v>
      </c>
      <c r="E928" s="1" t="s">
        <v>29</v>
      </c>
      <c r="F928" s="67" t="s">
        <v>2230</v>
      </c>
      <c r="G928" s="68" t="s">
        <v>2233</v>
      </c>
      <c r="H928" s="55" t="str">
        <f t="shared" si="191"/>
        <v>61100 - Činnosti související s kabelovou, bezdrátovou a satelitní telekomunikační sítí</v>
      </c>
      <c r="I928" s="55" t="s">
        <v>2238</v>
      </c>
      <c r="J928" t="str">
        <f t="shared" si="186"/>
        <v>Shoda</v>
      </c>
      <c r="K928">
        <v>926</v>
      </c>
      <c r="L928" s="1">
        <f>IF(LEFT(Převodník!$A$12,5)=LEFT('Přehled převodů'!D928,5),1,0)</f>
        <v>0</v>
      </c>
      <c r="M928" s="31"/>
      <c r="N928">
        <f t="shared" si="197"/>
        <v>0</v>
      </c>
      <c r="O928" s="45" t="e">
        <f t="shared" si="187"/>
        <v>#N/A</v>
      </c>
      <c r="P928">
        <f t="shared" si="192"/>
        <v>0</v>
      </c>
      <c r="Q928" s="41">
        <f t="shared" si="193"/>
        <v>0</v>
      </c>
      <c r="R928" s="41">
        <f t="shared" si="188"/>
        <v>0</v>
      </c>
      <c r="S928" s="41">
        <f t="shared" si="194"/>
        <v>0</v>
      </c>
      <c r="T928">
        <f t="shared" si="189"/>
        <v>0</v>
      </c>
      <c r="U928" s="40">
        <f t="shared" si="195"/>
        <v>0</v>
      </c>
      <c r="V928" s="38">
        <f t="shared" si="196"/>
        <v>0</v>
      </c>
      <c r="W928" t="str">
        <f>VLOOKUP(A928,'Komplet č.2008 (ÚR 4 A 5)'!$V$4:$W$778,1,0)</f>
        <v>61300</v>
      </c>
      <c r="X928" t="str">
        <f>VLOOKUP(A928,'Komplet č.2008 (ÚR 4 A 5)'!$Y$4:$Y$778,1,0)</f>
        <v>61300</v>
      </c>
      <c r="FJ928" t="str">
        <f>VLOOKUP(F928,'Komplet č 2025 (ÚR 4 A 5)'!$F$3:$N$753,9,0)</f>
        <v>61.10</v>
      </c>
      <c r="FK928">
        <f>VLOOKUP(F928,'Komplet č 2025 (ÚR 4 A 5)'!$F$3:$N$753,8,0)</f>
        <v>4</v>
      </c>
    </row>
    <row r="929" spans="1:167" x14ac:dyDescent="0.25">
      <c r="A929" s="67" t="s">
        <v>2254</v>
      </c>
      <c r="B929" s="68" t="s">
        <v>2255</v>
      </c>
      <c r="C929" s="55" t="str">
        <f t="shared" si="190"/>
        <v>61900 - Ostatní telekomunikační činnosti</v>
      </c>
      <c r="D929" s="55" t="s">
        <v>2259</v>
      </c>
      <c r="E929" s="1" t="s">
        <v>45</v>
      </c>
      <c r="F929" s="67" t="s">
        <v>2251</v>
      </c>
      <c r="G929" s="68" t="s">
        <v>2275</v>
      </c>
      <c r="H929" s="55" t="str">
        <f t="shared" si="191"/>
        <v>61200 - Činnosti v oblasti přeprodeje telekomunikačních služeb a zprostředkování telekomunikačních činností</v>
      </c>
      <c r="I929" s="55" t="s">
        <v>2276</v>
      </c>
      <c r="J929" t="str">
        <f t="shared" si="186"/>
        <v>Shoda</v>
      </c>
      <c r="K929">
        <v>927</v>
      </c>
      <c r="L929" s="1">
        <f>IF(LEFT(Převodník!$A$12,5)=LEFT('Přehled převodů'!D929,5),1,0)</f>
        <v>0</v>
      </c>
      <c r="M929" s="31"/>
      <c r="N929">
        <f t="shared" si="197"/>
        <v>0</v>
      </c>
      <c r="O929" s="45" t="e">
        <f t="shared" si="187"/>
        <v>#N/A</v>
      </c>
      <c r="P929">
        <f t="shared" si="192"/>
        <v>0</v>
      </c>
      <c r="Q929" s="41">
        <f t="shared" si="193"/>
        <v>0</v>
      </c>
      <c r="R929" s="41">
        <f t="shared" si="188"/>
        <v>0</v>
      </c>
      <c r="S929" s="41">
        <f t="shared" si="194"/>
        <v>0</v>
      </c>
      <c r="T929">
        <f t="shared" si="189"/>
        <v>0</v>
      </c>
      <c r="U929" s="40">
        <f t="shared" si="195"/>
        <v>0</v>
      </c>
      <c r="V929" s="38">
        <f t="shared" si="196"/>
        <v>0</v>
      </c>
      <c r="W929" t="str">
        <f>VLOOKUP(A929,'Komplet č.2008 (ÚR 4 A 5)'!$V$4:$W$778,1,0)</f>
        <v>61900</v>
      </c>
      <c r="X929" t="str">
        <f>VLOOKUP(A929,'Komplet č.2008 (ÚR 4 A 5)'!$Y$4:$Y$778,1,0)</f>
        <v>61900</v>
      </c>
      <c r="FJ929" t="str">
        <f>VLOOKUP(F929,'Komplet č 2025 (ÚR 4 A 5)'!$F$3:$N$753,9,0)</f>
        <v>61.20</v>
      </c>
      <c r="FK929">
        <f>VLOOKUP(F929,'Komplet č 2025 (ÚR 4 A 5)'!$F$3:$N$753,8,0)</f>
        <v>4</v>
      </c>
    </row>
    <row r="930" spans="1:167" x14ac:dyDescent="0.25">
      <c r="A930" s="67" t="s">
        <v>2254</v>
      </c>
      <c r="B930" s="68" t="s">
        <v>2255</v>
      </c>
      <c r="C930" s="55" t="str">
        <f t="shared" si="190"/>
        <v>61900 - Ostatní telekomunikační činnosti</v>
      </c>
      <c r="D930" s="55" t="s">
        <v>2259</v>
      </c>
      <c r="E930" s="1" t="s">
        <v>45</v>
      </c>
      <c r="F930" s="67" t="s">
        <v>2254</v>
      </c>
      <c r="G930" s="68" t="s">
        <v>2255</v>
      </c>
      <c r="H930" s="55" t="str">
        <f t="shared" si="191"/>
        <v>61900 - Ostatní telekomunikační činnosti</v>
      </c>
      <c r="I930" s="55" t="s">
        <v>2259</v>
      </c>
      <c r="J930" t="str">
        <f t="shared" si="186"/>
        <v>Shoda</v>
      </c>
      <c r="K930">
        <v>928</v>
      </c>
      <c r="L930" s="1">
        <f>IF(LEFT(Převodník!$A$12,5)=LEFT('Přehled převodů'!D930,5),1,0)</f>
        <v>0</v>
      </c>
      <c r="M930" s="31"/>
      <c r="N930">
        <f t="shared" si="197"/>
        <v>0</v>
      </c>
      <c r="O930" s="45" t="e">
        <f t="shared" si="187"/>
        <v>#N/A</v>
      </c>
      <c r="P930">
        <f t="shared" si="192"/>
        <v>0</v>
      </c>
      <c r="Q930" s="41">
        <f t="shared" si="193"/>
        <v>0</v>
      </c>
      <c r="R930" s="41">
        <f t="shared" si="188"/>
        <v>0</v>
      </c>
      <c r="S930" s="41">
        <f t="shared" si="194"/>
        <v>0</v>
      </c>
      <c r="T930">
        <f t="shared" si="189"/>
        <v>0</v>
      </c>
      <c r="U930" s="40">
        <f t="shared" si="195"/>
        <v>0</v>
      </c>
      <c r="V930" s="38">
        <f t="shared" si="196"/>
        <v>0</v>
      </c>
      <c r="W930" t="str">
        <f>VLOOKUP(A930,'Komplet č.2008 (ÚR 4 A 5)'!$V$4:$W$778,1,0)</f>
        <v>61900</v>
      </c>
      <c r="X930" t="str">
        <f>VLOOKUP(A930,'Komplet č.2008 (ÚR 4 A 5)'!$Y$4:$Y$778,1,0)</f>
        <v>61900</v>
      </c>
      <c r="FJ930" t="str">
        <f>VLOOKUP(F930,'Komplet č 2025 (ÚR 4 A 5)'!$F$3:$N$753,9,0)</f>
        <v>61.90</v>
      </c>
      <c r="FK930">
        <f>VLOOKUP(F930,'Komplet č 2025 (ÚR 4 A 5)'!$F$3:$N$753,8,0)</f>
        <v>4</v>
      </c>
    </row>
    <row r="931" spans="1:167" x14ac:dyDescent="0.25">
      <c r="A931" s="67" t="s">
        <v>2277</v>
      </c>
      <c r="B931" s="68" t="s">
        <v>2278</v>
      </c>
      <c r="C931" s="55" t="str">
        <f t="shared" si="190"/>
        <v>62010 - Programování</v>
      </c>
      <c r="D931" s="55" t="s">
        <v>2279</v>
      </c>
      <c r="E931" s="1" t="s">
        <v>29</v>
      </c>
      <c r="F931" s="67" t="s">
        <v>2280</v>
      </c>
      <c r="G931" s="68" t="s">
        <v>2281</v>
      </c>
      <c r="H931" s="55" t="str">
        <f t="shared" si="191"/>
        <v>62100 - Počítačové programování</v>
      </c>
      <c r="I931" s="55" t="s">
        <v>2287</v>
      </c>
      <c r="J931" t="str">
        <f t="shared" si="186"/>
        <v>Shoda</v>
      </c>
      <c r="K931">
        <v>929</v>
      </c>
      <c r="L931" s="1">
        <f>IF(LEFT(Převodník!$A$12,5)=LEFT('Přehled převodů'!D931,5),1,0)</f>
        <v>0</v>
      </c>
      <c r="M931" s="31"/>
      <c r="N931">
        <f t="shared" si="197"/>
        <v>0</v>
      </c>
      <c r="O931" s="45" t="e">
        <f t="shared" si="187"/>
        <v>#N/A</v>
      </c>
      <c r="P931">
        <f t="shared" si="192"/>
        <v>0</v>
      </c>
      <c r="Q931" s="41">
        <f t="shared" si="193"/>
        <v>0</v>
      </c>
      <c r="R931" s="41">
        <f t="shared" si="188"/>
        <v>0</v>
      </c>
      <c r="S931" s="41">
        <f t="shared" si="194"/>
        <v>0</v>
      </c>
      <c r="T931">
        <f t="shared" si="189"/>
        <v>0</v>
      </c>
      <c r="U931" s="40">
        <f t="shared" si="195"/>
        <v>0</v>
      </c>
      <c r="V931" s="38">
        <f t="shared" si="196"/>
        <v>0</v>
      </c>
      <c r="W931" t="str">
        <f>VLOOKUP(A931,'Komplet č.2008 (ÚR 4 A 5)'!$V$4:$W$778,1,0)</f>
        <v>62010</v>
      </c>
      <c r="X931" t="str">
        <f>VLOOKUP(A931,'Komplet č.2008 (ÚR 4 A 5)'!$Y$4:$Y$778,1,0)</f>
        <v>62010</v>
      </c>
      <c r="FJ931" t="str">
        <f>VLOOKUP(F931,'Komplet č 2025 (ÚR 4 A 5)'!$F$3:$N$753,9,0)</f>
        <v>62.10</v>
      </c>
      <c r="FK931">
        <f>VLOOKUP(F931,'Komplet č 2025 (ÚR 4 A 5)'!$F$3:$N$753,8,0)</f>
        <v>4</v>
      </c>
    </row>
    <row r="932" spans="1:167" x14ac:dyDescent="0.25">
      <c r="A932" s="67" t="s">
        <v>2282</v>
      </c>
      <c r="B932" s="68" t="s">
        <v>2283</v>
      </c>
      <c r="C932" s="55" t="str">
        <f t="shared" si="190"/>
        <v>62020 - Poradenství v oblasti informačních technologií</v>
      </c>
      <c r="D932" s="55" t="s">
        <v>2284</v>
      </c>
      <c r="E932" s="1" t="s">
        <v>29</v>
      </c>
      <c r="F932" s="67" t="s">
        <v>2285</v>
      </c>
      <c r="G932" s="68" t="s">
        <v>2286</v>
      </c>
      <c r="H932" s="55" t="str">
        <f t="shared" si="191"/>
        <v>62200 - Poradenství v oblasti počítačů a správa počítačových systémů</v>
      </c>
      <c r="I932" s="55" t="s">
        <v>2291</v>
      </c>
      <c r="J932" t="str">
        <f t="shared" si="186"/>
        <v>Shoda</v>
      </c>
      <c r="K932">
        <v>930</v>
      </c>
      <c r="L932" s="1">
        <f>IF(LEFT(Převodník!$A$12,5)=LEFT('Přehled převodů'!D932,5),1,0)</f>
        <v>0</v>
      </c>
      <c r="M932" s="31"/>
      <c r="N932">
        <f t="shared" si="197"/>
        <v>0</v>
      </c>
      <c r="O932" s="45" t="e">
        <f t="shared" si="187"/>
        <v>#N/A</v>
      </c>
      <c r="P932">
        <f t="shared" si="192"/>
        <v>0</v>
      </c>
      <c r="Q932" s="41">
        <f t="shared" si="193"/>
        <v>0</v>
      </c>
      <c r="R932" s="41">
        <f t="shared" si="188"/>
        <v>0</v>
      </c>
      <c r="S932" s="41">
        <f t="shared" si="194"/>
        <v>0</v>
      </c>
      <c r="T932">
        <f t="shared" si="189"/>
        <v>0</v>
      </c>
      <c r="U932" s="40">
        <f t="shared" si="195"/>
        <v>0</v>
      </c>
      <c r="V932" s="38">
        <f t="shared" si="196"/>
        <v>0</v>
      </c>
      <c r="W932" t="str">
        <f>VLOOKUP(A932,'Komplet č.2008 (ÚR 4 A 5)'!$V$4:$W$778,1,0)</f>
        <v>62020</v>
      </c>
      <c r="X932" t="str">
        <f>VLOOKUP(A932,'Komplet č.2008 (ÚR 4 A 5)'!$Y$4:$Y$778,1,0)</f>
        <v>62020</v>
      </c>
      <c r="FJ932" t="str">
        <f>VLOOKUP(F932,'Komplet č 2025 (ÚR 4 A 5)'!$F$3:$N$753,9,0)</f>
        <v>62.20</v>
      </c>
      <c r="FK932">
        <f>VLOOKUP(F932,'Komplet č 2025 (ÚR 4 A 5)'!$F$3:$N$753,8,0)</f>
        <v>4</v>
      </c>
    </row>
    <row r="933" spans="1:167" x14ac:dyDescent="0.25">
      <c r="A933" s="67" t="s">
        <v>2288</v>
      </c>
      <c r="B933" s="68" t="s">
        <v>2289</v>
      </c>
      <c r="C933" s="55" t="str">
        <f t="shared" si="190"/>
        <v>62030 - Správa počítačového vybavení</v>
      </c>
      <c r="D933" s="55" t="s">
        <v>2290</v>
      </c>
      <c r="E933" s="1" t="s">
        <v>29</v>
      </c>
      <c r="F933" s="67" t="s">
        <v>2285</v>
      </c>
      <c r="G933" s="68" t="s">
        <v>2286</v>
      </c>
      <c r="H933" s="55" t="str">
        <f t="shared" ref="H933:H950" si="198">F933&amp;" - "&amp;G933</f>
        <v>62200 - Poradenství v oblasti počítačů a správa počítačových systémů</v>
      </c>
      <c r="I933" s="55" t="s">
        <v>2291</v>
      </c>
      <c r="J933" t="str">
        <f t="shared" si="186"/>
        <v>Shoda</v>
      </c>
      <c r="K933">
        <v>931</v>
      </c>
      <c r="L933" s="1">
        <f>IF(LEFT(Převodník!$A$12,5)=LEFT('Přehled převodů'!D933,5),1,0)</f>
        <v>0</v>
      </c>
      <c r="M933" s="31"/>
      <c r="N933">
        <f t="shared" si="197"/>
        <v>0</v>
      </c>
      <c r="O933" s="45" t="e">
        <f t="shared" si="187"/>
        <v>#N/A</v>
      </c>
      <c r="P933">
        <f t="shared" si="192"/>
        <v>0</v>
      </c>
      <c r="Q933" s="41">
        <f t="shared" si="193"/>
        <v>0</v>
      </c>
      <c r="R933" s="41">
        <f t="shared" si="188"/>
        <v>0</v>
      </c>
      <c r="S933" s="41">
        <f t="shared" si="194"/>
        <v>0</v>
      </c>
      <c r="T933">
        <f t="shared" si="189"/>
        <v>0</v>
      </c>
      <c r="U933" s="40">
        <f t="shared" si="195"/>
        <v>0</v>
      </c>
      <c r="V933" s="38">
        <f t="shared" si="196"/>
        <v>0</v>
      </c>
      <c r="W933" t="str">
        <f>VLOOKUP(A933,'Komplet č.2008 (ÚR 4 A 5)'!$V$4:$W$778,1,0)</f>
        <v>62030</v>
      </c>
      <c r="X933" t="str">
        <f>VLOOKUP(A933,'Komplet č.2008 (ÚR 4 A 5)'!$Y$4:$Y$778,1,0)</f>
        <v>62030</v>
      </c>
      <c r="FJ933" t="str">
        <f>VLOOKUP(F933,'Komplet č 2025 (ÚR 4 A 5)'!$F$3:$N$753,9,0)</f>
        <v>62.20</v>
      </c>
      <c r="FK933">
        <f>VLOOKUP(F933,'Komplet č 2025 (ÚR 4 A 5)'!$F$3:$N$753,8,0)</f>
        <v>4</v>
      </c>
    </row>
    <row r="934" spans="1:167" x14ac:dyDescent="0.25">
      <c r="A934" s="67" t="s">
        <v>2292</v>
      </c>
      <c r="B934" s="68" t="s">
        <v>2293</v>
      </c>
      <c r="C934" s="55" t="str">
        <f t="shared" si="190"/>
        <v>62090 - Ostatní činnosti v oblasti informačních technologií</v>
      </c>
      <c r="D934" s="55" t="s">
        <v>2294</v>
      </c>
      <c r="E934" s="1" t="s">
        <v>29</v>
      </c>
      <c r="F934" s="67" t="s">
        <v>2295</v>
      </c>
      <c r="G934" s="68" t="s">
        <v>2296</v>
      </c>
      <c r="H934" s="55" t="str">
        <f t="shared" si="198"/>
        <v>62900 - Ostatní činnosti v oblasti informačních technologií a počítačů</v>
      </c>
      <c r="I934" s="55" t="s">
        <v>2300</v>
      </c>
      <c r="J934" t="str">
        <f t="shared" si="186"/>
        <v>Shoda</v>
      </c>
      <c r="K934">
        <v>932</v>
      </c>
      <c r="L934" s="1">
        <f>IF(LEFT(Převodník!$A$12,5)=LEFT('Přehled převodů'!D934,5),1,0)</f>
        <v>0</v>
      </c>
      <c r="M934" s="31"/>
      <c r="N934">
        <f t="shared" si="197"/>
        <v>0</v>
      </c>
      <c r="O934" s="45" t="e">
        <f t="shared" si="187"/>
        <v>#N/A</v>
      </c>
      <c r="P934">
        <f t="shared" si="192"/>
        <v>0</v>
      </c>
      <c r="Q934" s="41">
        <f t="shared" si="193"/>
        <v>0</v>
      </c>
      <c r="R934" s="41">
        <f t="shared" si="188"/>
        <v>0</v>
      </c>
      <c r="S934" s="41">
        <f t="shared" si="194"/>
        <v>0</v>
      </c>
      <c r="T934">
        <f t="shared" si="189"/>
        <v>0</v>
      </c>
      <c r="U934" s="40">
        <f t="shared" si="195"/>
        <v>0</v>
      </c>
      <c r="V934" s="38">
        <f t="shared" si="196"/>
        <v>0</v>
      </c>
      <c r="W934" t="str">
        <f>VLOOKUP(A934,'Komplet č.2008 (ÚR 4 A 5)'!$V$4:$W$778,1,0)</f>
        <v>62090</v>
      </c>
      <c r="X934" t="str">
        <f>VLOOKUP(A934,'Komplet č.2008 (ÚR 4 A 5)'!$Y$4:$Y$778,1,0)</f>
        <v>62090</v>
      </c>
      <c r="FJ934" t="str">
        <f>VLOOKUP(F934,'Komplet č 2025 (ÚR 4 A 5)'!$F$3:$N$753,9,0)</f>
        <v>62.90</v>
      </c>
      <c r="FK934">
        <f>VLOOKUP(F934,'Komplet č 2025 (ÚR 4 A 5)'!$F$3:$N$753,8,0)</f>
        <v>4</v>
      </c>
    </row>
    <row r="935" spans="1:167" x14ac:dyDescent="0.25">
      <c r="A935" s="67" t="s">
        <v>2297</v>
      </c>
      <c r="B935" s="68" t="s">
        <v>2298</v>
      </c>
      <c r="C935" s="55" t="str">
        <f t="shared" si="190"/>
        <v>63110 - Činnosti související se zpracováním dat a hostingem</v>
      </c>
      <c r="D935" s="55" t="s">
        <v>2299</v>
      </c>
      <c r="E935" s="1" t="s">
        <v>171</v>
      </c>
      <c r="F935" s="67" t="s">
        <v>2225</v>
      </c>
      <c r="G935" s="68" t="s">
        <v>2228</v>
      </c>
      <c r="H935" s="55" t="str">
        <f t="shared" si="198"/>
        <v>60200 - Tvorba televizních programů, televizní vysílání a distribuce videozáznamů</v>
      </c>
      <c r="I935" s="55" t="s">
        <v>2234</v>
      </c>
      <c r="J935" t="str">
        <f t="shared" si="186"/>
        <v>Shoda</v>
      </c>
      <c r="K935">
        <v>933</v>
      </c>
      <c r="L935" s="1">
        <f>IF(LEFT(Převodník!$A$12,5)=LEFT('Přehled převodů'!D935,5),1,0)</f>
        <v>0</v>
      </c>
      <c r="M935" s="31"/>
      <c r="N935">
        <f t="shared" si="197"/>
        <v>0</v>
      </c>
      <c r="O935" s="45" t="e">
        <f t="shared" si="187"/>
        <v>#N/A</v>
      </c>
      <c r="P935">
        <f t="shared" si="192"/>
        <v>0</v>
      </c>
      <c r="Q935" s="41">
        <f t="shared" si="193"/>
        <v>0</v>
      </c>
      <c r="R935" s="41">
        <f t="shared" si="188"/>
        <v>0</v>
      </c>
      <c r="S935" s="41">
        <f t="shared" si="194"/>
        <v>0</v>
      </c>
      <c r="T935">
        <f t="shared" si="189"/>
        <v>0</v>
      </c>
      <c r="U935" s="40">
        <f t="shared" si="195"/>
        <v>0</v>
      </c>
      <c r="V935" s="38">
        <f t="shared" si="196"/>
        <v>0</v>
      </c>
      <c r="W935" t="str">
        <f>VLOOKUP(A935,'Komplet č.2008 (ÚR 4 A 5)'!$V$4:$W$778,1,0)</f>
        <v>63110</v>
      </c>
      <c r="X935" t="str">
        <f>VLOOKUP(A935,'Komplet č.2008 (ÚR 4 A 5)'!$Y$4:$Y$778,1,0)</f>
        <v>63110</v>
      </c>
      <c r="FJ935" t="str">
        <f>VLOOKUP(F935,'Komplet č 2025 (ÚR 4 A 5)'!$F$3:$N$753,9,0)</f>
        <v>60.20</v>
      </c>
      <c r="FK935">
        <f>VLOOKUP(F935,'Komplet č 2025 (ÚR 4 A 5)'!$F$3:$N$753,8,0)</f>
        <v>4</v>
      </c>
    </row>
    <row r="936" spans="1:167" x14ac:dyDescent="0.25">
      <c r="A936" s="67" t="s">
        <v>2297</v>
      </c>
      <c r="B936" s="68" t="s">
        <v>2298</v>
      </c>
      <c r="C936" s="55" t="str">
        <f t="shared" si="190"/>
        <v>63110 - Činnosti související se zpracováním dat a hostingem</v>
      </c>
      <c r="D936" s="55" t="s">
        <v>2299</v>
      </c>
      <c r="E936" s="1" t="s">
        <v>171</v>
      </c>
      <c r="F936" s="67" t="s">
        <v>1938</v>
      </c>
      <c r="G936" s="68" t="s">
        <v>1939</v>
      </c>
      <c r="H936" s="55" t="str">
        <f t="shared" si="198"/>
        <v>60390 - Ostatní činnosti související s distribucí obsahu</v>
      </c>
      <c r="I936" s="55" t="s">
        <v>1944</v>
      </c>
      <c r="J936" t="str">
        <f t="shared" si="186"/>
        <v>Shoda</v>
      </c>
      <c r="K936">
        <v>934</v>
      </c>
      <c r="L936" s="1">
        <f>IF(LEFT(Převodník!$A$12,5)=LEFT('Přehled převodů'!D936,5),1,0)</f>
        <v>0</v>
      </c>
      <c r="M936" s="31"/>
      <c r="N936">
        <f t="shared" si="197"/>
        <v>0</v>
      </c>
      <c r="O936" s="45" t="e">
        <f t="shared" si="187"/>
        <v>#N/A</v>
      </c>
      <c r="P936">
        <f t="shared" si="192"/>
        <v>0</v>
      </c>
      <c r="Q936" s="41">
        <f t="shared" si="193"/>
        <v>0</v>
      </c>
      <c r="R936" s="41">
        <f t="shared" si="188"/>
        <v>0</v>
      </c>
      <c r="S936" s="41">
        <f t="shared" si="194"/>
        <v>0</v>
      </c>
      <c r="T936">
        <f t="shared" si="189"/>
        <v>0</v>
      </c>
      <c r="U936" s="40">
        <f t="shared" si="195"/>
        <v>0</v>
      </c>
      <c r="V936" s="38">
        <f t="shared" si="196"/>
        <v>0</v>
      </c>
      <c r="W936" t="str">
        <f>VLOOKUP(A936,'Komplet č.2008 (ÚR 4 A 5)'!$V$4:$W$778,1,0)</f>
        <v>63110</v>
      </c>
      <c r="X936" t="str">
        <f>VLOOKUP(A936,'Komplet č.2008 (ÚR 4 A 5)'!$Y$4:$Y$778,1,0)</f>
        <v>63110</v>
      </c>
      <c r="FJ936" t="str">
        <f>VLOOKUP(F936,'Komplet č 2025 (ÚR 4 A 5)'!$F$3:$N$753,9,0)</f>
        <v>60.39</v>
      </c>
      <c r="FK936">
        <f>VLOOKUP(F936,'Komplet č 2025 (ÚR 4 A 5)'!$F$3:$N$753,8,0)</f>
        <v>4</v>
      </c>
    </row>
    <row r="937" spans="1:167" x14ac:dyDescent="0.25">
      <c r="A937" s="67" t="s">
        <v>2297</v>
      </c>
      <c r="B937" s="68" t="s">
        <v>2298</v>
      </c>
      <c r="C937" s="55" t="str">
        <f t="shared" si="190"/>
        <v>63110 - Činnosti související se zpracováním dat a hostingem</v>
      </c>
      <c r="D937" s="55" t="s">
        <v>2299</v>
      </c>
      <c r="E937" s="1" t="s">
        <v>171</v>
      </c>
      <c r="F937" s="67" t="s">
        <v>2076</v>
      </c>
      <c r="G937" s="68" t="s">
        <v>2077</v>
      </c>
      <c r="H937" s="55" t="str">
        <f t="shared" si="198"/>
        <v>63100 - Poskytování počítačové infrastruktury, zpracování dat, hosting a související činnosti</v>
      </c>
      <c r="I937" s="55" t="s">
        <v>2081</v>
      </c>
      <c r="J937" t="str">
        <f t="shared" si="186"/>
        <v>Shoda</v>
      </c>
      <c r="K937">
        <v>935</v>
      </c>
      <c r="L937" s="1">
        <f>IF(LEFT(Převodník!$A$12,5)=LEFT('Přehled převodů'!D937,5),1,0)</f>
        <v>0</v>
      </c>
      <c r="M937" s="31"/>
      <c r="N937">
        <f t="shared" si="197"/>
        <v>0</v>
      </c>
      <c r="O937" s="45" t="e">
        <f t="shared" si="187"/>
        <v>#N/A</v>
      </c>
      <c r="P937">
        <f t="shared" si="192"/>
        <v>0</v>
      </c>
      <c r="Q937" s="41">
        <f t="shared" si="193"/>
        <v>0</v>
      </c>
      <c r="R937" s="41">
        <f t="shared" si="188"/>
        <v>0</v>
      </c>
      <c r="S937" s="41">
        <f t="shared" si="194"/>
        <v>0</v>
      </c>
      <c r="T937">
        <f t="shared" si="189"/>
        <v>0</v>
      </c>
      <c r="U937" s="40">
        <f t="shared" si="195"/>
        <v>0</v>
      </c>
      <c r="V937" s="38">
        <f t="shared" si="196"/>
        <v>0</v>
      </c>
      <c r="W937" t="str">
        <f>VLOOKUP(A937,'Komplet č.2008 (ÚR 4 A 5)'!$V$4:$W$778,1,0)</f>
        <v>63110</v>
      </c>
      <c r="X937" t="str">
        <f>VLOOKUP(A937,'Komplet č.2008 (ÚR 4 A 5)'!$Y$4:$Y$778,1,0)</f>
        <v>63110</v>
      </c>
      <c r="FJ937" t="str">
        <f>VLOOKUP(F937,'Komplet č 2025 (ÚR 4 A 5)'!$F$3:$N$753,9,0)</f>
        <v>63.10</v>
      </c>
      <c r="FK937">
        <f>VLOOKUP(F937,'Komplet č 2025 (ÚR 4 A 5)'!$F$3:$N$753,8,0)</f>
        <v>4</v>
      </c>
    </row>
    <row r="938" spans="1:167" x14ac:dyDescent="0.25">
      <c r="A938" s="67" t="s">
        <v>2301</v>
      </c>
      <c r="B938" s="68" t="s">
        <v>2302</v>
      </c>
      <c r="C938" s="55" t="str">
        <f t="shared" si="190"/>
        <v>63120 - Činnosti související s webovými portály</v>
      </c>
      <c r="D938" s="55" t="s">
        <v>2303</v>
      </c>
      <c r="E938" s="1" t="s">
        <v>45</v>
      </c>
      <c r="F938" s="67" t="s">
        <v>1938</v>
      </c>
      <c r="G938" s="68" t="s">
        <v>1939</v>
      </c>
      <c r="H938" s="55" t="str">
        <f t="shared" si="198"/>
        <v>60390 - Ostatní činnosti související s distribucí obsahu</v>
      </c>
      <c r="I938" s="55" t="s">
        <v>1944</v>
      </c>
      <c r="J938" t="str">
        <f t="shared" si="186"/>
        <v>Shoda</v>
      </c>
      <c r="K938">
        <v>936</v>
      </c>
      <c r="L938" s="1">
        <f>IF(LEFT(Převodník!$A$12,5)=LEFT('Přehled převodů'!D938,5),1,0)</f>
        <v>0</v>
      </c>
      <c r="M938" s="31"/>
      <c r="N938">
        <f t="shared" si="197"/>
        <v>0</v>
      </c>
      <c r="O938" s="45" t="e">
        <f t="shared" si="187"/>
        <v>#N/A</v>
      </c>
      <c r="P938">
        <f t="shared" si="192"/>
        <v>0</v>
      </c>
      <c r="Q938" s="41">
        <f t="shared" si="193"/>
        <v>0</v>
      </c>
      <c r="R938" s="41">
        <f t="shared" si="188"/>
        <v>0</v>
      </c>
      <c r="S938" s="41">
        <f t="shared" si="194"/>
        <v>0</v>
      </c>
      <c r="T938">
        <f t="shared" si="189"/>
        <v>0</v>
      </c>
      <c r="U938" s="40">
        <f t="shared" si="195"/>
        <v>0</v>
      </c>
      <c r="V938" s="38">
        <f t="shared" si="196"/>
        <v>0</v>
      </c>
      <c r="W938" t="str">
        <f>VLOOKUP(A938,'Komplet č.2008 (ÚR 4 A 5)'!$V$4:$W$778,1,0)</f>
        <v>63120</v>
      </c>
      <c r="X938" t="str">
        <f>VLOOKUP(A938,'Komplet č.2008 (ÚR 4 A 5)'!$Y$4:$Y$778,1,0)</f>
        <v>63120</v>
      </c>
      <c r="FJ938" t="str">
        <f>VLOOKUP(F938,'Komplet č 2025 (ÚR 4 A 5)'!$F$3:$N$753,9,0)</f>
        <v>60.39</v>
      </c>
      <c r="FK938">
        <f>VLOOKUP(F938,'Komplet č 2025 (ÚR 4 A 5)'!$F$3:$N$753,8,0)</f>
        <v>4</v>
      </c>
    </row>
    <row r="939" spans="1:167" x14ac:dyDescent="0.25">
      <c r="A939" s="67" t="s">
        <v>2301</v>
      </c>
      <c r="B939" s="68" t="s">
        <v>2302</v>
      </c>
      <c r="C939" s="55" t="str">
        <f t="shared" si="190"/>
        <v>63120 - Činnosti související s webovými portály</v>
      </c>
      <c r="D939" s="55" t="s">
        <v>2303</v>
      </c>
      <c r="E939" s="1" t="s">
        <v>45</v>
      </c>
      <c r="F939" s="67" t="s">
        <v>2304</v>
      </c>
      <c r="G939" s="68" t="s">
        <v>2305</v>
      </c>
      <c r="H939" s="55" t="str">
        <f t="shared" si="198"/>
        <v>63910 - Činnosti webových vyhledávacích portálů</v>
      </c>
      <c r="I939" s="55" t="s">
        <v>2310</v>
      </c>
      <c r="J939" t="str">
        <f t="shared" si="186"/>
        <v>Shoda</v>
      </c>
      <c r="K939">
        <v>937</v>
      </c>
      <c r="L939" s="1">
        <f>IF(LEFT(Převodník!$A$12,5)=LEFT('Přehled převodů'!D939,5),1,0)</f>
        <v>0</v>
      </c>
      <c r="M939" s="31"/>
      <c r="N939">
        <f t="shared" si="197"/>
        <v>0</v>
      </c>
      <c r="O939" s="45" t="e">
        <f t="shared" si="187"/>
        <v>#N/A</v>
      </c>
      <c r="P939">
        <f t="shared" si="192"/>
        <v>0</v>
      </c>
      <c r="Q939" s="41">
        <f t="shared" si="193"/>
        <v>0</v>
      </c>
      <c r="R939" s="41">
        <f t="shared" si="188"/>
        <v>0</v>
      </c>
      <c r="S939" s="41">
        <f t="shared" si="194"/>
        <v>0</v>
      </c>
      <c r="T939">
        <f t="shared" si="189"/>
        <v>0</v>
      </c>
      <c r="U939" s="40">
        <f t="shared" si="195"/>
        <v>0</v>
      </c>
      <c r="V939" s="38">
        <f t="shared" si="196"/>
        <v>0</v>
      </c>
      <c r="W939" t="str">
        <f>VLOOKUP(A939,'Komplet č.2008 (ÚR 4 A 5)'!$V$4:$W$778,1,0)</f>
        <v>63120</v>
      </c>
      <c r="X939" t="str">
        <f>VLOOKUP(A939,'Komplet č.2008 (ÚR 4 A 5)'!$Y$4:$Y$778,1,0)</f>
        <v>63120</v>
      </c>
      <c r="FJ939" t="str">
        <f>VLOOKUP(F939,'Komplet č 2025 (ÚR 4 A 5)'!$F$3:$N$753,9,0)</f>
        <v>63.91</v>
      </c>
      <c r="FK939">
        <f>VLOOKUP(F939,'Komplet č 2025 (ÚR 4 A 5)'!$F$3:$N$753,8,0)</f>
        <v>4</v>
      </c>
    </row>
    <row r="940" spans="1:167" x14ac:dyDescent="0.25">
      <c r="A940" s="67" t="s">
        <v>2304</v>
      </c>
      <c r="B940" s="68" t="s">
        <v>2306</v>
      </c>
      <c r="C940" s="55" t="str">
        <f t="shared" si="190"/>
        <v>63910 - Činnosti zpravodajských tiskových kanceláří a agentur</v>
      </c>
      <c r="D940" s="55" t="s">
        <v>2307</v>
      </c>
      <c r="E940" s="1" t="s">
        <v>29</v>
      </c>
      <c r="F940" s="67" t="s">
        <v>2308</v>
      </c>
      <c r="G940" s="68" t="s">
        <v>2309</v>
      </c>
      <c r="H940" s="55" t="str">
        <f t="shared" si="198"/>
        <v>60310 - Činnosti zpravodajských kanceláří a agentur</v>
      </c>
      <c r="I940" s="55" t="s">
        <v>2316</v>
      </c>
      <c r="J940" t="str">
        <f t="shared" si="186"/>
        <v>Shoda</v>
      </c>
      <c r="K940">
        <v>938</v>
      </c>
      <c r="L940" s="1">
        <f>IF(LEFT(Převodník!$A$12,5)=LEFT('Přehled převodů'!D940,5),1,0)</f>
        <v>0</v>
      </c>
      <c r="M940" s="31"/>
      <c r="N940">
        <f t="shared" si="197"/>
        <v>0</v>
      </c>
      <c r="O940" s="45" t="e">
        <f t="shared" si="187"/>
        <v>#N/A</v>
      </c>
      <c r="P940">
        <f t="shared" si="192"/>
        <v>0</v>
      </c>
      <c r="Q940" s="41">
        <f t="shared" si="193"/>
        <v>0</v>
      </c>
      <c r="R940" s="41">
        <f t="shared" si="188"/>
        <v>0</v>
      </c>
      <c r="S940" s="41">
        <f t="shared" si="194"/>
        <v>0</v>
      </c>
      <c r="T940">
        <f t="shared" si="189"/>
        <v>0</v>
      </c>
      <c r="U940" s="40">
        <f t="shared" si="195"/>
        <v>0</v>
      </c>
      <c r="V940" s="38">
        <f t="shared" si="196"/>
        <v>0</v>
      </c>
      <c r="W940" t="str">
        <f>VLOOKUP(A940,'Komplet č.2008 (ÚR 4 A 5)'!$V$4:$W$778,1,0)</f>
        <v>63910</v>
      </c>
      <c r="X940" t="str">
        <f>VLOOKUP(A940,'Komplet č.2008 (ÚR 4 A 5)'!$Y$4:$Y$778,1,0)</f>
        <v>63910</v>
      </c>
      <c r="FJ940" t="str">
        <f>VLOOKUP(F940,'Komplet č 2025 (ÚR 4 A 5)'!$F$3:$N$753,9,0)</f>
        <v>60.31</v>
      </c>
      <c r="FK940">
        <f>VLOOKUP(F940,'Komplet č 2025 (ÚR 4 A 5)'!$F$3:$N$753,8,0)</f>
        <v>4</v>
      </c>
    </row>
    <row r="941" spans="1:167" x14ac:dyDescent="0.25">
      <c r="A941" s="67" t="s">
        <v>2311</v>
      </c>
      <c r="B941" s="68" t="s">
        <v>2312</v>
      </c>
      <c r="C941" s="55" t="str">
        <f t="shared" si="190"/>
        <v>63990 - Ostatní informační činnosti j. n.</v>
      </c>
      <c r="D941" s="55" t="s">
        <v>2313</v>
      </c>
      <c r="E941" s="1" t="s">
        <v>29</v>
      </c>
      <c r="F941" s="67" t="s">
        <v>2314</v>
      </c>
      <c r="G941" s="68" t="s">
        <v>2315</v>
      </c>
      <c r="H941" s="55" t="str">
        <f t="shared" si="198"/>
        <v>63920 - Ostatní informační činnosti</v>
      </c>
      <c r="I941" s="55" t="s">
        <v>2320</v>
      </c>
      <c r="J941" t="str">
        <f t="shared" ref="J941:J1004" si="199">IF(H941=I941,"Shoda","Neshoda")</f>
        <v>Shoda</v>
      </c>
      <c r="K941">
        <v>939</v>
      </c>
      <c r="L941" s="1">
        <f>IF(LEFT(Převodník!$A$12,5)=LEFT('Přehled převodů'!D941,5),1,0)</f>
        <v>0</v>
      </c>
      <c r="M941" s="31"/>
      <c r="N941">
        <f t="shared" si="197"/>
        <v>0</v>
      </c>
      <c r="O941" s="45" t="e">
        <f t="shared" si="187"/>
        <v>#N/A</v>
      </c>
      <c r="P941">
        <f t="shared" si="192"/>
        <v>0</v>
      </c>
      <c r="Q941" s="41">
        <f t="shared" si="193"/>
        <v>0</v>
      </c>
      <c r="R941" s="41">
        <f t="shared" si="188"/>
        <v>0</v>
      </c>
      <c r="S941" s="41">
        <f t="shared" si="194"/>
        <v>0</v>
      </c>
      <c r="T941">
        <f t="shared" si="189"/>
        <v>0</v>
      </c>
      <c r="U941" s="40">
        <f t="shared" si="195"/>
        <v>0</v>
      </c>
      <c r="V941" s="38">
        <f t="shared" si="196"/>
        <v>0</v>
      </c>
      <c r="W941" t="str">
        <f>VLOOKUP(A941,'Komplet č.2008 (ÚR 4 A 5)'!$V$4:$W$778,1,0)</f>
        <v>63990</v>
      </c>
      <c r="X941" t="str">
        <f>VLOOKUP(A941,'Komplet č.2008 (ÚR 4 A 5)'!$Y$4:$Y$778,1,0)</f>
        <v>63990</v>
      </c>
      <c r="FJ941" t="str">
        <f>VLOOKUP(F941,'Komplet č 2025 (ÚR 4 A 5)'!$F$3:$N$753,9,0)</f>
        <v>63.92</v>
      </c>
      <c r="FK941">
        <f>VLOOKUP(F941,'Komplet č 2025 (ÚR 4 A 5)'!$F$3:$N$753,8,0)</f>
        <v>4</v>
      </c>
    </row>
    <row r="942" spans="1:167" x14ac:dyDescent="0.25">
      <c r="A942" s="67" t="s">
        <v>2317</v>
      </c>
      <c r="B942" s="68" t="s">
        <v>2318</v>
      </c>
      <c r="C942" s="55" t="str">
        <f t="shared" si="190"/>
        <v>64110 - Centrální bankovnictví</v>
      </c>
      <c r="D942" s="55" t="s">
        <v>2319</v>
      </c>
      <c r="E942" s="1" t="s">
        <v>29</v>
      </c>
      <c r="F942" s="67" t="s">
        <v>2317</v>
      </c>
      <c r="G942" s="68" t="s">
        <v>2318</v>
      </c>
      <c r="H942" s="55" t="str">
        <f t="shared" si="198"/>
        <v>64110 - Centrální bankovnictví</v>
      </c>
      <c r="I942" s="55" t="s">
        <v>2319</v>
      </c>
      <c r="J942" t="str">
        <f t="shared" si="199"/>
        <v>Shoda</v>
      </c>
      <c r="K942">
        <v>940</v>
      </c>
      <c r="L942" s="1">
        <f>IF(LEFT(Převodník!$A$12,5)=LEFT('Přehled převodů'!D942,5),1,0)</f>
        <v>0</v>
      </c>
      <c r="M942" s="31"/>
      <c r="N942">
        <f t="shared" si="197"/>
        <v>0</v>
      </c>
      <c r="O942" s="45" t="e">
        <f t="shared" si="187"/>
        <v>#N/A</v>
      </c>
      <c r="P942">
        <f t="shared" si="192"/>
        <v>0</v>
      </c>
      <c r="Q942" s="41">
        <f t="shared" si="193"/>
        <v>0</v>
      </c>
      <c r="R942" s="41">
        <f t="shared" si="188"/>
        <v>0</v>
      </c>
      <c r="S942" s="41">
        <f t="shared" si="194"/>
        <v>0</v>
      </c>
      <c r="T942">
        <f t="shared" si="189"/>
        <v>0</v>
      </c>
      <c r="U942" s="40">
        <f t="shared" si="195"/>
        <v>0</v>
      </c>
      <c r="V942" s="38">
        <f t="shared" si="196"/>
        <v>0</v>
      </c>
      <c r="W942" t="str">
        <f>VLOOKUP(A942,'Komplet č.2008 (ÚR 4 A 5)'!$V$4:$W$778,1,0)</f>
        <v>64110</v>
      </c>
      <c r="X942" t="str">
        <f>VLOOKUP(A942,'Komplet č.2008 (ÚR 4 A 5)'!$Y$4:$Y$778,1,0)</f>
        <v>64110</v>
      </c>
      <c r="FJ942" t="str">
        <f>VLOOKUP(F942,'Komplet č 2025 (ÚR 4 A 5)'!$F$3:$N$753,9,0)</f>
        <v>64.11</v>
      </c>
      <c r="FK942">
        <f>VLOOKUP(F942,'Komplet č 2025 (ÚR 4 A 5)'!$F$3:$N$753,8,0)</f>
        <v>4</v>
      </c>
    </row>
    <row r="943" spans="1:167" x14ac:dyDescent="0.25">
      <c r="A943" s="67" t="s">
        <v>2321</v>
      </c>
      <c r="B943" s="68" t="s">
        <v>2322</v>
      </c>
      <c r="C943" s="55" t="str">
        <f t="shared" si="190"/>
        <v>64190 - Ostatní peněžní zprostředkování</v>
      </c>
      <c r="D943" s="55" t="s">
        <v>2323</v>
      </c>
      <c r="E943" s="1" t="s">
        <v>29</v>
      </c>
      <c r="F943" s="67" t="s">
        <v>2321</v>
      </c>
      <c r="G943" s="68" t="s">
        <v>2322</v>
      </c>
      <c r="H943" s="55" t="str">
        <f t="shared" si="198"/>
        <v>64190 - Ostatní peněžní zprostředkování</v>
      </c>
      <c r="I943" s="55" t="s">
        <v>2323</v>
      </c>
      <c r="J943" t="str">
        <f t="shared" si="199"/>
        <v>Shoda</v>
      </c>
      <c r="K943">
        <v>941</v>
      </c>
      <c r="L943" s="1">
        <f>IF(LEFT(Převodník!$A$12,5)=LEFT('Přehled převodů'!D943,5),1,0)</f>
        <v>0</v>
      </c>
      <c r="M943" s="31"/>
      <c r="N943">
        <f t="shared" si="197"/>
        <v>0</v>
      </c>
      <c r="O943" s="45" t="e">
        <f t="shared" si="187"/>
        <v>#N/A</v>
      </c>
      <c r="P943">
        <f t="shared" si="192"/>
        <v>0</v>
      </c>
      <c r="Q943" s="41">
        <f t="shared" si="193"/>
        <v>0</v>
      </c>
      <c r="R943" s="41">
        <f t="shared" si="188"/>
        <v>0</v>
      </c>
      <c r="S943" s="41">
        <f t="shared" si="194"/>
        <v>0</v>
      </c>
      <c r="T943">
        <f t="shared" si="189"/>
        <v>0</v>
      </c>
      <c r="U943" s="40">
        <f t="shared" si="195"/>
        <v>0</v>
      </c>
      <c r="V943" s="38">
        <f t="shared" si="196"/>
        <v>0</v>
      </c>
      <c r="W943" t="str">
        <f>VLOOKUP(A943,'Komplet č.2008 (ÚR 4 A 5)'!$V$4:$W$778,1,0)</f>
        <v>64190</v>
      </c>
      <c r="X943" t="str">
        <f>VLOOKUP(A943,'Komplet č.2008 (ÚR 4 A 5)'!$Y$4:$Y$778,1,0)</f>
        <v>64190</v>
      </c>
      <c r="FJ943" t="str">
        <f>VLOOKUP(F943,'Komplet č 2025 (ÚR 4 A 5)'!$F$3:$N$753,9,0)</f>
        <v>64.19</v>
      </c>
      <c r="FK943">
        <f>VLOOKUP(F943,'Komplet č 2025 (ÚR 4 A 5)'!$F$3:$N$753,8,0)</f>
        <v>4</v>
      </c>
    </row>
    <row r="944" spans="1:167" x14ac:dyDescent="0.25">
      <c r="A944" s="67" t="s">
        <v>2324</v>
      </c>
      <c r="B944" s="68" t="s">
        <v>2325</v>
      </c>
      <c r="C944" s="55" t="str">
        <f t="shared" si="190"/>
        <v>64200 - Činnosti holdingových společností</v>
      </c>
      <c r="D944" s="55" t="s">
        <v>2326</v>
      </c>
      <c r="E944" s="1" t="s">
        <v>45</v>
      </c>
      <c r="F944" s="67" t="s">
        <v>2327</v>
      </c>
      <c r="G944" s="68" t="s">
        <v>2325</v>
      </c>
      <c r="H944" s="55" t="str">
        <f t="shared" si="198"/>
        <v>64210 - Činnosti holdingových společností</v>
      </c>
      <c r="I944" s="55" t="s">
        <v>2330</v>
      </c>
      <c r="J944" t="str">
        <f t="shared" si="199"/>
        <v>Shoda</v>
      </c>
      <c r="K944">
        <v>942</v>
      </c>
      <c r="L944" s="1">
        <f>IF(LEFT(Převodník!$A$12,5)=LEFT('Přehled převodů'!D944,5),1,0)</f>
        <v>0</v>
      </c>
      <c r="M944" s="31"/>
      <c r="N944">
        <f t="shared" si="197"/>
        <v>0</v>
      </c>
      <c r="O944" s="45" t="e">
        <f t="shared" si="187"/>
        <v>#N/A</v>
      </c>
      <c r="P944">
        <f t="shared" si="192"/>
        <v>0</v>
      </c>
      <c r="Q944" s="41">
        <f t="shared" si="193"/>
        <v>0</v>
      </c>
      <c r="R944" s="41">
        <f t="shared" si="188"/>
        <v>0</v>
      </c>
      <c r="S944" s="41">
        <f t="shared" si="194"/>
        <v>0</v>
      </c>
      <c r="T944">
        <f t="shared" si="189"/>
        <v>0</v>
      </c>
      <c r="U944" s="40">
        <f t="shared" si="195"/>
        <v>0</v>
      </c>
      <c r="V944" s="38">
        <f t="shared" si="196"/>
        <v>0</v>
      </c>
      <c r="W944" t="str">
        <f>VLOOKUP(A944,'Komplet č.2008 (ÚR 4 A 5)'!$V$4:$W$778,1,0)</f>
        <v>64200</v>
      </c>
      <c r="X944" t="str">
        <f>VLOOKUP(A944,'Komplet č.2008 (ÚR 4 A 5)'!$Y$4:$Y$778,1,0)</f>
        <v>64200</v>
      </c>
      <c r="FJ944" t="str">
        <f>VLOOKUP(F944,'Komplet č 2025 (ÚR 4 A 5)'!$F$3:$N$753,9,0)</f>
        <v>64.21</v>
      </c>
      <c r="FK944">
        <f>VLOOKUP(F944,'Komplet č 2025 (ÚR 4 A 5)'!$F$3:$N$753,8,0)</f>
        <v>4</v>
      </c>
    </row>
    <row r="945" spans="1:167" x14ac:dyDescent="0.25">
      <c r="A945" s="67" t="s">
        <v>2324</v>
      </c>
      <c r="B945" s="68" t="s">
        <v>2325</v>
      </c>
      <c r="C945" s="55" t="str">
        <f t="shared" si="190"/>
        <v>64200 - Činnosti holdingových společností</v>
      </c>
      <c r="D945" s="55" t="s">
        <v>2326</v>
      </c>
      <c r="E945" s="1" t="s">
        <v>45</v>
      </c>
      <c r="F945" s="67" t="s">
        <v>2328</v>
      </c>
      <c r="G945" s="68" t="s">
        <v>2329</v>
      </c>
      <c r="H945" s="55" t="str">
        <f t="shared" si="198"/>
        <v>64220 - Činnosti účelových finančních společností</v>
      </c>
      <c r="I945" s="55" t="s">
        <v>2336</v>
      </c>
      <c r="J945" t="str">
        <f t="shared" si="199"/>
        <v>Shoda</v>
      </c>
      <c r="K945">
        <v>943</v>
      </c>
      <c r="L945" s="1">
        <f>IF(LEFT(Převodník!$A$12,5)=LEFT('Přehled převodů'!D945,5),1,0)</f>
        <v>0</v>
      </c>
      <c r="M945" s="31"/>
      <c r="N945">
        <f t="shared" si="197"/>
        <v>0</v>
      </c>
      <c r="O945" s="45" t="e">
        <f t="shared" si="187"/>
        <v>#N/A</v>
      </c>
      <c r="P945">
        <f t="shared" si="192"/>
        <v>0</v>
      </c>
      <c r="Q945" s="41">
        <f t="shared" si="193"/>
        <v>0</v>
      </c>
      <c r="R945" s="41">
        <f t="shared" si="188"/>
        <v>0</v>
      </c>
      <c r="S945" s="41">
        <f t="shared" si="194"/>
        <v>0</v>
      </c>
      <c r="T945">
        <f t="shared" si="189"/>
        <v>0</v>
      </c>
      <c r="U945" s="40">
        <f t="shared" si="195"/>
        <v>0</v>
      </c>
      <c r="V945" s="38">
        <f t="shared" si="196"/>
        <v>0</v>
      </c>
      <c r="W945" t="str">
        <f>VLOOKUP(A945,'Komplet č.2008 (ÚR 4 A 5)'!$V$4:$W$778,1,0)</f>
        <v>64200</v>
      </c>
      <c r="X945" t="str">
        <f>VLOOKUP(A945,'Komplet č.2008 (ÚR 4 A 5)'!$Y$4:$Y$778,1,0)</f>
        <v>64200</v>
      </c>
      <c r="FJ945" t="str">
        <f>VLOOKUP(F945,'Komplet č 2025 (ÚR 4 A 5)'!$F$3:$N$753,9,0)</f>
        <v>64.22</v>
      </c>
      <c r="FK945">
        <f>VLOOKUP(F945,'Komplet č 2025 (ÚR 4 A 5)'!$F$3:$N$753,8,0)</f>
        <v>4</v>
      </c>
    </row>
    <row r="946" spans="1:167" x14ac:dyDescent="0.25">
      <c r="A946" s="67" t="s">
        <v>2331</v>
      </c>
      <c r="B946" s="68" t="s">
        <v>2332</v>
      </c>
      <c r="C946" s="55" t="str">
        <f t="shared" si="190"/>
        <v>64300 - Činnosti trustů, fondů a podobných finančních subjektů</v>
      </c>
      <c r="D946" s="55" t="s">
        <v>2333</v>
      </c>
      <c r="E946" s="1" t="s">
        <v>45</v>
      </c>
      <c r="F946" s="67" t="s">
        <v>2334</v>
      </c>
      <c r="G946" s="68" t="s">
        <v>2335</v>
      </c>
      <c r="H946" s="55" t="str">
        <f t="shared" si="198"/>
        <v>64310 - Činnosti investičních fondů peněžního trhu a investičních fondů jiných než peněžního trhu</v>
      </c>
      <c r="I946" s="55" t="s">
        <v>2339</v>
      </c>
      <c r="J946" t="str">
        <f t="shared" si="199"/>
        <v>Shoda</v>
      </c>
      <c r="K946">
        <v>944</v>
      </c>
      <c r="L946" s="1">
        <f>IF(LEFT(Převodník!$A$12,5)=LEFT('Přehled převodů'!D946,5),1,0)</f>
        <v>0</v>
      </c>
      <c r="M946" s="31"/>
      <c r="N946">
        <f t="shared" si="197"/>
        <v>0</v>
      </c>
      <c r="O946" s="45" t="e">
        <f t="shared" si="187"/>
        <v>#N/A</v>
      </c>
      <c r="P946">
        <f t="shared" si="192"/>
        <v>0</v>
      </c>
      <c r="Q946" s="41">
        <f t="shared" si="193"/>
        <v>0</v>
      </c>
      <c r="R946" s="41">
        <f t="shared" si="188"/>
        <v>0</v>
      </c>
      <c r="S946" s="41">
        <f t="shared" si="194"/>
        <v>0</v>
      </c>
      <c r="T946">
        <f t="shared" si="189"/>
        <v>0</v>
      </c>
      <c r="U946" s="40">
        <f t="shared" si="195"/>
        <v>0</v>
      </c>
      <c r="V946" s="38">
        <f t="shared" si="196"/>
        <v>0</v>
      </c>
      <c r="W946" t="str">
        <f>VLOOKUP(A946,'Komplet č.2008 (ÚR 4 A 5)'!$V$4:$W$778,1,0)</f>
        <v>64300</v>
      </c>
      <c r="X946" t="str">
        <f>VLOOKUP(A946,'Komplet č.2008 (ÚR 4 A 5)'!$Y$4:$Y$778,1,0)</f>
        <v>64300</v>
      </c>
      <c r="FJ946" t="str">
        <f>VLOOKUP(F946,'Komplet č 2025 (ÚR 4 A 5)'!$F$3:$N$753,9,0)</f>
        <v>64.31</v>
      </c>
      <c r="FK946">
        <f>VLOOKUP(F946,'Komplet č 2025 (ÚR 4 A 5)'!$F$3:$N$753,8,0)</f>
        <v>4</v>
      </c>
    </row>
    <row r="947" spans="1:167" x14ac:dyDescent="0.25">
      <c r="A947" s="67" t="s">
        <v>2331</v>
      </c>
      <c r="B947" s="68" t="s">
        <v>2332</v>
      </c>
      <c r="C947" s="55" t="str">
        <f t="shared" si="190"/>
        <v>64300 - Činnosti trustů, fondů a podobných finančních subjektů</v>
      </c>
      <c r="D947" s="55" t="s">
        <v>2333</v>
      </c>
      <c r="E947" s="1" t="s">
        <v>45</v>
      </c>
      <c r="F947" s="67" t="s">
        <v>2337</v>
      </c>
      <c r="G947" s="68" t="s">
        <v>2338</v>
      </c>
      <c r="H947" s="55" t="str">
        <f t="shared" si="198"/>
        <v>64320 - Činnosti svěřenských fondů, majetkových a agenturních účtů</v>
      </c>
      <c r="I947" s="55" t="s">
        <v>2343</v>
      </c>
      <c r="J947" t="str">
        <f t="shared" si="199"/>
        <v>Shoda</v>
      </c>
      <c r="K947">
        <v>945</v>
      </c>
      <c r="L947" s="1">
        <f>IF(LEFT(Převodník!$A$12,5)=LEFT('Přehled převodů'!D947,5),1,0)</f>
        <v>0</v>
      </c>
      <c r="M947" s="31"/>
      <c r="N947">
        <f t="shared" si="197"/>
        <v>0</v>
      </c>
      <c r="O947" s="45" t="e">
        <f t="shared" si="187"/>
        <v>#N/A</v>
      </c>
      <c r="P947">
        <f t="shared" si="192"/>
        <v>0</v>
      </c>
      <c r="Q947" s="41">
        <f t="shared" si="193"/>
        <v>0</v>
      </c>
      <c r="R947" s="41">
        <f t="shared" si="188"/>
        <v>0</v>
      </c>
      <c r="S947" s="41">
        <f t="shared" si="194"/>
        <v>0</v>
      </c>
      <c r="T947">
        <f t="shared" si="189"/>
        <v>0</v>
      </c>
      <c r="U947" s="40">
        <f t="shared" si="195"/>
        <v>0</v>
      </c>
      <c r="V947" s="38">
        <f t="shared" si="196"/>
        <v>0</v>
      </c>
      <c r="W947" t="str">
        <f>VLOOKUP(A947,'Komplet č.2008 (ÚR 4 A 5)'!$V$4:$W$778,1,0)</f>
        <v>64300</v>
      </c>
      <c r="X947" t="str">
        <f>VLOOKUP(A947,'Komplet č.2008 (ÚR 4 A 5)'!$Y$4:$Y$778,1,0)</f>
        <v>64300</v>
      </c>
      <c r="FJ947" t="str">
        <f>VLOOKUP(F947,'Komplet č 2025 (ÚR 4 A 5)'!$F$3:$N$753,9,0)</f>
        <v>64.32</v>
      </c>
      <c r="FK947">
        <f>VLOOKUP(F947,'Komplet č 2025 (ÚR 4 A 5)'!$F$3:$N$753,8,0)</f>
        <v>4</v>
      </c>
    </row>
    <row r="948" spans="1:167" x14ac:dyDescent="0.25">
      <c r="A948" s="67" t="s">
        <v>2340</v>
      </c>
      <c r="B948" s="68" t="s">
        <v>2341</v>
      </c>
      <c r="C948" s="55" t="str">
        <f t="shared" si="190"/>
        <v>64910 - Finanční leasing</v>
      </c>
      <c r="D948" s="55" t="s">
        <v>2342</v>
      </c>
      <c r="E948" s="1" t="s">
        <v>29</v>
      </c>
      <c r="F948" s="67" t="s">
        <v>2340</v>
      </c>
      <c r="G948" s="68" t="s">
        <v>2341</v>
      </c>
      <c r="H948" s="55" t="str">
        <f t="shared" si="198"/>
        <v>64910 - Finanční leasing</v>
      </c>
      <c r="I948" s="55" t="s">
        <v>2342</v>
      </c>
      <c r="J948" t="str">
        <f t="shared" si="199"/>
        <v>Shoda</v>
      </c>
      <c r="K948">
        <v>946</v>
      </c>
      <c r="L948" s="1">
        <f>IF(LEFT(Převodník!$A$12,5)=LEFT('Přehled převodů'!D948,5),1,0)</f>
        <v>0</v>
      </c>
      <c r="M948" s="31"/>
      <c r="N948">
        <f t="shared" si="197"/>
        <v>0</v>
      </c>
      <c r="O948" s="45" t="e">
        <f t="shared" si="187"/>
        <v>#N/A</v>
      </c>
      <c r="P948">
        <f t="shared" si="192"/>
        <v>0</v>
      </c>
      <c r="Q948" s="41">
        <f t="shared" si="193"/>
        <v>0</v>
      </c>
      <c r="R948" s="41">
        <f t="shared" si="188"/>
        <v>0</v>
      </c>
      <c r="S948" s="41">
        <f t="shared" si="194"/>
        <v>0</v>
      </c>
      <c r="T948">
        <f t="shared" si="189"/>
        <v>0</v>
      </c>
      <c r="U948" s="40">
        <f t="shared" si="195"/>
        <v>0</v>
      </c>
      <c r="V948" s="38">
        <f t="shared" si="196"/>
        <v>0</v>
      </c>
      <c r="W948" t="str">
        <f>VLOOKUP(A948,'Komplet č.2008 (ÚR 4 A 5)'!$V$4:$W$778,1,0)</f>
        <v>64910</v>
      </c>
      <c r="X948" t="str">
        <f>VLOOKUP(A948,'Komplet č.2008 (ÚR 4 A 5)'!$Y$4:$Y$778,1,0)</f>
        <v>64910</v>
      </c>
      <c r="FJ948" t="str">
        <f>VLOOKUP(F948,'Komplet č 2025 (ÚR 4 A 5)'!$F$3:$N$753,9,0)</f>
        <v>64.91</v>
      </c>
      <c r="FK948">
        <f>VLOOKUP(F948,'Komplet č 2025 (ÚR 4 A 5)'!$F$3:$N$753,8,0)</f>
        <v>4</v>
      </c>
    </row>
    <row r="949" spans="1:167" x14ac:dyDescent="0.25">
      <c r="A949" s="67" t="s">
        <v>2344</v>
      </c>
      <c r="B949" s="68" t="s">
        <v>2345</v>
      </c>
      <c r="C949" s="55" t="str">
        <f t="shared" si="190"/>
        <v>64920 - Ostatní poskytování úvěrů</v>
      </c>
      <c r="D949" s="55" t="s">
        <v>2346</v>
      </c>
      <c r="E949" s="1" t="s">
        <v>29</v>
      </c>
      <c r="F949" s="67" t="s">
        <v>2344</v>
      </c>
      <c r="G949" s="68" t="s">
        <v>2345</v>
      </c>
      <c r="H949" s="55" t="str">
        <f t="shared" si="198"/>
        <v>64920 - Ostatní poskytování úvěrů</v>
      </c>
      <c r="I949" s="55" t="s">
        <v>2346</v>
      </c>
      <c r="J949" t="str">
        <f t="shared" si="199"/>
        <v>Shoda</v>
      </c>
      <c r="K949">
        <v>947</v>
      </c>
      <c r="L949" s="1">
        <f>IF(LEFT(Převodník!$A$12,5)=LEFT('Přehled převodů'!D949,5),1,0)</f>
        <v>0</v>
      </c>
      <c r="M949" s="31"/>
      <c r="N949">
        <f t="shared" si="197"/>
        <v>0</v>
      </c>
      <c r="O949" s="45" t="e">
        <f t="shared" si="187"/>
        <v>#N/A</v>
      </c>
      <c r="P949">
        <f t="shared" si="192"/>
        <v>0</v>
      </c>
      <c r="Q949" s="41">
        <f t="shared" si="193"/>
        <v>0</v>
      </c>
      <c r="R949" s="41">
        <f t="shared" si="188"/>
        <v>0</v>
      </c>
      <c r="S949" s="41">
        <f t="shared" si="194"/>
        <v>0</v>
      </c>
      <c r="T949">
        <f t="shared" si="189"/>
        <v>0</v>
      </c>
      <c r="U949" s="40">
        <f t="shared" si="195"/>
        <v>0</v>
      </c>
      <c r="V949" s="38">
        <f t="shared" si="196"/>
        <v>0</v>
      </c>
      <c r="W949" t="str">
        <f>VLOOKUP(A949,'Komplet č.2008 (ÚR 4 A 5)'!$V$4:$W$778,1,0)</f>
        <v>64920</v>
      </c>
      <c r="X949" t="str">
        <f>VLOOKUP(A949,'Komplet č.2008 (ÚR 4 A 5)'!$Y$4:$Y$778,1,0)</f>
        <v>64920</v>
      </c>
      <c r="FJ949" t="str">
        <f>VLOOKUP(F949,'Komplet č 2025 (ÚR 4 A 5)'!$F$3:$N$753,9,0)</f>
        <v>64.92</v>
      </c>
      <c r="FK949">
        <f>VLOOKUP(F949,'Komplet č 2025 (ÚR 4 A 5)'!$F$3:$N$753,8,0)</f>
        <v>4</v>
      </c>
    </row>
    <row r="950" spans="1:167" x14ac:dyDescent="0.25">
      <c r="A950" s="67" t="s">
        <v>2347</v>
      </c>
      <c r="B950" s="68" t="s">
        <v>2348</v>
      </c>
      <c r="C950" s="55" t="str">
        <f t="shared" si="190"/>
        <v>64921 - Poskytování úvěrů společnostmi, které nepřijímají vklady</v>
      </c>
      <c r="D950" s="55" t="s">
        <v>2349</v>
      </c>
      <c r="E950" s="1" t="s">
        <v>29</v>
      </c>
      <c r="F950" s="67" t="s">
        <v>2347</v>
      </c>
      <c r="G950" s="68" t="s">
        <v>2350</v>
      </c>
      <c r="H950" s="55" t="str">
        <f t="shared" si="198"/>
        <v>64921 - Poskytování spotřebitelských úvěrů společnostmi, které nepřijímají vklady</v>
      </c>
      <c r="I950" s="55" t="s">
        <v>2355</v>
      </c>
      <c r="J950" t="str">
        <f t="shared" si="199"/>
        <v>Shoda</v>
      </c>
      <c r="K950">
        <v>948</v>
      </c>
      <c r="L950" s="1">
        <f>IF(LEFT(Převodník!$A$12,5)=LEFT('Přehled převodů'!D950,5),1,0)</f>
        <v>0</v>
      </c>
      <c r="M950" s="31"/>
      <c r="N950">
        <f t="shared" si="197"/>
        <v>0</v>
      </c>
      <c r="O950" s="45" t="e">
        <f t="shared" si="187"/>
        <v>#N/A</v>
      </c>
      <c r="P950">
        <f t="shared" si="192"/>
        <v>0</v>
      </c>
      <c r="Q950" s="41">
        <f t="shared" si="193"/>
        <v>0</v>
      </c>
      <c r="R950" s="41">
        <f t="shared" si="188"/>
        <v>0</v>
      </c>
      <c r="S950" s="41">
        <f t="shared" si="194"/>
        <v>0</v>
      </c>
      <c r="T950">
        <f t="shared" si="189"/>
        <v>0</v>
      </c>
      <c r="U950" s="40">
        <f t="shared" si="195"/>
        <v>0</v>
      </c>
      <c r="V950" s="38">
        <f t="shared" si="196"/>
        <v>0</v>
      </c>
      <c r="W950" t="str">
        <f>VLOOKUP(A950,'Komplet č.2008 (ÚR 4 A 5)'!$V$4:$W$778,1,0)</f>
        <v>64921</v>
      </c>
      <c r="X950" t="str">
        <f>VLOOKUP(A950,'Komplet č.2008 (ÚR 4 A 5)'!$Y$4:$Y$778,1,0)</f>
        <v>64921</v>
      </c>
      <c r="FJ950" t="e">
        <f>VLOOKUP(F950,'Komplet č 2025 (ÚR 4 A 5)'!$F$3:$N$753,9,0)</f>
        <v>#N/A</v>
      </c>
      <c r="FK950" t="e">
        <f>VLOOKUP(F950,'Komplet č 2025 (ÚR 4 A 5)'!$F$3:$N$753,8,0)</f>
        <v>#N/A</v>
      </c>
    </row>
    <row r="951" spans="1:167" x14ac:dyDescent="0.25">
      <c r="A951" s="67" t="s">
        <v>2351</v>
      </c>
      <c r="B951" s="68" t="s">
        <v>2352</v>
      </c>
      <c r="C951" s="55" t="str">
        <f t="shared" si="190"/>
        <v>64922 - Poskytování obchodních úvěrů</v>
      </c>
      <c r="D951" s="55" t="s">
        <v>2353</v>
      </c>
      <c r="E951" s="1" t="s">
        <v>29</v>
      </c>
      <c r="F951" s="67" t="s">
        <v>2351</v>
      </c>
      <c r="G951" s="68" t="s">
        <v>2354</v>
      </c>
      <c r="H951" s="55" t="s">
        <v>2355</v>
      </c>
      <c r="I951" s="55" t="s">
        <v>2355</v>
      </c>
      <c r="J951" t="str">
        <f t="shared" si="199"/>
        <v>Shoda</v>
      </c>
      <c r="K951">
        <v>949</v>
      </c>
      <c r="L951" s="1">
        <f>IF(LEFT(Převodník!$A$12,5)=LEFT('Přehled převodů'!D951,5),1,0)</f>
        <v>0</v>
      </c>
      <c r="N951">
        <f t="shared" si="197"/>
        <v>0</v>
      </c>
      <c r="O951" s="45" t="e">
        <f t="shared" si="187"/>
        <v>#N/A</v>
      </c>
      <c r="P951">
        <f t="shared" si="192"/>
        <v>0</v>
      </c>
      <c r="Q951" s="41">
        <f t="shared" si="193"/>
        <v>0</v>
      </c>
      <c r="R951" s="41">
        <f t="shared" si="188"/>
        <v>0</v>
      </c>
      <c r="S951" s="41">
        <f t="shared" si="194"/>
        <v>0</v>
      </c>
      <c r="T951">
        <f t="shared" si="189"/>
        <v>0</v>
      </c>
      <c r="U951" s="40">
        <f t="shared" si="195"/>
        <v>0</v>
      </c>
      <c r="V951" s="38">
        <f t="shared" si="196"/>
        <v>0</v>
      </c>
    </row>
    <row r="952" spans="1:167" x14ac:dyDescent="0.25">
      <c r="A952" s="67" t="s">
        <v>2356</v>
      </c>
      <c r="B952" s="68" t="s">
        <v>2357</v>
      </c>
      <c r="C952" s="55" t="str">
        <f t="shared" si="190"/>
        <v>64923 - Činnosti zastaváren</v>
      </c>
      <c r="D952" s="55" t="s">
        <v>2358</v>
      </c>
      <c r="E952" s="1" t="s">
        <v>29</v>
      </c>
      <c r="F952" s="67" t="s">
        <v>2356</v>
      </c>
      <c r="G952" s="68" t="s">
        <v>2357</v>
      </c>
      <c r="H952" s="55" t="s">
        <v>2359</v>
      </c>
      <c r="I952" s="55" t="s">
        <v>2359</v>
      </c>
      <c r="J952" t="str">
        <f t="shared" si="199"/>
        <v>Shoda</v>
      </c>
      <c r="K952">
        <v>950</v>
      </c>
      <c r="L952" s="1">
        <f>IF(LEFT(Převodník!$A$12,5)=LEFT('Přehled převodů'!D952,5),1,0)</f>
        <v>0</v>
      </c>
      <c r="N952">
        <f t="shared" si="197"/>
        <v>0</v>
      </c>
      <c r="O952" s="45" t="e">
        <f t="shared" si="187"/>
        <v>#N/A</v>
      </c>
      <c r="P952">
        <f t="shared" si="192"/>
        <v>0</v>
      </c>
      <c r="Q952" s="41">
        <f t="shared" si="193"/>
        <v>0</v>
      </c>
      <c r="R952" s="41">
        <f t="shared" si="188"/>
        <v>0</v>
      </c>
      <c r="S952" s="41">
        <f t="shared" si="194"/>
        <v>0</v>
      </c>
      <c r="T952">
        <f t="shared" si="189"/>
        <v>0</v>
      </c>
      <c r="U952" s="40">
        <f t="shared" si="195"/>
        <v>0</v>
      </c>
      <c r="V952" s="38">
        <f t="shared" si="196"/>
        <v>0</v>
      </c>
    </row>
    <row r="953" spans="1:167" x14ac:dyDescent="0.25">
      <c r="A953" s="67" t="s">
        <v>2360</v>
      </c>
      <c r="B953" s="68" t="s">
        <v>2361</v>
      </c>
      <c r="C953" s="55" t="str">
        <f t="shared" si="190"/>
        <v>64929 - Ostatní poskytování úvěrů j. n.</v>
      </c>
      <c r="D953" s="55" t="s">
        <v>2362</v>
      </c>
      <c r="E953" s="1" t="s">
        <v>29</v>
      </c>
      <c r="F953" s="67" t="s">
        <v>2360</v>
      </c>
      <c r="G953" s="68" t="s">
        <v>2361</v>
      </c>
      <c r="H953" s="55" t="s">
        <v>2358</v>
      </c>
      <c r="I953" s="55" t="s">
        <v>2358</v>
      </c>
      <c r="J953" t="str">
        <f t="shared" si="199"/>
        <v>Shoda</v>
      </c>
      <c r="K953">
        <v>951</v>
      </c>
      <c r="L953" s="1">
        <f>IF(LEFT(Převodník!$A$12,5)=LEFT('Přehled převodů'!D953,5),1,0)</f>
        <v>0</v>
      </c>
      <c r="N953">
        <f t="shared" si="197"/>
        <v>0</v>
      </c>
      <c r="O953" s="45" t="e">
        <f t="shared" si="187"/>
        <v>#N/A</v>
      </c>
      <c r="P953">
        <f t="shared" si="192"/>
        <v>0</v>
      </c>
      <c r="Q953" s="41">
        <f t="shared" si="193"/>
        <v>0</v>
      </c>
      <c r="R953" s="41">
        <f t="shared" si="188"/>
        <v>0</v>
      </c>
      <c r="S953" s="41">
        <f t="shared" si="194"/>
        <v>0</v>
      </c>
      <c r="T953">
        <f t="shared" si="189"/>
        <v>0</v>
      </c>
      <c r="U953" s="40">
        <f t="shared" si="195"/>
        <v>0</v>
      </c>
      <c r="V953" s="38">
        <f t="shared" si="196"/>
        <v>0</v>
      </c>
    </row>
    <row r="954" spans="1:167" x14ac:dyDescent="0.25">
      <c r="A954" s="67" t="s">
        <v>2363</v>
      </c>
      <c r="B954" s="68" t="s">
        <v>2364</v>
      </c>
      <c r="C954" s="55" t="str">
        <f t="shared" si="190"/>
        <v>64990 - Ostatní finanční zprostředkování j. n.</v>
      </c>
      <c r="D954" s="55" t="s">
        <v>2365</v>
      </c>
      <c r="E954" s="1" t="s">
        <v>171</v>
      </c>
      <c r="F954" s="67" t="s">
        <v>2328</v>
      </c>
      <c r="G954" s="68" t="s">
        <v>2329</v>
      </c>
      <c r="H954" s="55" t="s">
        <v>2362</v>
      </c>
      <c r="I954" s="55" t="s">
        <v>2362</v>
      </c>
      <c r="J954" t="str">
        <f t="shared" si="199"/>
        <v>Shoda</v>
      </c>
      <c r="K954">
        <v>952</v>
      </c>
      <c r="L954" s="1">
        <f>IF(LEFT(Převodník!$A$12,5)=LEFT('Přehled převodů'!D954,5),1,0)</f>
        <v>0</v>
      </c>
      <c r="N954">
        <f t="shared" si="197"/>
        <v>0</v>
      </c>
      <c r="O954" s="45" t="e">
        <f t="shared" si="187"/>
        <v>#N/A</v>
      </c>
      <c r="P954">
        <f t="shared" si="192"/>
        <v>0</v>
      </c>
      <c r="Q954" s="41">
        <f t="shared" si="193"/>
        <v>0</v>
      </c>
      <c r="R954" s="41">
        <f t="shared" si="188"/>
        <v>0</v>
      </c>
      <c r="S954" s="41">
        <f t="shared" si="194"/>
        <v>0</v>
      </c>
      <c r="T954">
        <f t="shared" si="189"/>
        <v>0</v>
      </c>
      <c r="U954" s="40">
        <f t="shared" si="195"/>
        <v>0</v>
      </c>
      <c r="V954" s="38">
        <f t="shared" si="196"/>
        <v>0</v>
      </c>
    </row>
    <row r="955" spans="1:167" x14ac:dyDescent="0.25">
      <c r="A955" s="67" t="s">
        <v>2363</v>
      </c>
      <c r="B955" s="68" t="s">
        <v>2364</v>
      </c>
      <c r="C955" s="55" t="str">
        <f t="shared" si="190"/>
        <v>64990 - Ostatní finanční zprostředkování j. n.</v>
      </c>
      <c r="D955" s="55" t="s">
        <v>2365</v>
      </c>
      <c r="E955" s="1" t="s">
        <v>171</v>
      </c>
      <c r="F955" s="67" t="s">
        <v>2344</v>
      </c>
      <c r="G955" s="68" t="s">
        <v>2345</v>
      </c>
      <c r="H955" s="55" t="str">
        <f>F955&amp;" - "&amp;G955</f>
        <v>64920 - Ostatní poskytování úvěrů</v>
      </c>
      <c r="I955" s="55" t="s">
        <v>2346</v>
      </c>
      <c r="J955" t="str">
        <f t="shared" si="199"/>
        <v>Shoda</v>
      </c>
      <c r="K955">
        <v>953</v>
      </c>
      <c r="L955" s="1">
        <f>IF(LEFT(Převodník!$A$12,5)=LEFT('Přehled převodů'!D955,5),1,0)</f>
        <v>0</v>
      </c>
      <c r="M955" s="31"/>
      <c r="N955">
        <f t="shared" si="197"/>
        <v>0</v>
      </c>
      <c r="O955" s="45" t="e">
        <f t="shared" si="187"/>
        <v>#N/A</v>
      </c>
      <c r="P955">
        <f t="shared" si="192"/>
        <v>0</v>
      </c>
      <c r="Q955" s="41">
        <f t="shared" si="193"/>
        <v>0</v>
      </c>
      <c r="R955" s="41">
        <f t="shared" si="188"/>
        <v>0</v>
      </c>
      <c r="S955" s="41">
        <f t="shared" si="194"/>
        <v>0</v>
      </c>
      <c r="T955">
        <f t="shared" si="189"/>
        <v>0</v>
      </c>
      <c r="U955" s="40">
        <f t="shared" si="195"/>
        <v>0</v>
      </c>
      <c r="V955" s="38">
        <f t="shared" si="196"/>
        <v>0</v>
      </c>
      <c r="W955" t="str">
        <f>VLOOKUP(A955,'Komplet č.2008 (ÚR 4 A 5)'!$V$4:$W$778,1,0)</f>
        <v>64990</v>
      </c>
      <c r="X955" t="str">
        <f>VLOOKUP(A955,'Komplet č.2008 (ÚR 4 A 5)'!$Y$4:$Y$778,1,0)</f>
        <v>64990</v>
      </c>
      <c r="FJ955" t="str">
        <f>VLOOKUP(F955,'Komplet č 2025 (ÚR 4 A 5)'!$F$3:$N$753,9,0)</f>
        <v>64.92</v>
      </c>
      <c r="FK955">
        <f>VLOOKUP(F955,'Komplet č 2025 (ÚR 4 A 5)'!$F$3:$N$753,8,0)</f>
        <v>4</v>
      </c>
    </row>
    <row r="956" spans="1:167" x14ac:dyDescent="0.25">
      <c r="A956" s="67" t="s">
        <v>2363</v>
      </c>
      <c r="B956" s="68" t="s">
        <v>2364</v>
      </c>
      <c r="C956" s="55" t="str">
        <f t="shared" si="190"/>
        <v>64990 - Ostatní finanční zprostředkování j. n.</v>
      </c>
      <c r="D956" s="55" t="s">
        <v>2365</v>
      </c>
      <c r="E956" s="1" t="s">
        <v>171</v>
      </c>
      <c r="F956" s="67" t="s">
        <v>2363</v>
      </c>
      <c r="G956" s="68" t="s">
        <v>2366</v>
      </c>
      <c r="H956" s="55" t="str">
        <f>F956&amp;" - "&amp;G956</f>
        <v>64990 - Ostatní finanční činnosti, kromě pojišťování a penzijního financování j. n.</v>
      </c>
      <c r="I956" s="55" t="s">
        <v>2371</v>
      </c>
      <c r="J956" t="str">
        <f t="shared" si="199"/>
        <v>Shoda</v>
      </c>
      <c r="K956">
        <v>954</v>
      </c>
      <c r="L956" s="1">
        <f>IF(LEFT(Převodník!$A$12,5)=LEFT('Přehled převodů'!D956,5),1,0)</f>
        <v>0</v>
      </c>
      <c r="M956" s="31"/>
      <c r="N956">
        <f t="shared" si="197"/>
        <v>0</v>
      </c>
      <c r="O956" s="45" t="e">
        <f t="shared" si="187"/>
        <v>#N/A</v>
      </c>
      <c r="P956">
        <f t="shared" si="192"/>
        <v>0</v>
      </c>
      <c r="Q956" s="41">
        <f t="shared" si="193"/>
        <v>0</v>
      </c>
      <c r="R956" s="41">
        <f t="shared" si="188"/>
        <v>0</v>
      </c>
      <c r="S956" s="41">
        <f t="shared" si="194"/>
        <v>0</v>
      </c>
      <c r="T956">
        <f t="shared" si="189"/>
        <v>0</v>
      </c>
      <c r="U956" s="40">
        <f t="shared" si="195"/>
        <v>0</v>
      </c>
      <c r="V956" s="38">
        <f t="shared" si="196"/>
        <v>0</v>
      </c>
      <c r="W956" t="str">
        <f>VLOOKUP(A956,'Komplet č.2008 (ÚR 4 A 5)'!$V$4:$W$778,1,0)</f>
        <v>64990</v>
      </c>
      <c r="X956" t="str">
        <f>VLOOKUP(A956,'Komplet č.2008 (ÚR 4 A 5)'!$Y$4:$Y$778,1,0)</f>
        <v>64990</v>
      </c>
      <c r="FJ956" t="str">
        <f>VLOOKUP(F956,'Komplet č 2025 (ÚR 4 A 5)'!$F$3:$N$753,9,0)</f>
        <v>64.99</v>
      </c>
      <c r="FK956">
        <f>VLOOKUP(F956,'Komplet č 2025 (ÚR 4 A 5)'!$F$3:$N$753,8,0)</f>
        <v>4</v>
      </c>
    </row>
    <row r="957" spans="1:167" x14ac:dyDescent="0.25">
      <c r="A957" s="67" t="s">
        <v>2367</v>
      </c>
      <c r="B957" s="68" t="s">
        <v>2368</v>
      </c>
      <c r="C957" s="55" t="str">
        <f t="shared" si="190"/>
        <v>64991 - Faktoringové činnosti</v>
      </c>
      <c r="D957" s="55" t="s">
        <v>2369</v>
      </c>
      <c r="E957" s="1" t="s">
        <v>29</v>
      </c>
      <c r="F957" s="67" t="s">
        <v>2370</v>
      </c>
      <c r="G957" s="68" t="s">
        <v>2368</v>
      </c>
      <c r="H957" s="55" t="str">
        <f>F957&amp;" - "&amp;G957</f>
        <v>64924 - Faktoringové činnosti</v>
      </c>
      <c r="I957" s="55" t="s">
        <v>2375</v>
      </c>
      <c r="J957" t="str">
        <f t="shared" si="199"/>
        <v>Shoda</v>
      </c>
      <c r="K957">
        <v>955</v>
      </c>
      <c r="L957" s="1">
        <f>IF(LEFT(Převodník!$A$12,5)=LEFT('Přehled převodů'!D957,5),1,0)</f>
        <v>0</v>
      </c>
      <c r="M957" s="31"/>
      <c r="N957">
        <f t="shared" si="197"/>
        <v>0</v>
      </c>
      <c r="O957" s="45" t="e">
        <f t="shared" si="187"/>
        <v>#N/A</v>
      </c>
      <c r="P957">
        <f t="shared" si="192"/>
        <v>0</v>
      </c>
      <c r="Q957" s="41">
        <f t="shared" si="193"/>
        <v>0</v>
      </c>
      <c r="R957" s="41">
        <f t="shared" si="188"/>
        <v>0</v>
      </c>
      <c r="S957" s="41">
        <f t="shared" si="194"/>
        <v>0</v>
      </c>
      <c r="T957">
        <f t="shared" si="189"/>
        <v>0</v>
      </c>
      <c r="U957" s="40">
        <f t="shared" si="195"/>
        <v>0</v>
      </c>
      <c r="V957" s="38">
        <f t="shared" si="196"/>
        <v>0</v>
      </c>
      <c r="W957" t="str">
        <f>VLOOKUP(A957,'Komplet č.2008 (ÚR 4 A 5)'!$V$4:$W$778,1,0)</f>
        <v>64991</v>
      </c>
      <c r="X957" t="str">
        <f>VLOOKUP(A957,'Komplet č.2008 (ÚR 4 A 5)'!$Y$4:$Y$778,1,0)</f>
        <v>64991</v>
      </c>
      <c r="FJ957" t="e">
        <f>VLOOKUP(F957,'Komplet č 2025 (ÚR 4 A 5)'!$F$3:$N$753,9,0)</f>
        <v>#N/A</v>
      </c>
      <c r="FK957" t="e">
        <f>VLOOKUP(F957,'Komplet č 2025 (ÚR 4 A 5)'!$F$3:$N$753,8,0)</f>
        <v>#N/A</v>
      </c>
    </row>
    <row r="958" spans="1:167" x14ac:dyDescent="0.25">
      <c r="A958" s="67" t="s">
        <v>2372</v>
      </c>
      <c r="B958" s="68" t="s">
        <v>2373</v>
      </c>
      <c r="C958" s="55" t="str">
        <f t="shared" si="190"/>
        <v>64992 - Obchodování s cennými papíry na vlastní účet</v>
      </c>
      <c r="D958" s="55" t="s">
        <v>2374</v>
      </c>
      <c r="E958" s="1" t="s">
        <v>29</v>
      </c>
      <c r="F958" s="67" t="s">
        <v>2367</v>
      </c>
      <c r="G958" s="68" t="s">
        <v>2373</v>
      </c>
      <c r="H958" s="55" t="s">
        <v>2375</v>
      </c>
      <c r="I958" s="55" t="s">
        <v>2375</v>
      </c>
      <c r="J958" t="str">
        <f t="shared" si="199"/>
        <v>Shoda</v>
      </c>
      <c r="K958">
        <v>956</v>
      </c>
      <c r="L958" s="1">
        <f>IF(LEFT(Převodník!$A$12,5)=LEFT('Přehled převodů'!D958,5),1,0)</f>
        <v>0</v>
      </c>
      <c r="N958">
        <f t="shared" si="197"/>
        <v>0</v>
      </c>
      <c r="O958" s="45" t="e">
        <f t="shared" si="187"/>
        <v>#N/A</v>
      </c>
      <c r="P958">
        <f t="shared" si="192"/>
        <v>0</v>
      </c>
      <c r="Q958" s="41">
        <f t="shared" si="193"/>
        <v>0</v>
      </c>
      <c r="R958" s="41">
        <f t="shared" si="188"/>
        <v>0</v>
      </c>
      <c r="S958" s="41">
        <f t="shared" si="194"/>
        <v>0</v>
      </c>
      <c r="T958">
        <f t="shared" si="189"/>
        <v>0</v>
      </c>
      <c r="U958" s="40">
        <f t="shared" si="195"/>
        <v>0</v>
      </c>
      <c r="V958" s="38">
        <f t="shared" si="196"/>
        <v>0</v>
      </c>
    </row>
    <row r="959" spans="1:167" x14ac:dyDescent="0.25">
      <c r="A959" s="67" t="s">
        <v>2376</v>
      </c>
      <c r="B959" s="68" t="s">
        <v>2377</v>
      </c>
      <c r="C959" s="55" t="str">
        <f t="shared" si="190"/>
        <v>64999 - Jiné finanční zprostředkování j. n.</v>
      </c>
      <c r="D959" s="55" t="s">
        <v>2378</v>
      </c>
      <c r="E959" s="1" t="s">
        <v>29</v>
      </c>
      <c r="F959" s="67" t="s">
        <v>2376</v>
      </c>
      <c r="G959" s="68" t="s">
        <v>2379</v>
      </c>
      <c r="H959" s="55" t="s">
        <v>2380</v>
      </c>
      <c r="I959" s="55" t="s">
        <v>2380</v>
      </c>
      <c r="J959" t="str">
        <f t="shared" si="199"/>
        <v>Shoda</v>
      </c>
      <c r="K959">
        <v>957</v>
      </c>
      <c r="L959" s="1">
        <f>IF(LEFT(Převodník!$A$12,5)=LEFT('Přehled převodů'!D959,5),1,0)</f>
        <v>0</v>
      </c>
      <c r="N959">
        <f t="shared" si="197"/>
        <v>0</v>
      </c>
      <c r="O959" s="45" t="e">
        <f t="shared" si="187"/>
        <v>#N/A</v>
      </c>
      <c r="P959">
        <f t="shared" si="192"/>
        <v>0</v>
      </c>
      <c r="Q959" s="41">
        <f t="shared" si="193"/>
        <v>0</v>
      </c>
      <c r="R959" s="41">
        <f t="shared" si="188"/>
        <v>0</v>
      </c>
      <c r="S959" s="41">
        <f t="shared" si="194"/>
        <v>0</v>
      </c>
      <c r="T959">
        <f t="shared" si="189"/>
        <v>0</v>
      </c>
      <c r="U959" s="40">
        <f t="shared" si="195"/>
        <v>0</v>
      </c>
      <c r="V959" s="38">
        <f t="shared" si="196"/>
        <v>0</v>
      </c>
    </row>
    <row r="960" spans="1:167" x14ac:dyDescent="0.25">
      <c r="A960" s="67" t="s">
        <v>2381</v>
      </c>
      <c r="B960" s="68" t="s">
        <v>2382</v>
      </c>
      <c r="C960" s="55" t="str">
        <f t="shared" si="190"/>
        <v>65110 - Životní pojištění</v>
      </c>
      <c r="D960" s="55" t="s">
        <v>2383</v>
      </c>
      <c r="E960" s="1" t="s">
        <v>29</v>
      </c>
      <c r="F960" s="67" t="s">
        <v>2381</v>
      </c>
      <c r="G960" s="68" t="s">
        <v>2384</v>
      </c>
      <c r="H960" s="55" t="s">
        <v>2385</v>
      </c>
      <c r="I960" s="55" t="s">
        <v>2385</v>
      </c>
      <c r="J960" t="str">
        <f t="shared" si="199"/>
        <v>Shoda</v>
      </c>
      <c r="K960">
        <v>958</v>
      </c>
      <c r="L960" s="1">
        <f>IF(LEFT(Převodník!$A$12,5)=LEFT('Přehled převodů'!D960,5),1,0)</f>
        <v>0</v>
      </c>
      <c r="N960">
        <f t="shared" si="197"/>
        <v>0</v>
      </c>
      <c r="O960" s="45" t="e">
        <f t="shared" si="187"/>
        <v>#N/A</v>
      </c>
      <c r="P960">
        <f t="shared" si="192"/>
        <v>0</v>
      </c>
      <c r="Q960" s="41">
        <f t="shared" si="193"/>
        <v>0</v>
      </c>
      <c r="R960" s="41">
        <f t="shared" si="188"/>
        <v>0</v>
      </c>
      <c r="S960" s="41">
        <f t="shared" si="194"/>
        <v>0</v>
      </c>
      <c r="T960">
        <f t="shared" si="189"/>
        <v>0</v>
      </c>
      <c r="U960" s="40">
        <f t="shared" si="195"/>
        <v>0</v>
      </c>
      <c r="V960" s="38">
        <f t="shared" si="196"/>
        <v>0</v>
      </c>
    </row>
    <row r="961" spans="1:167" x14ac:dyDescent="0.25">
      <c r="A961" s="67" t="s">
        <v>2386</v>
      </c>
      <c r="B961" s="68" t="s">
        <v>2387</v>
      </c>
      <c r="C961" s="55" t="str">
        <f t="shared" si="190"/>
        <v>65120 - Neživotní pojištění</v>
      </c>
      <c r="D961" s="55" t="s">
        <v>2388</v>
      </c>
      <c r="E961" s="1" t="s">
        <v>29</v>
      </c>
      <c r="F961" s="67" t="s">
        <v>2386</v>
      </c>
      <c r="G961" s="68" t="s">
        <v>2389</v>
      </c>
      <c r="H961" s="55" t="str">
        <f t="shared" ref="H961:H992" si="200">F961&amp;" - "&amp;G961</f>
        <v>65120 - Činnosti v oblasti neživotního pojištění</v>
      </c>
      <c r="I961" s="55" t="s">
        <v>2395</v>
      </c>
      <c r="J961" t="str">
        <f t="shared" si="199"/>
        <v>Shoda</v>
      </c>
      <c r="K961">
        <v>959</v>
      </c>
      <c r="L961" s="1">
        <f>IF(LEFT(Převodník!$A$12,5)=LEFT('Přehled převodů'!D961,5),1,0)</f>
        <v>0</v>
      </c>
      <c r="M961" s="31"/>
      <c r="N961">
        <f t="shared" si="197"/>
        <v>0</v>
      </c>
      <c r="O961" s="45" t="e">
        <f t="shared" si="187"/>
        <v>#N/A</v>
      </c>
      <c r="P961">
        <f t="shared" si="192"/>
        <v>0</v>
      </c>
      <c r="Q961" s="41">
        <f t="shared" si="193"/>
        <v>0</v>
      </c>
      <c r="R961" s="41">
        <f t="shared" si="188"/>
        <v>0</v>
      </c>
      <c r="S961" s="41">
        <f t="shared" si="194"/>
        <v>0</v>
      </c>
      <c r="T961">
        <f t="shared" si="189"/>
        <v>0</v>
      </c>
      <c r="U961" s="40">
        <f t="shared" si="195"/>
        <v>0</v>
      </c>
      <c r="V961" s="38">
        <f t="shared" si="196"/>
        <v>0</v>
      </c>
      <c r="W961" t="str">
        <f>VLOOKUP(A961,'Komplet č.2008 (ÚR 4 A 5)'!$V$4:$W$778,1,0)</f>
        <v>65120</v>
      </c>
      <c r="X961" t="str">
        <f>VLOOKUP(A961,'Komplet č.2008 (ÚR 4 A 5)'!$Y$4:$Y$778,1,0)</f>
        <v>65120</v>
      </c>
      <c r="FJ961" t="str">
        <f>VLOOKUP(F961,'Komplet č 2025 (ÚR 4 A 5)'!$F$3:$N$753,9,0)</f>
        <v>65.12</v>
      </c>
      <c r="FK961">
        <f>VLOOKUP(F961,'Komplet č 2025 (ÚR 4 A 5)'!$F$3:$N$753,8,0)</f>
        <v>4</v>
      </c>
    </row>
    <row r="962" spans="1:167" x14ac:dyDescent="0.25">
      <c r="A962" s="67" t="s">
        <v>2391</v>
      </c>
      <c r="B962" s="68" t="s">
        <v>2392</v>
      </c>
      <c r="C962" s="55" t="str">
        <f t="shared" si="190"/>
        <v>65200 - Zajištění</v>
      </c>
      <c r="D962" s="55" t="s">
        <v>2393</v>
      </c>
      <c r="E962" s="1" t="s">
        <v>29</v>
      </c>
      <c r="F962" s="67" t="s">
        <v>2391</v>
      </c>
      <c r="G962" s="68" t="s">
        <v>2394</v>
      </c>
      <c r="H962" s="55" t="str">
        <f t="shared" si="200"/>
        <v>65200 - Zajišťovací činnosti</v>
      </c>
      <c r="I962" s="55" t="s">
        <v>2399</v>
      </c>
      <c r="J962" t="str">
        <f t="shared" si="199"/>
        <v>Shoda</v>
      </c>
      <c r="K962">
        <v>960</v>
      </c>
      <c r="L962" s="1">
        <f>IF(LEFT(Převodník!$A$12,5)=LEFT('Přehled převodů'!D962,5),1,0)</f>
        <v>0</v>
      </c>
      <c r="M962" s="31"/>
      <c r="N962">
        <f t="shared" si="197"/>
        <v>0</v>
      </c>
      <c r="O962" s="45" t="e">
        <f t="shared" si="187"/>
        <v>#N/A</v>
      </c>
      <c r="P962">
        <f t="shared" si="192"/>
        <v>0</v>
      </c>
      <c r="Q962" s="41">
        <f t="shared" si="193"/>
        <v>0</v>
      </c>
      <c r="R962" s="41">
        <f t="shared" si="188"/>
        <v>0</v>
      </c>
      <c r="S962" s="41">
        <f t="shared" si="194"/>
        <v>0</v>
      </c>
      <c r="T962">
        <f t="shared" si="189"/>
        <v>0</v>
      </c>
      <c r="U962" s="40">
        <f t="shared" si="195"/>
        <v>0</v>
      </c>
      <c r="V962" s="38">
        <f t="shared" si="196"/>
        <v>0</v>
      </c>
      <c r="W962" t="str">
        <f>VLOOKUP(A962,'Komplet č.2008 (ÚR 4 A 5)'!$V$4:$W$778,1,0)</f>
        <v>65200</v>
      </c>
      <c r="X962" t="str">
        <f>VLOOKUP(A962,'Komplet č.2008 (ÚR 4 A 5)'!$Y$4:$Y$778,1,0)</f>
        <v>65200</v>
      </c>
      <c r="FJ962" t="str">
        <f>VLOOKUP(F962,'Komplet č 2025 (ÚR 4 A 5)'!$F$3:$N$753,9,0)</f>
        <v>65.20</v>
      </c>
      <c r="FK962">
        <f>VLOOKUP(F962,'Komplet č 2025 (ÚR 4 A 5)'!$F$3:$N$753,8,0)</f>
        <v>4</v>
      </c>
    </row>
    <row r="963" spans="1:167" x14ac:dyDescent="0.25">
      <c r="A963" s="67" t="s">
        <v>2396</v>
      </c>
      <c r="B963" s="68" t="s">
        <v>2397</v>
      </c>
      <c r="C963" s="55" t="str">
        <f t="shared" si="190"/>
        <v>65300 - Penzijní financování</v>
      </c>
      <c r="D963" s="55" t="s">
        <v>2398</v>
      </c>
      <c r="E963" s="1" t="s">
        <v>29</v>
      </c>
      <c r="F963" s="67" t="s">
        <v>2396</v>
      </c>
      <c r="G963" s="68" t="s">
        <v>2397</v>
      </c>
      <c r="H963" s="55" t="str">
        <f t="shared" si="200"/>
        <v>65300 - Penzijní financování</v>
      </c>
      <c r="I963" s="55" t="s">
        <v>2398</v>
      </c>
      <c r="J963" t="str">
        <f t="shared" si="199"/>
        <v>Shoda</v>
      </c>
      <c r="K963">
        <v>961</v>
      </c>
      <c r="L963" s="1">
        <f>IF(LEFT(Převodník!$A$12,5)=LEFT('Přehled převodů'!D963,5),1,0)</f>
        <v>0</v>
      </c>
      <c r="M963" s="31"/>
      <c r="N963">
        <f t="shared" si="197"/>
        <v>0</v>
      </c>
      <c r="O963" s="45" t="e">
        <f t="shared" ref="O963:O1026" si="201">INDEX(K:K,MATCH(1,L:L,0))</f>
        <v>#N/A</v>
      </c>
      <c r="P963">
        <f t="shared" si="192"/>
        <v>0</v>
      </c>
      <c r="Q963" s="41">
        <f t="shared" si="193"/>
        <v>0</v>
      </c>
      <c r="R963" s="41">
        <f t="shared" ref="R963:R1026" si="202">IF(BO2290=0,N963,Q963)</f>
        <v>0</v>
      </c>
      <c r="S963" s="41">
        <f t="shared" si="194"/>
        <v>0</v>
      </c>
      <c r="T963">
        <f t="shared" ref="T963:T1026" si="203">IF(L963=0,0,E963)</f>
        <v>0</v>
      </c>
      <c r="U963" s="40">
        <f t="shared" si="195"/>
        <v>0</v>
      </c>
      <c r="V963" s="38">
        <f t="shared" si="196"/>
        <v>0</v>
      </c>
      <c r="W963" t="str">
        <f>VLOOKUP(A963,'Komplet č.2008 (ÚR 4 A 5)'!$V$4:$W$778,1,0)</f>
        <v>65300</v>
      </c>
      <c r="X963" t="str">
        <f>VLOOKUP(A963,'Komplet č.2008 (ÚR 4 A 5)'!$Y$4:$Y$778,1,0)</f>
        <v>65300</v>
      </c>
      <c r="FJ963" t="str">
        <f>VLOOKUP(F963,'Komplet č 2025 (ÚR 4 A 5)'!$F$3:$N$753,9,0)</f>
        <v>65.30</v>
      </c>
      <c r="FK963">
        <f>VLOOKUP(F963,'Komplet č 2025 (ÚR 4 A 5)'!$F$3:$N$753,8,0)</f>
        <v>4</v>
      </c>
    </row>
    <row r="964" spans="1:167" x14ac:dyDescent="0.25">
      <c r="A964" s="67" t="s">
        <v>2400</v>
      </c>
      <c r="B964" s="68" t="s">
        <v>2401</v>
      </c>
      <c r="C964" s="55" t="str">
        <f t="shared" si="190"/>
        <v>66110 - Řízení a správa finančních trhů</v>
      </c>
      <c r="D964" s="55" t="s">
        <v>2402</v>
      </c>
      <c r="E964" s="1" t="s">
        <v>29</v>
      </c>
      <c r="F964" s="67" t="s">
        <v>2400</v>
      </c>
      <c r="G964" s="68" t="s">
        <v>2401</v>
      </c>
      <c r="H964" s="55" t="str">
        <f t="shared" si="200"/>
        <v>66110 - Řízení a správa finančních trhů</v>
      </c>
      <c r="I964" s="55" t="s">
        <v>2402</v>
      </c>
      <c r="J964" t="str">
        <f t="shared" si="199"/>
        <v>Shoda</v>
      </c>
      <c r="K964">
        <v>962</v>
      </c>
      <c r="L964" s="1">
        <f>IF(LEFT(Převodník!$A$12,5)=LEFT('Přehled převodů'!D964,5),1,0)</f>
        <v>0</v>
      </c>
      <c r="M964" s="31"/>
      <c r="N964">
        <f t="shared" si="197"/>
        <v>0</v>
      </c>
      <c r="O964" s="45" t="e">
        <f t="shared" si="201"/>
        <v>#N/A</v>
      </c>
      <c r="P964">
        <f t="shared" si="192"/>
        <v>0</v>
      </c>
      <c r="Q964" s="41">
        <f t="shared" si="193"/>
        <v>0</v>
      </c>
      <c r="R964" s="41">
        <f t="shared" si="202"/>
        <v>0</v>
      </c>
      <c r="S964" s="41">
        <f t="shared" si="194"/>
        <v>0</v>
      </c>
      <c r="T964">
        <f t="shared" si="203"/>
        <v>0</v>
      </c>
      <c r="U964" s="40">
        <f t="shared" si="195"/>
        <v>0</v>
      </c>
      <c r="V964" s="38">
        <f t="shared" si="196"/>
        <v>0</v>
      </c>
      <c r="W964" t="str">
        <f>VLOOKUP(A964,'Komplet č.2008 (ÚR 4 A 5)'!$V$4:$W$778,1,0)</f>
        <v>66110</v>
      </c>
      <c r="X964" t="str">
        <f>VLOOKUP(A964,'Komplet č.2008 (ÚR 4 A 5)'!$Y$4:$Y$778,1,0)</f>
        <v>66110</v>
      </c>
      <c r="FJ964" t="str">
        <f>VLOOKUP(F964,'Komplet č 2025 (ÚR 4 A 5)'!$F$3:$N$753,9,0)</f>
        <v>66.11</v>
      </c>
      <c r="FK964">
        <f>VLOOKUP(F964,'Komplet č 2025 (ÚR 4 A 5)'!$F$3:$N$753,8,0)</f>
        <v>4</v>
      </c>
    </row>
    <row r="965" spans="1:167" x14ac:dyDescent="0.25">
      <c r="A965" s="67" t="s">
        <v>2403</v>
      </c>
      <c r="B965" s="68" t="s">
        <v>2404</v>
      </c>
      <c r="C965" s="55" t="str">
        <f t="shared" ref="C965:C1028" si="204">A965&amp;" - "&amp;B965</f>
        <v>66120 - Obchodování s cennými papíry a komoditami na burzách</v>
      </c>
      <c r="D965" s="55" t="s">
        <v>2405</v>
      </c>
      <c r="E965" s="1" t="s">
        <v>29</v>
      </c>
      <c r="F965" s="67" t="s">
        <v>2403</v>
      </c>
      <c r="G965" s="68" t="s">
        <v>2404</v>
      </c>
      <c r="H965" s="55" t="str">
        <f t="shared" si="200"/>
        <v>66120 - Obchodování s cennými papíry a komoditami na burzách</v>
      </c>
      <c r="I965" s="55" t="s">
        <v>2405</v>
      </c>
      <c r="J965" t="str">
        <f t="shared" si="199"/>
        <v>Shoda</v>
      </c>
      <c r="K965">
        <v>963</v>
      </c>
      <c r="L965" s="1">
        <f>IF(LEFT(Převodník!$A$12,5)=LEFT('Přehled převodů'!D965,5),1,0)</f>
        <v>0</v>
      </c>
      <c r="M965" s="31"/>
      <c r="N965">
        <f t="shared" si="197"/>
        <v>0</v>
      </c>
      <c r="O965" s="45" t="e">
        <f t="shared" si="201"/>
        <v>#N/A</v>
      </c>
      <c r="P965">
        <f t="shared" si="192"/>
        <v>0</v>
      </c>
      <c r="Q965" s="41">
        <f t="shared" si="193"/>
        <v>0</v>
      </c>
      <c r="R965" s="41">
        <f t="shared" si="202"/>
        <v>0</v>
      </c>
      <c r="S965" s="41">
        <f t="shared" si="194"/>
        <v>0</v>
      </c>
      <c r="T965">
        <f t="shared" si="203"/>
        <v>0</v>
      </c>
      <c r="U965" s="40">
        <f t="shared" si="195"/>
        <v>0</v>
      </c>
      <c r="V965" s="38">
        <f t="shared" si="196"/>
        <v>0</v>
      </c>
      <c r="W965" t="str">
        <f>VLOOKUP(A965,'Komplet č.2008 (ÚR 4 A 5)'!$V$4:$W$778,1,0)</f>
        <v>66120</v>
      </c>
      <c r="X965" t="str">
        <f>VLOOKUP(A965,'Komplet č.2008 (ÚR 4 A 5)'!$Y$4:$Y$778,1,0)</f>
        <v>66120</v>
      </c>
      <c r="FJ965" t="str">
        <f>VLOOKUP(F965,'Komplet č 2025 (ÚR 4 A 5)'!$F$3:$N$753,9,0)</f>
        <v>66.12</v>
      </c>
      <c r="FK965">
        <f>VLOOKUP(F965,'Komplet č 2025 (ÚR 4 A 5)'!$F$3:$N$753,8,0)</f>
        <v>4</v>
      </c>
    </row>
    <row r="966" spans="1:167" x14ac:dyDescent="0.25">
      <c r="A966" s="67" t="s">
        <v>2406</v>
      </c>
      <c r="B966" s="68" t="s">
        <v>2407</v>
      </c>
      <c r="C966" s="55" t="str">
        <f t="shared" si="204"/>
        <v>66190 - Ostatní pomocné činnosti související s finančním zprostředkováním</v>
      </c>
      <c r="D966" s="55" t="s">
        <v>2408</v>
      </c>
      <c r="E966" s="1" t="s">
        <v>45</v>
      </c>
      <c r="F966" s="67" t="s">
        <v>2406</v>
      </c>
      <c r="G966" s="68" t="s">
        <v>2409</v>
      </c>
      <c r="H966" s="55" t="str">
        <f t="shared" si="200"/>
        <v>66190 - Ostatní pomocné činnosti k finančním činnostem, kromě pojišťování a penzijního financování</v>
      </c>
      <c r="I966" s="55" t="s">
        <v>2412</v>
      </c>
      <c r="J966" t="str">
        <f t="shared" si="199"/>
        <v>Shoda</v>
      </c>
      <c r="K966">
        <v>964</v>
      </c>
      <c r="L966" s="1">
        <f>IF(LEFT(Převodník!$A$12,5)=LEFT('Přehled převodů'!D966,5),1,0)</f>
        <v>0</v>
      </c>
      <c r="M966" s="31"/>
      <c r="N966">
        <f t="shared" si="197"/>
        <v>0</v>
      </c>
      <c r="O966" s="45" t="e">
        <f t="shared" si="201"/>
        <v>#N/A</v>
      </c>
      <c r="P966">
        <f t="shared" si="192"/>
        <v>0</v>
      </c>
      <c r="Q966" s="41">
        <f t="shared" si="193"/>
        <v>0</v>
      </c>
      <c r="R966" s="41">
        <f t="shared" si="202"/>
        <v>0</v>
      </c>
      <c r="S966" s="41">
        <f t="shared" si="194"/>
        <v>0</v>
      </c>
      <c r="T966">
        <f t="shared" si="203"/>
        <v>0</v>
      </c>
      <c r="U966" s="40">
        <f t="shared" si="195"/>
        <v>0</v>
      </c>
      <c r="V966" s="38">
        <f t="shared" si="196"/>
        <v>0</v>
      </c>
      <c r="W966" t="str">
        <f>VLOOKUP(A966,'Komplet č.2008 (ÚR 4 A 5)'!$V$4:$W$778,1,0)</f>
        <v>66190</v>
      </c>
      <c r="X966" t="str">
        <f>VLOOKUP(A966,'Komplet č.2008 (ÚR 4 A 5)'!$Y$4:$Y$778,1,0)</f>
        <v>66190</v>
      </c>
      <c r="FJ966" t="str">
        <f>VLOOKUP(F966,'Komplet č 2025 (ÚR 4 A 5)'!$F$3:$N$753,9,0)</f>
        <v>66.19</v>
      </c>
      <c r="FK966">
        <f>VLOOKUP(F966,'Komplet č 2025 (ÚR 4 A 5)'!$F$3:$N$753,8,0)</f>
        <v>4</v>
      </c>
    </row>
    <row r="967" spans="1:167" x14ac:dyDescent="0.25">
      <c r="A967" s="67" t="s">
        <v>2406</v>
      </c>
      <c r="B967" s="68" t="s">
        <v>2407</v>
      </c>
      <c r="C967" s="55" t="str">
        <f t="shared" si="204"/>
        <v>66190 - Ostatní pomocné činnosti související s finančním zprostředkováním</v>
      </c>
      <c r="D967" s="55" t="s">
        <v>2408</v>
      </c>
      <c r="E967" s="1" t="s">
        <v>45</v>
      </c>
      <c r="F967" s="67" t="s">
        <v>2410</v>
      </c>
      <c r="G967" s="68" t="s">
        <v>2411</v>
      </c>
      <c r="H967" s="55" t="str">
        <f t="shared" si="200"/>
        <v>66300 - Správa fondů</v>
      </c>
      <c r="I967" s="55" t="s">
        <v>2416</v>
      </c>
      <c r="J967" t="str">
        <f t="shared" si="199"/>
        <v>Shoda</v>
      </c>
      <c r="K967">
        <v>965</v>
      </c>
      <c r="L967" s="1">
        <f>IF(LEFT(Převodník!$A$12,5)=LEFT('Přehled převodů'!D967,5),1,0)</f>
        <v>0</v>
      </c>
      <c r="M967" s="31"/>
      <c r="N967">
        <f t="shared" si="197"/>
        <v>0</v>
      </c>
      <c r="O967" s="45" t="e">
        <f t="shared" si="201"/>
        <v>#N/A</v>
      </c>
      <c r="P967">
        <f t="shared" si="192"/>
        <v>0</v>
      </c>
      <c r="Q967" s="41">
        <f t="shared" si="193"/>
        <v>0</v>
      </c>
      <c r="R967" s="41">
        <f t="shared" si="202"/>
        <v>0</v>
      </c>
      <c r="S967" s="41">
        <f t="shared" si="194"/>
        <v>0</v>
      </c>
      <c r="T967">
        <f t="shared" si="203"/>
        <v>0</v>
      </c>
      <c r="U967" s="40">
        <f t="shared" si="195"/>
        <v>0</v>
      </c>
      <c r="V967" s="38">
        <f t="shared" si="196"/>
        <v>0</v>
      </c>
      <c r="W967" t="str">
        <f>VLOOKUP(A967,'Komplet č.2008 (ÚR 4 A 5)'!$V$4:$W$778,1,0)</f>
        <v>66190</v>
      </c>
      <c r="X967" t="str">
        <f>VLOOKUP(A967,'Komplet č.2008 (ÚR 4 A 5)'!$Y$4:$Y$778,1,0)</f>
        <v>66190</v>
      </c>
      <c r="FJ967" t="str">
        <f>VLOOKUP(F967,'Komplet č 2025 (ÚR 4 A 5)'!$F$3:$N$753,9,0)</f>
        <v>66.30</v>
      </c>
      <c r="FK967">
        <f>VLOOKUP(F967,'Komplet č 2025 (ÚR 4 A 5)'!$F$3:$N$753,8,0)</f>
        <v>4</v>
      </c>
    </row>
    <row r="968" spans="1:167" x14ac:dyDescent="0.25">
      <c r="A968" s="67" t="s">
        <v>2413</v>
      </c>
      <c r="B968" s="68" t="s">
        <v>2414</v>
      </c>
      <c r="C968" s="55" t="str">
        <f t="shared" si="204"/>
        <v>66210 - Vyhodnocování rizik a škod</v>
      </c>
      <c r="D968" s="55" t="s">
        <v>2415</v>
      </c>
      <c r="E968" s="1" t="s">
        <v>29</v>
      </c>
      <c r="F968" s="67" t="s">
        <v>2413</v>
      </c>
      <c r="G968" s="68" t="s">
        <v>2414</v>
      </c>
      <c r="H968" s="55" t="str">
        <f t="shared" si="200"/>
        <v>66210 - Vyhodnocování rizik a škod</v>
      </c>
      <c r="I968" s="55" t="s">
        <v>2415</v>
      </c>
      <c r="J968" t="str">
        <f t="shared" si="199"/>
        <v>Shoda</v>
      </c>
      <c r="K968">
        <v>966</v>
      </c>
      <c r="L968" s="1">
        <f>IF(LEFT(Převodník!$A$12,5)=LEFT('Přehled převodů'!D968,5),1,0)</f>
        <v>0</v>
      </c>
      <c r="M968" s="31"/>
      <c r="N968">
        <f t="shared" si="197"/>
        <v>0</v>
      </c>
      <c r="O968" s="45" t="e">
        <f t="shared" si="201"/>
        <v>#N/A</v>
      </c>
      <c r="P968">
        <f t="shared" si="192"/>
        <v>0</v>
      </c>
      <c r="Q968" s="41">
        <f t="shared" si="193"/>
        <v>0</v>
      </c>
      <c r="R968" s="41">
        <f t="shared" si="202"/>
        <v>0</v>
      </c>
      <c r="S968" s="41">
        <f t="shared" si="194"/>
        <v>0</v>
      </c>
      <c r="T968">
        <f t="shared" si="203"/>
        <v>0</v>
      </c>
      <c r="U968" s="40">
        <f t="shared" si="195"/>
        <v>0</v>
      </c>
      <c r="V968" s="38">
        <f t="shared" si="196"/>
        <v>0</v>
      </c>
      <c r="W968" t="str">
        <f>VLOOKUP(A968,'Komplet č.2008 (ÚR 4 A 5)'!$V$4:$W$778,1,0)</f>
        <v>66210</v>
      </c>
      <c r="X968" t="str">
        <f>VLOOKUP(A968,'Komplet č.2008 (ÚR 4 A 5)'!$Y$4:$Y$778,1,0)</f>
        <v>66210</v>
      </c>
      <c r="FJ968" t="str">
        <f>VLOOKUP(F968,'Komplet č 2025 (ÚR 4 A 5)'!$F$3:$N$753,9,0)</f>
        <v>66.21</v>
      </c>
      <c r="FK968">
        <f>VLOOKUP(F968,'Komplet č 2025 (ÚR 4 A 5)'!$F$3:$N$753,8,0)</f>
        <v>4</v>
      </c>
    </row>
    <row r="969" spans="1:167" x14ac:dyDescent="0.25">
      <c r="A969" s="67" t="s">
        <v>2417</v>
      </c>
      <c r="B969" s="68" t="s">
        <v>2418</v>
      </c>
      <c r="C969" s="55" t="str">
        <f t="shared" si="204"/>
        <v>66220 - Činnosti zástupců pojišťovny a makléřů</v>
      </c>
      <c r="D969" s="55" t="s">
        <v>2419</v>
      </c>
      <c r="E969" s="1" t="s">
        <v>29</v>
      </c>
      <c r="F969" s="67" t="s">
        <v>2417</v>
      </c>
      <c r="G969" s="68" t="s">
        <v>2420</v>
      </c>
      <c r="H969" s="55" t="str">
        <f t="shared" si="200"/>
        <v>66220 - Činnosti pojišťovacích makléřů a agentů</v>
      </c>
      <c r="I969" s="55" t="s">
        <v>2425</v>
      </c>
      <c r="J969" t="str">
        <f t="shared" si="199"/>
        <v>Shoda</v>
      </c>
      <c r="K969">
        <v>967</v>
      </c>
      <c r="L969" s="1">
        <f>IF(LEFT(Převodník!$A$12,5)=LEFT('Přehled převodů'!D969,5),1,0)</f>
        <v>0</v>
      </c>
      <c r="M969" s="31"/>
      <c r="N969">
        <f t="shared" si="197"/>
        <v>0</v>
      </c>
      <c r="O969" s="45" t="e">
        <f t="shared" si="201"/>
        <v>#N/A</v>
      </c>
      <c r="P969">
        <f t="shared" si="192"/>
        <v>0</v>
      </c>
      <c r="Q969" s="41">
        <f t="shared" si="193"/>
        <v>0</v>
      </c>
      <c r="R969" s="41">
        <f t="shared" si="202"/>
        <v>0</v>
      </c>
      <c r="S969" s="41">
        <f t="shared" si="194"/>
        <v>0</v>
      </c>
      <c r="T969">
        <f t="shared" si="203"/>
        <v>0</v>
      </c>
      <c r="U969" s="40">
        <f t="shared" si="195"/>
        <v>0</v>
      </c>
      <c r="V969" s="38">
        <f t="shared" si="196"/>
        <v>0</v>
      </c>
      <c r="W969" t="str">
        <f>VLOOKUP(A969,'Komplet č.2008 (ÚR 4 A 5)'!$V$4:$W$778,1,0)</f>
        <v>66220</v>
      </c>
      <c r="X969" t="str">
        <f>VLOOKUP(A969,'Komplet č.2008 (ÚR 4 A 5)'!$Y$4:$Y$778,1,0)</f>
        <v>66220</v>
      </c>
      <c r="FJ969" t="str">
        <f>VLOOKUP(F969,'Komplet č 2025 (ÚR 4 A 5)'!$F$3:$N$753,9,0)</f>
        <v>66.22</v>
      </c>
      <c r="FK969">
        <f>VLOOKUP(F969,'Komplet č 2025 (ÚR 4 A 5)'!$F$3:$N$753,8,0)</f>
        <v>4</v>
      </c>
    </row>
    <row r="970" spans="1:167" x14ac:dyDescent="0.25">
      <c r="A970" s="67" t="s">
        <v>2421</v>
      </c>
      <c r="B970" s="68" t="s">
        <v>2422</v>
      </c>
      <c r="C970" s="55" t="str">
        <f t="shared" si="204"/>
        <v>66290 - Ostatní pomocné činnosti související s pojišťovnictvím a penzijním financováním</v>
      </c>
      <c r="D970" s="55" t="s">
        <v>2423</v>
      </c>
      <c r="E970" s="1" t="s">
        <v>29</v>
      </c>
      <c r="F970" s="67" t="s">
        <v>2421</v>
      </c>
      <c r="G970" s="68" t="s">
        <v>2424</v>
      </c>
      <c r="H970" s="55" t="str">
        <f t="shared" si="200"/>
        <v>66290 - Pomocné činnosti k pojišťování a penzijnímu financování j. n.</v>
      </c>
      <c r="I970" s="55" t="s">
        <v>2426</v>
      </c>
      <c r="J970" t="str">
        <f t="shared" si="199"/>
        <v>Shoda</v>
      </c>
      <c r="K970">
        <v>968</v>
      </c>
      <c r="L970" s="1">
        <f>IF(LEFT(Převodník!$A$12,5)=LEFT('Přehled převodů'!D970,5),1,0)</f>
        <v>0</v>
      </c>
      <c r="M970" s="31"/>
      <c r="N970">
        <f t="shared" si="197"/>
        <v>0</v>
      </c>
      <c r="O970" s="45" t="e">
        <f t="shared" si="201"/>
        <v>#N/A</v>
      </c>
      <c r="P970">
        <f t="shared" ref="P970:P1033" si="205">IF(AND(N970&lt;N971,N969=0),N970,0)</f>
        <v>0</v>
      </c>
      <c r="Q970" s="41">
        <f t="shared" ref="Q970:Q1033" si="206">IF(AND(P970&gt;1,P969=0,L970=1),P970,0)</f>
        <v>0</v>
      </c>
      <c r="R970" s="41">
        <f t="shared" si="202"/>
        <v>0</v>
      </c>
      <c r="S970" s="41">
        <f t="shared" ref="S970:S1033" si="207">(IF(AND(N970=P970,Q970=P970,Q970,R970=N970),N970,0))</f>
        <v>0</v>
      </c>
      <c r="T970">
        <f t="shared" si="203"/>
        <v>0</v>
      </c>
      <c r="U970" s="40">
        <f t="shared" ref="U970:U1033" si="208">IF(AND(T969=0,T971&gt;=0),T970,0)</f>
        <v>0</v>
      </c>
      <c r="V970" s="38">
        <f t="shared" ref="V970:V1033" si="209">IF(U970+T970=T970,T970,0)</f>
        <v>0</v>
      </c>
      <c r="W970" t="str">
        <f>VLOOKUP(A970,'Komplet č.2008 (ÚR 4 A 5)'!$V$4:$W$778,1,0)</f>
        <v>66290</v>
      </c>
      <c r="X970" t="str">
        <f>VLOOKUP(A970,'Komplet č.2008 (ÚR 4 A 5)'!$Y$4:$Y$778,1,0)</f>
        <v>66290</v>
      </c>
      <c r="FJ970" t="str">
        <f>VLOOKUP(F970,'Komplet č 2025 (ÚR 4 A 5)'!$F$3:$N$753,9,0)</f>
        <v>66.29</v>
      </c>
      <c r="FK970">
        <f>VLOOKUP(F970,'Komplet č 2025 (ÚR 4 A 5)'!$F$3:$N$753,8,0)</f>
        <v>4</v>
      </c>
    </row>
    <row r="971" spans="1:167" x14ac:dyDescent="0.25">
      <c r="A971" s="67" t="s">
        <v>2410</v>
      </c>
      <c r="B971" s="68" t="s">
        <v>2411</v>
      </c>
      <c r="C971" s="55" t="str">
        <f t="shared" si="204"/>
        <v>66300 - Správa fondů</v>
      </c>
      <c r="D971" s="55" t="s">
        <v>2416</v>
      </c>
      <c r="E971" s="1" t="s">
        <v>29</v>
      </c>
      <c r="F971" s="67" t="s">
        <v>2410</v>
      </c>
      <c r="G971" s="68" t="s">
        <v>2411</v>
      </c>
      <c r="H971" s="55" t="str">
        <f t="shared" si="200"/>
        <v>66300 - Správa fondů</v>
      </c>
      <c r="I971" s="55" t="s">
        <v>2416</v>
      </c>
      <c r="J971" t="str">
        <f t="shared" si="199"/>
        <v>Shoda</v>
      </c>
      <c r="K971">
        <v>969</v>
      </c>
      <c r="L971" s="1">
        <f>IF(LEFT(Převodník!$A$12,5)=LEFT('Přehled převodů'!D971,5),1,0)</f>
        <v>0</v>
      </c>
      <c r="M971" s="31"/>
      <c r="N971">
        <f t="shared" si="197"/>
        <v>0</v>
      </c>
      <c r="O971" s="45" t="e">
        <f t="shared" si="201"/>
        <v>#N/A</v>
      </c>
      <c r="P971">
        <f t="shared" si="205"/>
        <v>0</v>
      </c>
      <c r="Q971" s="41">
        <f t="shared" si="206"/>
        <v>0</v>
      </c>
      <c r="R971" s="41">
        <f t="shared" si="202"/>
        <v>0</v>
      </c>
      <c r="S971" s="41">
        <f t="shared" si="207"/>
        <v>0</v>
      </c>
      <c r="T971">
        <f t="shared" si="203"/>
        <v>0</v>
      </c>
      <c r="U971" s="40">
        <f t="shared" si="208"/>
        <v>0</v>
      </c>
      <c r="V971" s="38">
        <f t="shared" si="209"/>
        <v>0</v>
      </c>
      <c r="W971" t="str">
        <f>VLOOKUP(A971,'Komplet č.2008 (ÚR 4 A 5)'!$V$4:$W$778,1,0)</f>
        <v>66300</v>
      </c>
      <c r="X971" t="str">
        <f>VLOOKUP(A971,'Komplet č.2008 (ÚR 4 A 5)'!$Y$4:$Y$778,1,0)</f>
        <v>66300</v>
      </c>
      <c r="FJ971" t="str">
        <f>VLOOKUP(F971,'Komplet č 2025 (ÚR 4 A 5)'!$F$3:$N$753,9,0)</f>
        <v>66.30</v>
      </c>
      <c r="FK971">
        <f>VLOOKUP(F971,'Komplet č 2025 (ÚR 4 A 5)'!$F$3:$N$753,8,0)</f>
        <v>4</v>
      </c>
    </row>
    <row r="972" spans="1:167" x14ac:dyDescent="0.25">
      <c r="A972" s="67" t="s">
        <v>2427</v>
      </c>
      <c r="B972" s="68" t="s">
        <v>2428</v>
      </c>
      <c r="C972" s="55" t="str">
        <f t="shared" si="204"/>
        <v>68100 - Nákup a následný prodej vlastních nemovitostí</v>
      </c>
      <c r="D972" s="55" t="s">
        <v>2429</v>
      </c>
      <c r="E972" s="1" t="s">
        <v>29</v>
      </c>
      <c r="F972" s="67" t="s">
        <v>2430</v>
      </c>
      <c r="G972" s="68" t="s">
        <v>2428</v>
      </c>
      <c r="H972" s="55" t="str">
        <f t="shared" si="200"/>
        <v>68110 - Nákup a následný prodej vlastních nemovitostí</v>
      </c>
      <c r="I972" s="55" t="s">
        <v>2434</v>
      </c>
      <c r="J972" t="str">
        <f t="shared" si="199"/>
        <v>Shoda</v>
      </c>
      <c r="K972">
        <v>970</v>
      </c>
      <c r="L972" s="1">
        <f>IF(LEFT(Převodník!$A$12,5)=LEFT('Přehled převodů'!D972,5),1,0)</f>
        <v>0</v>
      </c>
      <c r="M972" s="31"/>
      <c r="N972">
        <f t="shared" si="197"/>
        <v>0</v>
      </c>
      <c r="O972" s="45" t="e">
        <f t="shared" si="201"/>
        <v>#N/A</v>
      </c>
      <c r="P972">
        <f t="shared" si="205"/>
        <v>0</v>
      </c>
      <c r="Q972" s="41">
        <f t="shared" si="206"/>
        <v>0</v>
      </c>
      <c r="R972" s="41">
        <f t="shared" si="202"/>
        <v>0</v>
      </c>
      <c r="S972" s="41">
        <f t="shared" si="207"/>
        <v>0</v>
      </c>
      <c r="T972">
        <f t="shared" si="203"/>
        <v>0</v>
      </c>
      <c r="U972" s="40">
        <f t="shared" si="208"/>
        <v>0</v>
      </c>
      <c r="V972" s="38">
        <f t="shared" si="209"/>
        <v>0</v>
      </c>
      <c r="W972" t="str">
        <f>VLOOKUP(A972,'Komplet č.2008 (ÚR 4 A 5)'!$V$4:$W$778,1,0)</f>
        <v>68100</v>
      </c>
      <c r="X972" t="str">
        <f>VLOOKUP(A972,'Komplet č.2008 (ÚR 4 A 5)'!$Y$4:$Y$778,1,0)</f>
        <v>68100</v>
      </c>
      <c r="FJ972" t="str">
        <f>VLOOKUP(F972,'Komplet č 2025 (ÚR 4 A 5)'!$F$3:$N$753,9,0)</f>
        <v>68.11</v>
      </c>
      <c r="FK972">
        <f>VLOOKUP(F972,'Komplet č 2025 (ÚR 4 A 5)'!$F$3:$N$753,8,0)</f>
        <v>4</v>
      </c>
    </row>
    <row r="973" spans="1:167" x14ac:dyDescent="0.25">
      <c r="A973" s="67" t="s">
        <v>2431</v>
      </c>
      <c r="B973" s="68" t="s">
        <v>2432</v>
      </c>
      <c r="C973" s="55" t="str">
        <f t="shared" si="204"/>
        <v>68200 - Pronájem a správa vlastních nebo pronajatých nemovitostí</v>
      </c>
      <c r="D973" s="55" t="s">
        <v>2433</v>
      </c>
      <c r="E973" s="1" t="s">
        <v>45</v>
      </c>
      <c r="F973" s="67" t="s">
        <v>2125</v>
      </c>
      <c r="G973" s="68" t="s">
        <v>2126</v>
      </c>
      <c r="H973" s="55" t="str">
        <f t="shared" si="200"/>
        <v>55900 - Ostatní ubytování</v>
      </c>
      <c r="I973" s="55" t="s">
        <v>2127</v>
      </c>
      <c r="J973" t="str">
        <f t="shared" si="199"/>
        <v>Shoda</v>
      </c>
      <c r="K973">
        <v>971</v>
      </c>
      <c r="L973" s="1">
        <f>IF(LEFT(Převodník!$A$12,5)=LEFT('Přehled převodů'!D973,5),1,0)</f>
        <v>0</v>
      </c>
      <c r="M973" s="31"/>
      <c r="N973">
        <f t="shared" si="197"/>
        <v>0</v>
      </c>
      <c r="O973" s="45" t="e">
        <f t="shared" si="201"/>
        <v>#N/A</v>
      </c>
      <c r="P973">
        <f t="shared" si="205"/>
        <v>0</v>
      </c>
      <c r="Q973" s="41">
        <f t="shared" si="206"/>
        <v>0</v>
      </c>
      <c r="R973" s="41">
        <f t="shared" si="202"/>
        <v>0</v>
      </c>
      <c r="S973" s="41">
        <f t="shared" si="207"/>
        <v>0</v>
      </c>
      <c r="T973">
        <f t="shared" si="203"/>
        <v>0</v>
      </c>
      <c r="U973" s="40">
        <f t="shared" si="208"/>
        <v>0</v>
      </c>
      <c r="V973" s="38">
        <f t="shared" si="209"/>
        <v>0</v>
      </c>
      <c r="W973" t="str">
        <f>VLOOKUP(A973,'Komplet č.2008 (ÚR 4 A 5)'!$V$4:$W$778,1,0)</f>
        <v>68200</v>
      </c>
      <c r="X973" t="str">
        <f>VLOOKUP(A973,'Komplet č.2008 (ÚR 4 A 5)'!$Y$4:$Y$778,1,0)</f>
        <v>68200</v>
      </c>
      <c r="FJ973" t="str">
        <f>VLOOKUP(F973,'Komplet č 2025 (ÚR 4 A 5)'!$F$3:$N$753,9,0)</f>
        <v>55.90</v>
      </c>
      <c r="FK973">
        <f>VLOOKUP(F973,'Komplet č 2025 (ÚR 4 A 5)'!$F$3:$N$753,8,0)</f>
        <v>4</v>
      </c>
    </row>
    <row r="974" spans="1:167" x14ac:dyDescent="0.25">
      <c r="A974" s="67" t="s">
        <v>2431</v>
      </c>
      <c r="B974" s="68" t="s">
        <v>2432</v>
      </c>
      <c r="C974" s="55" t="str">
        <f t="shared" si="204"/>
        <v>68200 - Pronájem a správa vlastních nebo pronajatých nemovitostí</v>
      </c>
      <c r="D974" s="55" t="s">
        <v>2433</v>
      </c>
      <c r="E974" s="1" t="s">
        <v>45</v>
      </c>
      <c r="F974" s="67" t="s">
        <v>2431</v>
      </c>
      <c r="G974" s="68" t="s">
        <v>2432</v>
      </c>
      <c r="H974" s="55" t="str">
        <f t="shared" si="200"/>
        <v>68200 - Pronájem a správa vlastních nebo pronajatých nemovitostí</v>
      </c>
      <c r="I974" s="55" t="s">
        <v>2433</v>
      </c>
      <c r="J974" t="str">
        <f t="shared" si="199"/>
        <v>Shoda</v>
      </c>
      <c r="K974">
        <v>972</v>
      </c>
      <c r="L974" s="1">
        <f>IF(LEFT(Převodník!$A$12,5)=LEFT('Přehled převodů'!D974,5),1,0)</f>
        <v>0</v>
      </c>
      <c r="M974" s="31"/>
      <c r="N974">
        <f t="shared" si="197"/>
        <v>0</v>
      </c>
      <c r="O974" s="45" t="e">
        <f t="shared" si="201"/>
        <v>#N/A</v>
      </c>
      <c r="P974">
        <f t="shared" si="205"/>
        <v>0</v>
      </c>
      <c r="Q974" s="41">
        <f t="shared" si="206"/>
        <v>0</v>
      </c>
      <c r="R974" s="41">
        <f t="shared" si="202"/>
        <v>0</v>
      </c>
      <c r="S974" s="41">
        <f t="shared" si="207"/>
        <v>0</v>
      </c>
      <c r="T974">
        <f t="shared" si="203"/>
        <v>0</v>
      </c>
      <c r="U974" s="40">
        <f t="shared" si="208"/>
        <v>0</v>
      </c>
      <c r="V974" s="38">
        <f t="shared" si="209"/>
        <v>0</v>
      </c>
      <c r="W974" t="str">
        <f>VLOOKUP(A974,'Komplet č.2008 (ÚR 4 A 5)'!$V$4:$W$778,1,0)</f>
        <v>68200</v>
      </c>
      <c r="X974" t="str">
        <f>VLOOKUP(A974,'Komplet č.2008 (ÚR 4 A 5)'!$Y$4:$Y$778,1,0)</f>
        <v>68200</v>
      </c>
      <c r="FJ974" t="str">
        <f>VLOOKUP(F974,'Komplet č 2025 (ÚR 4 A 5)'!$F$3:$N$753,9,0)</f>
        <v>68.20</v>
      </c>
      <c r="FK974">
        <f>VLOOKUP(F974,'Komplet č 2025 (ÚR 4 A 5)'!$F$3:$N$753,8,0)</f>
        <v>4</v>
      </c>
    </row>
    <row r="975" spans="1:167" x14ac:dyDescent="0.25">
      <c r="A975" s="67" t="s">
        <v>2435</v>
      </c>
      <c r="B975" s="68" t="s">
        <v>2436</v>
      </c>
      <c r="C975" s="55" t="str">
        <f t="shared" si="204"/>
        <v>68201 - Pronájem vlastních nebo pronajatých nemovitostí s bytovými prostory</v>
      </c>
      <c r="D975" s="55" t="s">
        <v>2437</v>
      </c>
      <c r="E975" s="1" t="s">
        <v>45</v>
      </c>
      <c r="F975" s="67" t="s">
        <v>2125</v>
      </c>
      <c r="G975" s="68" t="s">
        <v>2126</v>
      </c>
      <c r="H975" s="55" t="str">
        <f t="shared" si="200"/>
        <v>55900 - Ostatní ubytování</v>
      </c>
      <c r="I975" s="55" t="s">
        <v>2127</v>
      </c>
      <c r="J975" t="str">
        <f t="shared" si="199"/>
        <v>Shoda</v>
      </c>
      <c r="K975">
        <v>973</v>
      </c>
      <c r="L975" s="1">
        <f>IF(LEFT(Převodník!$A$12,5)=LEFT('Přehled převodů'!D975,5),1,0)</f>
        <v>0</v>
      </c>
      <c r="M975" s="31"/>
      <c r="N975">
        <f t="shared" si="197"/>
        <v>0</v>
      </c>
      <c r="O975" s="45" t="e">
        <f t="shared" si="201"/>
        <v>#N/A</v>
      </c>
      <c r="P975">
        <f t="shared" si="205"/>
        <v>0</v>
      </c>
      <c r="Q975" s="41">
        <f t="shared" si="206"/>
        <v>0</v>
      </c>
      <c r="R975" s="41">
        <f t="shared" si="202"/>
        <v>0</v>
      </c>
      <c r="S975" s="41">
        <f t="shared" si="207"/>
        <v>0</v>
      </c>
      <c r="T975">
        <f t="shared" si="203"/>
        <v>0</v>
      </c>
      <c r="U975" s="40">
        <f t="shared" si="208"/>
        <v>0</v>
      </c>
      <c r="V975" s="38">
        <f t="shared" si="209"/>
        <v>0</v>
      </c>
      <c r="W975" t="str">
        <f>VLOOKUP(A975,'Komplet č.2008 (ÚR 4 A 5)'!$V$4:$W$778,1,0)</f>
        <v>68201</v>
      </c>
      <c r="X975" t="str">
        <f>VLOOKUP(A975,'Komplet č.2008 (ÚR 4 A 5)'!$Y$4:$Y$778,1,0)</f>
        <v>68201</v>
      </c>
      <c r="FJ975" t="str">
        <f>VLOOKUP(F975,'Komplet č 2025 (ÚR 4 A 5)'!$F$3:$N$753,9,0)</f>
        <v>55.90</v>
      </c>
      <c r="FK975">
        <f>VLOOKUP(F975,'Komplet č 2025 (ÚR 4 A 5)'!$F$3:$N$753,8,0)</f>
        <v>4</v>
      </c>
    </row>
    <row r="976" spans="1:167" x14ac:dyDescent="0.25">
      <c r="A976" s="67" t="s">
        <v>2435</v>
      </c>
      <c r="B976" s="68" t="s">
        <v>2436</v>
      </c>
      <c r="C976" s="55" t="str">
        <f t="shared" si="204"/>
        <v>68201 - Pronájem vlastních nebo pronajatých nemovitostí s bytovými prostory</v>
      </c>
      <c r="D976" s="55" t="s">
        <v>2437</v>
      </c>
      <c r="E976" s="1" t="s">
        <v>45</v>
      </c>
      <c r="F976" s="67" t="s">
        <v>2431</v>
      </c>
      <c r="G976" s="68" t="s">
        <v>2432</v>
      </c>
      <c r="H976" s="55" t="str">
        <f t="shared" si="200"/>
        <v>68200 - Pronájem a správa vlastních nebo pronajatých nemovitostí</v>
      </c>
      <c r="I976" s="55" t="s">
        <v>2433</v>
      </c>
      <c r="J976" t="str">
        <f t="shared" si="199"/>
        <v>Shoda</v>
      </c>
      <c r="K976">
        <v>974</v>
      </c>
      <c r="L976" s="1">
        <f>IF(LEFT(Převodník!$A$12,5)=LEFT('Přehled převodů'!D976,5),1,0)</f>
        <v>0</v>
      </c>
      <c r="M976" s="31"/>
      <c r="N976">
        <f t="shared" si="197"/>
        <v>0</v>
      </c>
      <c r="O976" s="45" t="e">
        <f t="shared" si="201"/>
        <v>#N/A</v>
      </c>
      <c r="P976">
        <f t="shared" si="205"/>
        <v>0</v>
      </c>
      <c r="Q976" s="41">
        <f t="shared" si="206"/>
        <v>0</v>
      </c>
      <c r="R976" s="41">
        <f t="shared" si="202"/>
        <v>0</v>
      </c>
      <c r="S976" s="41">
        <f t="shared" si="207"/>
        <v>0</v>
      </c>
      <c r="T976">
        <f t="shared" si="203"/>
        <v>0</v>
      </c>
      <c r="U976" s="40">
        <f t="shared" si="208"/>
        <v>0</v>
      </c>
      <c r="V976" s="38">
        <f t="shared" si="209"/>
        <v>0</v>
      </c>
      <c r="W976" t="str">
        <f>VLOOKUP(A976,'Komplet č.2008 (ÚR 4 A 5)'!$V$4:$W$778,1,0)</f>
        <v>68201</v>
      </c>
      <c r="X976" t="str">
        <f>VLOOKUP(A976,'Komplet č.2008 (ÚR 4 A 5)'!$Y$4:$Y$778,1,0)</f>
        <v>68201</v>
      </c>
      <c r="FJ976" t="str">
        <f>VLOOKUP(F976,'Komplet č 2025 (ÚR 4 A 5)'!$F$3:$N$753,9,0)</f>
        <v>68.20</v>
      </c>
      <c r="FK976">
        <f>VLOOKUP(F976,'Komplet č 2025 (ÚR 4 A 5)'!$F$3:$N$753,8,0)</f>
        <v>4</v>
      </c>
    </row>
    <row r="977" spans="1:167" x14ac:dyDescent="0.25">
      <c r="A977" s="67" t="s">
        <v>2438</v>
      </c>
      <c r="B977" s="68" t="s">
        <v>2439</v>
      </c>
      <c r="C977" s="55" t="str">
        <f t="shared" si="204"/>
        <v>68202 - Pronájem vlastních nebo pronajatých nemovitostí s nebytovými prostory</v>
      </c>
      <c r="D977" s="55" t="s">
        <v>2440</v>
      </c>
      <c r="E977" s="1" t="s">
        <v>29</v>
      </c>
      <c r="F977" s="67" t="s">
        <v>2431</v>
      </c>
      <c r="G977" s="68" t="s">
        <v>2432</v>
      </c>
      <c r="H977" s="55" t="str">
        <f t="shared" si="200"/>
        <v>68200 - Pronájem a správa vlastních nebo pronajatých nemovitostí</v>
      </c>
      <c r="I977" s="55" t="s">
        <v>2433</v>
      </c>
      <c r="J977" t="str">
        <f t="shared" si="199"/>
        <v>Shoda</v>
      </c>
      <c r="K977">
        <v>975</v>
      </c>
      <c r="L977" s="1">
        <f>IF(LEFT(Převodník!$A$12,5)=LEFT('Přehled převodů'!D977,5),1,0)</f>
        <v>0</v>
      </c>
      <c r="M977" s="31"/>
      <c r="N977">
        <f t="shared" si="197"/>
        <v>0</v>
      </c>
      <c r="O977" s="45" t="e">
        <f t="shared" si="201"/>
        <v>#N/A</v>
      </c>
      <c r="P977">
        <f t="shared" si="205"/>
        <v>0</v>
      </c>
      <c r="Q977" s="41">
        <f t="shared" si="206"/>
        <v>0</v>
      </c>
      <c r="R977" s="41">
        <f t="shared" si="202"/>
        <v>0</v>
      </c>
      <c r="S977" s="41">
        <f t="shared" si="207"/>
        <v>0</v>
      </c>
      <c r="T977">
        <f t="shared" si="203"/>
        <v>0</v>
      </c>
      <c r="U977" s="40">
        <f t="shared" si="208"/>
        <v>0</v>
      </c>
      <c r="V977" s="38">
        <f t="shared" si="209"/>
        <v>0</v>
      </c>
      <c r="W977" t="str">
        <f>VLOOKUP(A977,'Komplet č.2008 (ÚR 4 A 5)'!$V$4:$W$778,1,0)</f>
        <v>68202</v>
      </c>
      <c r="X977" t="str">
        <f>VLOOKUP(A977,'Komplet č.2008 (ÚR 4 A 5)'!$Y$4:$Y$778,1,0)</f>
        <v>68202</v>
      </c>
      <c r="FJ977" t="str">
        <f>VLOOKUP(F977,'Komplet č 2025 (ÚR 4 A 5)'!$F$3:$N$753,9,0)</f>
        <v>68.20</v>
      </c>
      <c r="FK977">
        <f>VLOOKUP(F977,'Komplet č 2025 (ÚR 4 A 5)'!$F$3:$N$753,8,0)</f>
        <v>4</v>
      </c>
    </row>
    <row r="978" spans="1:167" x14ac:dyDescent="0.25">
      <c r="A978" s="67" t="s">
        <v>2441</v>
      </c>
      <c r="B978" s="68" t="s">
        <v>2442</v>
      </c>
      <c r="C978" s="55" t="str">
        <f t="shared" si="204"/>
        <v>68203 - Správa vlastních nebo pronajatých nemovitostí s bytovými prostory</v>
      </c>
      <c r="D978" s="55" t="s">
        <v>2443</v>
      </c>
      <c r="E978" s="1" t="s">
        <v>29</v>
      </c>
      <c r="F978" s="67" t="s">
        <v>2431</v>
      </c>
      <c r="G978" s="68" t="s">
        <v>2432</v>
      </c>
      <c r="H978" s="55" t="str">
        <f t="shared" si="200"/>
        <v>68200 - Pronájem a správa vlastních nebo pronajatých nemovitostí</v>
      </c>
      <c r="I978" s="55" t="s">
        <v>2433</v>
      </c>
      <c r="J978" t="str">
        <f t="shared" si="199"/>
        <v>Shoda</v>
      </c>
      <c r="K978">
        <v>976</v>
      </c>
      <c r="L978" s="1">
        <f>IF(LEFT(Převodník!$A$12,5)=LEFT('Přehled převodů'!D978,5),1,0)</f>
        <v>0</v>
      </c>
      <c r="M978" s="31"/>
      <c r="N978">
        <f t="shared" si="197"/>
        <v>0</v>
      </c>
      <c r="O978" s="45" t="e">
        <f t="shared" si="201"/>
        <v>#N/A</v>
      </c>
      <c r="P978">
        <f t="shared" si="205"/>
        <v>0</v>
      </c>
      <c r="Q978" s="41">
        <f t="shared" si="206"/>
        <v>0</v>
      </c>
      <c r="R978" s="41">
        <f t="shared" si="202"/>
        <v>0</v>
      </c>
      <c r="S978" s="41">
        <f t="shared" si="207"/>
        <v>0</v>
      </c>
      <c r="T978">
        <f t="shared" si="203"/>
        <v>0</v>
      </c>
      <c r="U978" s="40">
        <f t="shared" si="208"/>
        <v>0</v>
      </c>
      <c r="V978" s="38">
        <f t="shared" si="209"/>
        <v>0</v>
      </c>
      <c r="W978" t="str">
        <f>VLOOKUP(A978,'Komplet č.2008 (ÚR 4 A 5)'!$V$4:$W$778,1,0)</f>
        <v>68203</v>
      </c>
      <c r="X978" t="str">
        <f>VLOOKUP(A978,'Komplet č.2008 (ÚR 4 A 5)'!$Y$4:$Y$778,1,0)</f>
        <v>68203</v>
      </c>
      <c r="FJ978" t="str">
        <f>VLOOKUP(F978,'Komplet č 2025 (ÚR 4 A 5)'!$F$3:$N$753,9,0)</f>
        <v>68.20</v>
      </c>
      <c r="FK978">
        <f>VLOOKUP(F978,'Komplet č 2025 (ÚR 4 A 5)'!$F$3:$N$753,8,0)</f>
        <v>4</v>
      </c>
    </row>
    <row r="979" spans="1:167" x14ac:dyDescent="0.25">
      <c r="A979" s="67" t="s">
        <v>2444</v>
      </c>
      <c r="B979" s="68" t="s">
        <v>2445</v>
      </c>
      <c r="C979" s="55" t="str">
        <f t="shared" si="204"/>
        <v>68204 - Správa vlastních nebo pronajatých nemovitostí s nebytovými prostory</v>
      </c>
      <c r="D979" s="55" t="s">
        <v>2446</v>
      </c>
      <c r="E979" s="1" t="s">
        <v>29</v>
      </c>
      <c r="F979" s="67" t="s">
        <v>2431</v>
      </c>
      <c r="G979" s="68" t="s">
        <v>2432</v>
      </c>
      <c r="H979" s="55" t="str">
        <f t="shared" si="200"/>
        <v>68200 - Pronájem a správa vlastních nebo pronajatých nemovitostí</v>
      </c>
      <c r="I979" s="55" t="s">
        <v>2433</v>
      </c>
      <c r="J979" t="str">
        <f t="shared" si="199"/>
        <v>Shoda</v>
      </c>
      <c r="K979">
        <v>977</v>
      </c>
      <c r="L979" s="1">
        <f>IF(LEFT(Převodník!$A$12,5)=LEFT('Přehled převodů'!D979,5),1,0)</f>
        <v>0</v>
      </c>
      <c r="M979" s="31"/>
      <c r="N979">
        <f t="shared" si="197"/>
        <v>0</v>
      </c>
      <c r="O979" s="45" t="e">
        <f t="shared" si="201"/>
        <v>#N/A</v>
      </c>
      <c r="P979">
        <f t="shared" si="205"/>
        <v>0</v>
      </c>
      <c r="Q979" s="41">
        <f t="shared" si="206"/>
        <v>0</v>
      </c>
      <c r="R979" s="41">
        <f t="shared" si="202"/>
        <v>0</v>
      </c>
      <c r="S979" s="41">
        <f t="shared" si="207"/>
        <v>0</v>
      </c>
      <c r="T979">
        <f t="shared" si="203"/>
        <v>0</v>
      </c>
      <c r="U979" s="40">
        <f t="shared" si="208"/>
        <v>0</v>
      </c>
      <c r="V979" s="38">
        <f t="shared" si="209"/>
        <v>0</v>
      </c>
      <c r="W979" t="e">
        <f>VLOOKUP(A979,'Komplet č.2008 (ÚR 4 A 5)'!$V$4:$W$778,1,0)</f>
        <v>#N/A</v>
      </c>
      <c r="X979" t="e">
        <f>VLOOKUP(A979,'Komplet č.2008 (ÚR 4 A 5)'!$Y$4:$Y$778,1,0)</f>
        <v>#N/A</v>
      </c>
      <c r="FJ979" t="str">
        <f>VLOOKUP(F979,'Komplet č 2025 (ÚR 4 A 5)'!$F$3:$N$753,9,0)</f>
        <v>68.20</v>
      </c>
      <c r="FK979">
        <f>VLOOKUP(F979,'Komplet č 2025 (ÚR 4 A 5)'!$F$3:$N$753,8,0)</f>
        <v>4</v>
      </c>
    </row>
    <row r="980" spans="1:167" x14ac:dyDescent="0.25">
      <c r="A980" s="67" t="s">
        <v>2447</v>
      </c>
      <c r="B980" s="68" t="s">
        <v>2448</v>
      </c>
      <c r="C980" s="55" t="str">
        <f t="shared" si="204"/>
        <v>68310 - Zprostředkovatelské činnosti realitních agentur</v>
      </c>
      <c r="D980" s="55" t="s">
        <v>2449</v>
      </c>
      <c r="E980" s="1" t="s">
        <v>45</v>
      </c>
      <c r="F980" s="67" t="s">
        <v>2447</v>
      </c>
      <c r="G980" s="68" t="s">
        <v>2450</v>
      </c>
      <c r="H980" s="55" t="str">
        <f t="shared" si="200"/>
        <v>68310 - Zprostředkování v oblasti nemovitostí</v>
      </c>
      <c r="I980" s="55" t="s">
        <v>2453</v>
      </c>
      <c r="J980" t="str">
        <f t="shared" si="199"/>
        <v>Shoda</v>
      </c>
      <c r="K980">
        <v>978</v>
      </c>
      <c r="L980" s="1">
        <f>IF(LEFT(Převodník!$A$12,5)=LEFT('Přehled převodů'!D980,5),1,0)</f>
        <v>0</v>
      </c>
      <c r="M980" s="31"/>
      <c r="N980">
        <f t="shared" si="197"/>
        <v>0</v>
      </c>
      <c r="O980" s="45" t="e">
        <f t="shared" si="201"/>
        <v>#N/A</v>
      </c>
      <c r="P980">
        <f t="shared" si="205"/>
        <v>0</v>
      </c>
      <c r="Q980" s="41">
        <f t="shared" si="206"/>
        <v>0</v>
      </c>
      <c r="R980" s="41">
        <f t="shared" si="202"/>
        <v>0</v>
      </c>
      <c r="S980" s="41">
        <f t="shared" si="207"/>
        <v>0</v>
      </c>
      <c r="T980">
        <f t="shared" si="203"/>
        <v>0</v>
      </c>
      <c r="U980" s="40">
        <f t="shared" si="208"/>
        <v>0</v>
      </c>
      <c r="V980" s="38">
        <f t="shared" si="209"/>
        <v>0</v>
      </c>
      <c r="W980" t="str">
        <f>VLOOKUP(A980,'Komplet č.2008 (ÚR 4 A 5)'!$V$4:$W$778,1,0)</f>
        <v>68310</v>
      </c>
      <c r="X980" t="str">
        <f>VLOOKUP(A980,'Komplet č.2008 (ÚR 4 A 5)'!$Y$4:$Y$778,1,0)</f>
        <v>68310</v>
      </c>
      <c r="FJ980" t="str">
        <f>VLOOKUP(F980,'Komplet č 2025 (ÚR 4 A 5)'!$F$3:$N$753,9,0)</f>
        <v>68.31</v>
      </c>
      <c r="FK980">
        <f>VLOOKUP(F980,'Komplet č 2025 (ÚR 4 A 5)'!$F$3:$N$753,8,0)</f>
        <v>4</v>
      </c>
    </row>
    <row r="981" spans="1:167" x14ac:dyDescent="0.25">
      <c r="A981" s="67" t="s">
        <v>2447</v>
      </c>
      <c r="B981" s="68" t="s">
        <v>2448</v>
      </c>
      <c r="C981" s="55" t="str">
        <f t="shared" si="204"/>
        <v>68310 - Zprostředkovatelské činnosti realitních agentur</v>
      </c>
      <c r="D981" s="55" t="s">
        <v>2449</v>
      </c>
      <c r="E981" s="1" t="s">
        <v>45</v>
      </c>
      <c r="F981" s="67" t="s">
        <v>2451</v>
      </c>
      <c r="G981" s="68" t="s">
        <v>2452</v>
      </c>
      <c r="H981" s="55" t="str">
        <f t="shared" si="200"/>
        <v>68320 - Ostatní činnosti v oblasti nemovitostí na základě smlouvy nebo dohody</v>
      </c>
      <c r="I981" s="55" t="s">
        <v>2456</v>
      </c>
      <c r="J981" t="str">
        <f t="shared" si="199"/>
        <v>Shoda</v>
      </c>
      <c r="K981">
        <v>979</v>
      </c>
      <c r="L981" s="1">
        <f>IF(LEFT(Převodník!$A$12,5)=LEFT('Přehled převodů'!D981,5),1,0)</f>
        <v>0</v>
      </c>
      <c r="M981" s="31"/>
      <c r="N981">
        <f t="shared" si="197"/>
        <v>0</v>
      </c>
      <c r="O981" s="45" t="e">
        <f t="shared" si="201"/>
        <v>#N/A</v>
      </c>
      <c r="P981">
        <f t="shared" si="205"/>
        <v>0</v>
      </c>
      <c r="Q981" s="41">
        <f t="shared" si="206"/>
        <v>0</v>
      </c>
      <c r="R981" s="41">
        <f t="shared" si="202"/>
        <v>0</v>
      </c>
      <c r="S981" s="41">
        <f t="shared" si="207"/>
        <v>0</v>
      </c>
      <c r="T981">
        <f t="shared" si="203"/>
        <v>0</v>
      </c>
      <c r="U981" s="40">
        <f t="shared" si="208"/>
        <v>0</v>
      </c>
      <c r="V981" s="38">
        <f t="shared" si="209"/>
        <v>0</v>
      </c>
      <c r="W981" t="str">
        <f>VLOOKUP(A981,'Komplet č.2008 (ÚR 4 A 5)'!$V$4:$W$778,1,0)</f>
        <v>68310</v>
      </c>
      <c r="X981" t="str">
        <f>VLOOKUP(A981,'Komplet č.2008 (ÚR 4 A 5)'!$Y$4:$Y$778,1,0)</f>
        <v>68310</v>
      </c>
      <c r="FJ981" t="str">
        <f>VLOOKUP(F981,'Komplet č 2025 (ÚR 4 A 5)'!$F$3:$N$753,9,0)</f>
        <v>68.32</v>
      </c>
      <c r="FK981">
        <f>VLOOKUP(F981,'Komplet č 2025 (ÚR 4 A 5)'!$F$3:$N$753,8,0)</f>
        <v>4</v>
      </c>
    </row>
    <row r="982" spans="1:167" x14ac:dyDescent="0.25">
      <c r="A982" s="67" t="s">
        <v>2451</v>
      </c>
      <c r="B982" s="68" t="s">
        <v>2454</v>
      </c>
      <c r="C982" s="55" t="str">
        <f t="shared" si="204"/>
        <v>68320 - Správa nemovitostí na základě smlouvy nebo dohody</v>
      </c>
      <c r="D982" s="55" t="s">
        <v>2455</v>
      </c>
      <c r="E982" s="1" t="s">
        <v>29</v>
      </c>
      <c r="F982" s="67" t="s">
        <v>2451</v>
      </c>
      <c r="G982" s="68" t="s">
        <v>2452</v>
      </c>
      <c r="H982" s="55" t="str">
        <f t="shared" si="200"/>
        <v>68320 - Ostatní činnosti v oblasti nemovitostí na základě smlouvy nebo dohody</v>
      </c>
      <c r="I982" s="55" t="s">
        <v>2456</v>
      </c>
      <c r="J982" t="str">
        <f t="shared" si="199"/>
        <v>Shoda</v>
      </c>
      <c r="K982">
        <v>980</v>
      </c>
      <c r="L982" s="1">
        <f>IF(LEFT(Převodník!$A$12,5)=LEFT('Přehled převodů'!D982,5),1,0)</f>
        <v>0</v>
      </c>
      <c r="M982" s="31"/>
      <c r="N982">
        <f t="shared" ref="N982:N1045" si="210">IF(L982=0,0,K982)</f>
        <v>0</v>
      </c>
      <c r="O982" s="45" t="e">
        <f t="shared" si="201"/>
        <v>#N/A</v>
      </c>
      <c r="P982">
        <f t="shared" si="205"/>
        <v>0</v>
      </c>
      <c r="Q982" s="41">
        <f t="shared" si="206"/>
        <v>0</v>
      </c>
      <c r="R982" s="41">
        <f t="shared" si="202"/>
        <v>0</v>
      </c>
      <c r="S982" s="41">
        <f t="shared" si="207"/>
        <v>0</v>
      </c>
      <c r="T982">
        <f t="shared" si="203"/>
        <v>0</v>
      </c>
      <c r="U982" s="40">
        <f t="shared" si="208"/>
        <v>0</v>
      </c>
      <c r="V982" s="38">
        <f t="shared" si="209"/>
        <v>0</v>
      </c>
      <c r="W982" t="str">
        <f>VLOOKUP(A982,'Komplet č.2008 (ÚR 4 A 5)'!$V$4:$W$778,1,0)</f>
        <v>68320</v>
      </c>
      <c r="X982" t="str">
        <f>VLOOKUP(A982,'Komplet č.2008 (ÚR 4 A 5)'!$Y$4:$Y$778,1,0)</f>
        <v>68320</v>
      </c>
      <c r="FJ982" t="str">
        <f>VLOOKUP(F982,'Komplet č 2025 (ÚR 4 A 5)'!$F$3:$N$753,9,0)</f>
        <v>68.32</v>
      </c>
      <c r="FK982">
        <f>VLOOKUP(F982,'Komplet č 2025 (ÚR 4 A 5)'!$F$3:$N$753,8,0)</f>
        <v>4</v>
      </c>
    </row>
    <row r="983" spans="1:167" x14ac:dyDescent="0.25">
      <c r="A983" s="67" t="s">
        <v>2457</v>
      </c>
      <c r="B983" s="68" t="s">
        <v>2458</v>
      </c>
      <c r="C983" s="55" t="str">
        <f t="shared" si="204"/>
        <v>69100 - Právní činnosti</v>
      </c>
      <c r="D983" s="55" t="s">
        <v>2459</v>
      </c>
      <c r="E983" s="1" t="s">
        <v>29</v>
      </c>
      <c r="F983" s="67" t="s">
        <v>2457</v>
      </c>
      <c r="G983" s="68" t="s">
        <v>2458</v>
      </c>
      <c r="H983" s="55" t="str">
        <f t="shared" si="200"/>
        <v>69100 - Právní činnosti</v>
      </c>
      <c r="I983" s="55" t="s">
        <v>2459</v>
      </c>
      <c r="J983" t="str">
        <f t="shared" si="199"/>
        <v>Shoda</v>
      </c>
      <c r="K983">
        <v>981</v>
      </c>
      <c r="L983" s="1">
        <f>IF(LEFT(Převodník!$A$12,5)=LEFT('Přehled převodů'!D983,5),1,0)</f>
        <v>0</v>
      </c>
      <c r="M983" s="31"/>
      <c r="N983">
        <f t="shared" si="210"/>
        <v>0</v>
      </c>
      <c r="O983" s="45" t="e">
        <f t="shared" si="201"/>
        <v>#N/A</v>
      </c>
      <c r="P983">
        <f t="shared" si="205"/>
        <v>0</v>
      </c>
      <c r="Q983" s="41">
        <f t="shared" si="206"/>
        <v>0</v>
      </c>
      <c r="R983" s="41">
        <f t="shared" si="202"/>
        <v>0</v>
      </c>
      <c r="S983" s="41">
        <f t="shared" si="207"/>
        <v>0</v>
      </c>
      <c r="T983">
        <f t="shared" si="203"/>
        <v>0</v>
      </c>
      <c r="U983" s="40">
        <f t="shared" si="208"/>
        <v>0</v>
      </c>
      <c r="V983" s="38">
        <f t="shared" si="209"/>
        <v>0</v>
      </c>
      <c r="W983" t="str">
        <f>VLOOKUP(A983,'Komplet č.2008 (ÚR 4 A 5)'!$V$4:$W$778,1,0)</f>
        <v>69100</v>
      </c>
      <c r="X983" t="str">
        <f>VLOOKUP(A983,'Komplet č.2008 (ÚR 4 A 5)'!$Y$4:$Y$778,1,0)</f>
        <v>69100</v>
      </c>
      <c r="FJ983" t="str">
        <f>VLOOKUP(F983,'Komplet č 2025 (ÚR 4 A 5)'!$F$3:$N$753,9,0)</f>
        <v>69.10</v>
      </c>
      <c r="FK983">
        <f>VLOOKUP(F983,'Komplet č 2025 (ÚR 4 A 5)'!$F$3:$N$753,8,0)</f>
        <v>4</v>
      </c>
    </row>
    <row r="984" spans="1:167" x14ac:dyDescent="0.25">
      <c r="A984" s="67" t="s">
        <v>2460</v>
      </c>
      <c r="B984" s="68" t="s">
        <v>2461</v>
      </c>
      <c r="C984" s="55" t="str">
        <f t="shared" si="204"/>
        <v>69200 - Účetnické a auditorské činnosti; daňové poradenství</v>
      </c>
      <c r="D984" s="55" t="s">
        <v>2462</v>
      </c>
      <c r="E984" s="1" t="s">
        <v>29</v>
      </c>
      <c r="F984" s="67" t="s">
        <v>2460</v>
      </c>
      <c r="G984" s="68" t="s">
        <v>2461</v>
      </c>
      <c r="H984" s="55" t="str">
        <f t="shared" si="200"/>
        <v>69200 - Účetnické a auditorské činnosti; daňové poradenství</v>
      </c>
      <c r="I984" s="55" t="s">
        <v>2462</v>
      </c>
      <c r="J984" t="str">
        <f t="shared" si="199"/>
        <v>Shoda</v>
      </c>
      <c r="K984">
        <v>982</v>
      </c>
      <c r="L984" s="1">
        <f>IF(LEFT(Převodník!$A$12,5)=LEFT('Přehled převodů'!D984,5),1,0)</f>
        <v>0</v>
      </c>
      <c r="M984" s="31"/>
      <c r="N984">
        <f t="shared" si="210"/>
        <v>0</v>
      </c>
      <c r="O984" s="45" t="e">
        <f t="shared" si="201"/>
        <v>#N/A</v>
      </c>
      <c r="P984">
        <f t="shared" si="205"/>
        <v>0</v>
      </c>
      <c r="Q984" s="41">
        <f t="shared" si="206"/>
        <v>0</v>
      </c>
      <c r="R984" s="41">
        <f t="shared" si="202"/>
        <v>0</v>
      </c>
      <c r="S984" s="41">
        <f t="shared" si="207"/>
        <v>0</v>
      </c>
      <c r="T984">
        <f t="shared" si="203"/>
        <v>0</v>
      </c>
      <c r="U984" s="40">
        <f t="shared" si="208"/>
        <v>0</v>
      </c>
      <c r="V984" s="38">
        <f t="shared" si="209"/>
        <v>0</v>
      </c>
      <c r="W984" t="str">
        <f>VLOOKUP(A984,'Komplet č.2008 (ÚR 4 A 5)'!$V$4:$W$778,1,0)</f>
        <v>69200</v>
      </c>
      <c r="X984" t="str">
        <f>VLOOKUP(A984,'Komplet č.2008 (ÚR 4 A 5)'!$Y$4:$Y$778,1,0)</f>
        <v>69200</v>
      </c>
      <c r="FJ984" t="str">
        <f>VLOOKUP(F984,'Komplet č 2025 (ÚR 4 A 5)'!$F$3:$N$753,9,0)</f>
        <v>69.20</v>
      </c>
      <c r="FK984">
        <f>VLOOKUP(F984,'Komplet č 2025 (ÚR 4 A 5)'!$F$3:$N$753,8,0)</f>
        <v>4</v>
      </c>
    </row>
    <row r="985" spans="1:167" x14ac:dyDescent="0.25">
      <c r="A985" s="67" t="s">
        <v>2463</v>
      </c>
      <c r="B985" s="68" t="s">
        <v>2464</v>
      </c>
      <c r="C985" s="55" t="str">
        <f t="shared" si="204"/>
        <v>70100 - Činnosti vedení podniků</v>
      </c>
      <c r="D985" s="55" t="s">
        <v>2465</v>
      </c>
      <c r="E985" s="1" t="s">
        <v>29</v>
      </c>
      <c r="F985" s="67" t="s">
        <v>2463</v>
      </c>
      <c r="G985" s="68" t="s">
        <v>2466</v>
      </c>
      <c r="H985" s="55" t="str">
        <f t="shared" si="200"/>
        <v>70100 - Činnosti řízení podniků</v>
      </c>
      <c r="I985" s="55" t="s">
        <v>2472</v>
      </c>
      <c r="J985" t="str">
        <f t="shared" si="199"/>
        <v>Shoda</v>
      </c>
      <c r="K985">
        <v>983</v>
      </c>
      <c r="L985" s="1">
        <f>IF(LEFT(Převodník!$A$12,5)=LEFT('Přehled převodů'!D985,5),1,0)</f>
        <v>0</v>
      </c>
      <c r="M985" s="31"/>
      <c r="N985">
        <f t="shared" si="210"/>
        <v>0</v>
      </c>
      <c r="O985" s="45" t="e">
        <f t="shared" si="201"/>
        <v>#N/A</v>
      </c>
      <c r="P985">
        <f t="shared" si="205"/>
        <v>0</v>
      </c>
      <c r="Q985" s="41">
        <f t="shared" si="206"/>
        <v>0</v>
      </c>
      <c r="R985" s="41">
        <f t="shared" si="202"/>
        <v>0</v>
      </c>
      <c r="S985" s="41">
        <f t="shared" si="207"/>
        <v>0</v>
      </c>
      <c r="T985">
        <f t="shared" si="203"/>
        <v>0</v>
      </c>
      <c r="U985" s="40">
        <f t="shared" si="208"/>
        <v>0</v>
      </c>
      <c r="V985" s="38">
        <f t="shared" si="209"/>
        <v>0</v>
      </c>
      <c r="W985" t="str">
        <f>VLOOKUP(A985,'Komplet č.2008 (ÚR 4 A 5)'!$V$4:$W$778,1,0)</f>
        <v>70100</v>
      </c>
      <c r="X985" t="str">
        <f>VLOOKUP(A985,'Komplet č.2008 (ÚR 4 A 5)'!$Y$4:$Y$778,1,0)</f>
        <v>70100</v>
      </c>
      <c r="FJ985" t="str">
        <f>VLOOKUP(F985,'Komplet č 2025 (ÚR 4 A 5)'!$F$3:$N$753,9,0)</f>
        <v>70.10</v>
      </c>
      <c r="FK985">
        <f>VLOOKUP(F985,'Komplet č 2025 (ÚR 4 A 5)'!$F$3:$N$753,8,0)</f>
        <v>4</v>
      </c>
    </row>
    <row r="986" spans="1:167" x14ac:dyDescent="0.25">
      <c r="A986" s="67" t="s">
        <v>2467</v>
      </c>
      <c r="B986" s="68" t="s">
        <v>2468</v>
      </c>
      <c r="C986" s="55" t="str">
        <f t="shared" si="204"/>
        <v>70210 - Poradenství v oblasti vztahů s veřejností a komunikace</v>
      </c>
      <c r="D986" s="55" t="s">
        <v>2469</v>
      </c>
      <c r="E986" s="1" t="s">
        <v>29</v>
      </c>
      <c r="F986" s="67" t="s">
        <v>2470</v>
      </c>
      <c r="G986" s="68" t="s">
        <v>2471</v>
      </c>
      <c r="H986" s="55" t="str">
        <f t="shared" si="200"/>
        <v>73300 - Činnosti v oblasti vztahů s veřejností a komunikace</v>
      </c>
      <c r="I986" s="55" t="s">
        <v>2478</v>
      </c>
      <c r="J986" t="str">
        <f t="shared" si="199"/>
        <v>Shoda</v>
      </c>
      <c r="K986">
        <v>984</v>
      </c>
      <c r="L986" s="1">
        <f>IF(LEFT(Převodník!$A$12,5)=LEFT('Přehled převodů'!D986,5),1,0)</f>
        <v>0</v>
      </c>
      <c r="M986" s="31"/>
      <c r="N986">
        <f t="shared" si="210"/>
        <v>0</v>
      </c>
      <c r="O986" s="45" t="e">
        <f t="shared" si="201"/>
        <v>#N/A</v>
      </c>
      <c r="P986">
        <f t="shared" si="205"/>
        <v>0</v>
      </c>
      <c r="Q986" s="41">
        <f t="shared" si="206"/>
        <v>0</v>
      </c>
      <c r="R986" s="41">
        <f t="shared" si="202"/>
        <v>0</v>
      </c>
      <c r="S986" s="41">
        <f t="shared" si="207"/>
        <v>0</v>
      </c>
      <c r="T986">
        <f t="shared" si="203"/>
        <v>0</v>
      </c>
      <c r="U986" s="40">
        <f t="shared" si="208"/>
        <v>0</v>
      </c>
      <c r="V986" s="38">
        <f t="shared" si="209"/>
        <v>0</v>
      </c>
      <c r="W986" t="str">
        <f>VLOOKUP(A986,'Komplet č.2008 (ÚR 4 A 5)'!$V$4:$W$778,1,0)</f>
        <v>70210</v>
      </c>
      <c r="X986" t="str">
        <f>VLOOKUP(A986,'Komplet č.2008 (ÚR 4 A 5)'!$Y$4:$Y$778,1,0)</f>
        <v>70210</v>
      </c>
      <c r="FJ986" t="str">
        <f>VLOOKUP(F986,'Komplet č 2025 (ÚR 4 A 5)'!$F$3:$N$753,9,0)</f>
        <v>73.30</v>
      </c>
      <c r="FK986">
        <f>VLOOKUP(F986,'Komplet č 2025 (ÚR 4 A 5)'!$F$3:$N$753,8,0)</f>
        <v>4</v>
      </c>
    </row>
    <row r="987" spans="1:167" x14ac:dyDescent="0.25">
      <c r="A987" s="67" t="s">
        <v>2473</v>
      </c>
      <c r="B987" s="68" t="s">
        <v>2474</v>
      </c>
      <c r="C987" s="55" t="str">
        <f t="shared" si="204"/>
        <v>70220 - Ostatní poradenství v oblasti podnikání a řízení</v>
      </c>
      <c r="D987" s="55" t="s">
        <v>2475</v>
      </c>
      <c r="E987" s="1" t="s">
        <v>29</v>
      </c>
      <c r="F987" s="67" t="s">
        <v>2476</v>
      </c>
      <c r="G987" s="68" t="s">
        <v>2477</v>
      </c>
      <c r="H987" s="55" t="str">
        <f t="shared" si="200"/>
        <v>70200 - Poradenství v oblasti podnikání a řízení podniků</v>
      </c>
      <c r="I987" s="55" t="s">
        <v>2482</v>
      </c>
      <c r="J987" t="str">
        <f t="shared" si="199"/>
        <v>Shoda</v>
      </c>
      <c r="K987">
        <v>985</v>
      </c>
      <c r="L987" s="1">
        <f>IF(LEFT(Převodník!$A$12,5)=LEFT('Přehled převodů'!D987,5),1,0)</f>
        <v>0</v>
      </c>
      <c r="M987" s="31"/>
      <c r="N987">
        <f t="shared" si="210"/>
        <v>0</v>
      </c>
      <c r="O987" s="45" t="e">
        <f t="shared" si="201"/>
        <v>#N/A</v>
      </c>
      <c r="P987">
        <f t="shared" si="205"/>
        <v>0</v>
      </c>
      <c r="Q987" s="41">
        <f t="shared" si="206"/>
        <v>0</v>
      </c>
      <c r="R987" s="41">
        <f t="shared" si="202"/>
        <v>0</v>
      </c>
      <c r="S987" s="41">
        <f t="shared" si="207"/>
        <v>0</v>
      </c>
      <c r="T987">
        <f t="shared" si="203"/>
        <v>0</v>
      </c>
      <c r="U987" s="40">
        <f t="shared" si="208"/>
        <v>0</v>
      </c>
      <c r="V987" s="38">
        <f t="shared" si="209"/>
        <v>0</v>
      </c>
      <c r="W987" t="str">
        <f>VLOOKUP(A987,'Komplet č.2008 (ÚR 4 A 5)'!$V$4:$W$778,1,0)</f>
        <v>70220</v>
      </c>
      <c r="X987" t="str">
        <f>VLOOKUP(A987,'Komplet č.2008 (ÚR 4 A 5)'!$Y$4:$Y$778,1,0)</f>
        <v>70220</v>
      </c>
      <c r="FJ987" t="str">
        <f>VLOOKUP(F987,'Komplet č 2025 (ÚR 4 A 5)'!$F$3:$N$753,9,0)</f>
        <v>70.20</v>
      </c>
      <c r="FK987">
        <f>VLOOKUP(F987,'Komplet č 2025 (ÚR 4 A 5)'!$F$3:$N$753,8,0)</f>
        <v>4</v>
      </c>
    </row>
    <row r="988" spans="1:167" x14ac:dyDescent="0.25">
      <c r="A988" s="67" t="s">
        <v>2479</v>
      </c>
      <c r="B988" s="68" t="s">
        <v>2480</v>
      </c>
      <c r="C988" s="55" t="str">
        <f t="shared" si="204"/>
        <v>71110 - Architektonické činnosti</v>
      </c>
      <c r="D988" s="55" t="s">
        <v>2481</v>
      </c>
      <c r="E988" s="1" t="s">
        <v>29</v>
      </c>
      <c r="F988" s="67" t="s">
        <v>2479</v>
      </c>
      <c r="G988" s="68" t="s">
        <v>2480</v>
      </c>
      <c r="H988" s="55" t="str">
        <f t="shared" si="200"/>
        <v>71110 - Architektonické činnosti</v>
      </c>
      <c r="I988" s="55" t="s">
        <v>2481</v>
      </c>
      <c r="J988" t="str">
        <f t="shared" si="199"/>
        <v>Shoda</v>
      </c>
      <c r="K988">
        <v>986</v>
      </c>
      <c r="L988" s="1">
        <f>IF(LEFT(Převodník!$A$12,5)=LEFT('Přehled převodů'!D988,5),1,0)</f>
        <v>0</v>
      </c>
      <c r="M988" s="31"/>
      <c r="N988">
        <f t="shared" si="210"/>
        <v>0</v>
      </c>
      <c r="O988" s="45" t="e">
        <f t="shared" si="201"/>
        <v>#N/A</v>
      </c>
      <c r="P988">
        <f t="shared" si="205"/>
        <v>0</v>
      </c>
      <c r="Q988" s="41">
        <f t="shared" si="206"/>
        <v>0</v>
      </c>
      <c r="R988" s="41">
        <f t="shared" si="202"/>
        <v>0</v>
      </c>
      <c r="S988" s="41">
        <f t="shared" si="207"/>
        <v>0</v>
      </c>
      <c r="T988">
        <f t="shared" si="203"/>
        <v>0</v>
      </c>
      <c r="U988" s="40">
        <f t="shared" si="208"/>
        <v>0</v>
      </c>
      <c r="V988" s="38">
        <f t="shared" si="209"/>
        <v>0</v>
      </c>
      <c r="W988" t="str">
        <f>VLOOKUP(A988,'Komplet č.2008 (ÚR 4 A 5)'!$V$4:$W$778,1,0)</f>
        <v>71110</v>
      </c>
      <c r="X988" t="str">
        <f>VLOOKUP(A988,'Komplet č.2008 (ÚR 4 A 5)'!$Y$4:$Y$778,1,0)</f>
        <v>71110</v>
      </c>
      <c r="FJ988" t="str">
        <f>VLOOKUP(F988,'Komplet č 2025 (ÚR 4 A 5)'!$F$3:$N$753,9,0)</f>
        <v>71.11</v>
      </c>
      <c r="FK988">
        <f>VLOOKUP(F988,'Komplet č 2025 (ÚR 4 A 5)'!$F$3:$N$753,8,0)</f>
        <v>4</v>
      </c>
    </row>
    <row r="989" spans="1:167" x14ac:dyDescent="0.25">
      <c r="A989" s="67" t="s">
        <v>2483</v>
      </c>
      <c r="B989" s="68" t="s">
        <v>2484</v>
      </c>
      <c r="C989" s="55" t="str">
        <f t="shared" si="204"/>
        <v>71120 - Inženýrské činnosti a související technické poradenství</v>
      </c>
      <c r="D989" s="55" t="s">
        <v>2485</v>
      </c>
      <c r="E989" s="1" t="s">
        <v>29</v>
      </c>
      <c r="F989" s="67" t="s">
        <v>2483</v>
      </c>
      <c r="G989" s="68" t="s">
        <v>2484</v>
      </c>
      <c r="H989" s="55" t="str">
        <f t="shared" si="200"/>
        <v>71120 - Inženýrské činnosti a související technické poradenství</v>
      </c>
      <c r="I989" s="55" t="s">
        <v>2485</v>
      </c>
      <c r="J989" t="str">
        <f t="shared" si="199"/>
        <v>Shoda</v>
      </c>
      <c r="K989">
        <v>987</v>
      </c>
      <c r="L989" s="1">
        <f>IF(LEFT(Převodník!$A$12,5)=LEFT('Přehled převodů'!D989,5),1,0)</f>
        <v>0</v>
      </c>
      <c r="M989" s="31"/>
      <c r="N989">
        <f t="shared" si="210"/>
        <v>0</v>
      </c>
      <c r="O989" s="45" t="e">
        <f t="shared" si="201"/>
        <v>#N/A</v>
      </c>
      <c r="P989">
        <f t="shared" si="205"/>
        <v>0</v>
      </c>
      <c r="Q989" s="41">
        <f t="shared" si="206"/>
        <v>0</v>
      </c>
      <c r="R989" s="41">
        <f t="shared" si="202"/>
        <v>0</v>
      </c>
      <c r="S989" s="41">
        <f t="shared" si="207"/>
        <v>0</v>
      </c>
      <c r="T989">
        <f t="shared" si="203"/>
        <v>0</v>
      </c>
      <c r="U989" s="40">
        <f t="shared" si="208"/>
        <v>0</v>
      </c>
      <c r="V989" s="38">
        <f t="shared" si="209"/>
        <v>0</v>
      </c>
      <c r="W989" t="str">
        <f>VLOOKUP(A989,'Komplet č.2008 (ÚR 4 A 5)'!$V$4:$W$778,1,0)</f>
        <v>71120</v>
      </c>
      <c r="X989" t="str">
        <f>VLOOKUP(A989,'Komplet č.2008 (ÚR 4 A 5)'!$Y$4:$Y$778,1,0)</f>
        <v>71120</v>
      </c>
      <c r="FJ989" t="str">
        <f>VLOOKUP(F989,'Komplet č 2025 (ÚR 4 A 5)'!$F$3:$N$753,9,0)</f>
        <v>71.12</v>
      </c>
      <c r="FK989">
        <f>VLOOKUP(F989,'Komplet č 2025 (ÚR 4 A 5)'!$F$3:$N$753,8,0)</f>
        <v>4</v>
      </c>
    </row>
    <row r="990" spans="1:167" x14ac:dyDescent="0.25">
      <c r="A990" s="67" t="s">
        <v>2486</v>
      </c>
      <c r="B990" s="68" t="s">
        <v>2487</v>
      </c>
      <c r="C990" s="55" t="str">
        <f t="shared" si="204"/>
        <v>71121 - Geologický průzkum</v>
      </c>
      <c r="D990" s="55" t="s">
        <v>2488</v>
      </c>
      <c r="E990" s="1" t="s">
        <v>29</v>
      </c>
      <c r="F990" s="67" t="s">
        <v>2483</v>
      </c>
      <c r="G990" s="68" t="s">
        <v>2484</v>
      </c>
      <c r="H990" s="55" t="str">
        <f t="shared" si="200"/>
        <v>71120 - Inženýrské činnosti a související technické poradenství</v>
      </c>
      <c r="I990" s="55" t="s">
        <v>2485</v>
      </c>
      <c r="J990" t="str">
        <f t="shared" si="199"/>
        <v>Shoda</v>
      </c>
      <c r="K990">
        <v>988</v>
      </c>
      <c r="L990" s="1">
        <f>IF(LEFT(Převodník!$A$12,5)=LEFT('Přehled převodů'!D990,5),1,0)</f>
        <v>0</v>
      </c>
      <c r="M990" s="31"/>
      <c r="N990">
        <f t="shared" si="210"/>
        <v>0</v>
      </c>
      <c r="O990" s="45" t="e">
        <f t="shared" si="201"/>
        <v>#N/A</v>
      </c>
      <c r="P990">
        <f t="shared" si="205"/>
        <v>0</v>
      </c>
      <c r="Q990" s="41">
        <f t="shared" si="206"/>
        <v>0</v>
      </c>
      <c r="R990" s="41">
        <f t="shared" si="202"/>
        <v>0</v>
      </c>
      <c r="S990" s="41">
        <f t="shared" si="207"/>
        <v>0</v>
      </c>
      <c r="T990">
        <f t="shared" si="203"/>
        <v>0</v>
      </c>
      <c r="U990" s="40">
        <f t="shared" si="208"/>
        <v>0</v>
      </c>
      <c r="V990" s="38">
        <f t="shared" si="209"/>
        <v>0</v>
      </c>
      <c r="W990" t="str">
        <f>VLOOKUP(A990,'Komplet č.2008 (ÚR 4 A 5)'!$V$4:$W$778,1,0)</f>
        <v>71121</v>
      </c>
      <c r="X990" t="str">
        <f>VLOOKUP(A990,'Komplet č.2008 (ÚR 4 A 5)'!$Y$4:$Y$778,1,0)</f>
        <v>71121</v>
      </c>
      <c r="FJ990" t="str">
        <f>VLOOKUP(F990,'Komplet č 2025 (ÚR 4 A 5)'!$F$3:$N$753,9,0)</f>
        <v>71.12</v>
      </c>
      <c r="FK990">
        <f>VLOOKUP(F990,'Komplet č 2025 (ÚR 4 A 5)'!$F$3:$N$753,8,0)</f>
        <v>4</v>
      </c>
    </row>
    <row r="991" spans="1:167" x14ac:dyDescent="0.25">
      <c r="A991" s="67" t="s">
        <v>2489</v>
      </c>
      <c r="B991" s="68" t="s">
        <v>2490</v>
      </c>
      <c r="C991" s="55" t="str">
        <f t="shared" si="204"/>
        <v>71122 - Zeměměřické a kartografické činnosti</v>
      </c>
      <c r="D991" s="55" t="s">
        <v>2491</v>
      </c>
      <c r="E991" s="1" t="s">
        <v>29</v>
      </c>
      <c r="F991" s="67" t="s">
        <v>2483</v>
      </c>
      <c r="G991" s="68" t="s">
        <v>2484</v>
      </c>
      <c r="H991" s="55" t="str">
        <f t="shared" si="200"/>
        <v>71120 - Inženýrské činnosti a související technické poradenství</v>
      </c>
      <c r="I991" s="55" t="s">
        <v>2485</v>
      </c>
      <c r="J991" t="str">
        <f t="shared" si="199"/>
        <v>Shoda</v>
      </c>
      <c r="K991">
        <v>989</v>
      </c>
      <c r="L991" s="1">
        <f>IF(LEFT(Převodník!$A$12,5)=LEFT('Přehled převodů'!D991,5),1,0)</f>
        <v>0</v>
      </c>
      <c r="M991" s="31"/>
      <c r="N991">
        <f t="shared" si="210"/>
        <v>0</v>
      </c>
      <c r="O991" s="45" t="e">
        <f t="shared" si="201"/>
        <v>#N/A</v>
      </c>
      <c r="P991">
        <f t="shared" si="205"/>
        <v>0</v>
      </c>
      <c r="Q991" s="41">
        <f t="shared" si="206"/>
        <v>0</v>
      </c>
      <c r="R991" s="41">
        <f t="shared" si="202"/>
        <v>0</v>
      </c>
      <c r="S991" s="41">
        <f t="shared" si="207"/>
        <v>0</v>
      </c>
      <c r="T991">
        <f t="shared" si="203"/>
        <v>0</v>
      </c>
      <c r="U991" s="40">
        <f t="shared" si="208"/>
        <v>0</v>
      </c>
      <c r="V991" s="38">
        <f t="shared" si="209"/>
        <v>0</v>
      </c>
      <c r="W991" t="str">
        <f>VLOOKUP(A991,'Komplet č.2008 (ÚR 4 A 5)'!$V$4:$W$778,1,0)</f>
        <v>71122</v>
      </c>
      <c r="X991" t="str">
        <f>VLOOKUP(A991,'Komplet č.2008 (ÚR 4 A 5)'!$Y$4:$Y$778,1,0)</f>
        <v>71122</v>
      </c>
      <c r="FJ991" t="str">
        <f>VLOOKUP(F991,'Komplet č 2025 (ÚR 4 A 5)'!$F$3:$N$753,9,0)</f>
        <v>71.12</v>
      </c>
      <c r="FK991">
        <f>VLOOKUP(F991,'Komplet č 2025 (ÚR 4 A 5)'!$F$3:$N$753,8,0)</f>
        <v>4</v>
      </c>
    </row>
    <row r="992" spans="1:167" x14ac:dyDescent="0.25">
      <c r="A992" s="67" t="s">
        <v>2492</v>
      </c>
      <c r="B992" s="68" t="s">
        <v>2493</v>
      </c>
      <c r="C992" s="55" t="str">
        <f t="shared" si="204"/>
        <v>71123 - Hydrometeorologické a meteorologické činnosti</v>
      </c>
      <c r="D992" s="55" t="s">
        <v>2494</v>
      </c>
      <c r="E992" s="1" t="s">
        <v>29</v>
      </c>
      <c r="F992" s="67" t="s">
        <v>2483</v>
      </c>
      <c r="G992" s="68" t="s">
        <v>2484</v>
      </c>
      <c r="H992" s="55" t="str">
        <f t="shared" si="200"/>
        <v>71120 - Inženýrské činnosti a související technické poradenství</v>
      </c>
      <c r="I992" s="55" t="s">
        <v>2485</v>
      </c>
      <c r="J992" t="str">
        <f t="shared" si="199"/>
        <v>Shoda</v>
      </c>
      <c r="K992">
        <v>990</v>
      </c>
      <c r="L992" s="1">
        <f>IF(LEFT(Převodník!$A$12,5)=LEFT('Přehled převodů'!D992,5),1,0)</f>
        <v>0</v>
      </c>
      <c r="M992" s="31"/>
      <c r="N992">
        <f t="shared" si="210"/>
        <v>0</v>
      </c>
      <c r="O992" s="45" t="e">
        <f t="shared" si="201"/>
        <v>#N/A</v>
      </c>
      <c r="P992">
        <f t="shared" si="205"/>
        <v>0</v>
      </c>
      <c r="Q992" s="41">
        <f t="shared" si="206"/>
        <v>0</v>
      </c>
      <c r="R992" s="41">
        <f t="shared" si="202"/>
        <v>0</v>
      </c>
      <c r="S992" s="41">
        <f t="shared" si="207"/>
        <v>0</v>
      </c>
      <c r="T992">
        <f t="shared" si="203"/>
        <v>0</v>
      </c>
      <c r="U992" s="40">
        <f t="shared" si="208"/>
        <v>0</v>
      </c>
      <c r="V992" s="38">
        <f t="shared" si="209"/>
        <v>0</v>
      </c>
      <c r="W992" t="str">
        <f>VLOOKUP(A992,'Komplet č.2008 (ÚR 4 A 5)'!$V$4:$W$778,1,0)</f>
        <v>71123</v>
      </c>
      <c r="X992" t="str">
        <f>VLOOKUP(A992,'Komplet č.2008 (ÚR 4 A 5)'!$Y$4:$Y$778,1,0)</f>
        <v>71123</v>
      </c>
      <c r="FJ992" t="str">
        <f>VLOOKUP(F992,'Komplet č 2025 (ÚR 4 A 5)'!$F$3:$N$753,9,0)</f>
        <v>71.12</v>
      </c>
      <c r="FK992">
        <f>VLOOKUP(F992,'Komplet č 2025 (ÚR 4 A 5)'!$F$3:$N$753,8,0)</f>
        <v>4</v>
      </c>
    </row>
    <row r="993" spans="1:167" x14ac:dyDescent="0.25">
      <c r="A993" s="67" t="s">
        <v>2495</v>
      </c>
      <c r="B993" s="68" t="s">
        <v>2496</v>
      </c>
      <c r="C993" s="55" t="str">
        <f t="shared" si="204"/>
        <v>71129 - Ostatní inženýrské činnosti a související technické poradenství j. n.</v>
      </c>
      <c r="D993" s="55" t="s">
        <v>2497</v>
      </c>
      <c r="E993" s="1" t="s">
        <v>29</v>
      </c>
      <c r="F993" s="67" t="s">
        <v>2483</v>
      </c>
      <c r="G993" s="68" t="s">
        <v>2484</v>
      </c>
      <c r="H993" s="55" t="str">
        <f t="shared" ref="H993:H1024" si="211">F993&amp;" - "&amp;G993</f>
        <v>71120 - Inženýrské činnosti a související technické poradenství</v>
      </c>
      <c r="I993" s="55" t="s">
        <v>2485</v>
      </c>
      <c r="J993" t="str">
        <f t="shared" si="199"/>
        <v>Shoda</v>
      </c>
      <c r="K993">
        <v>991</v>
      </c>
      <c r="L993" s="1">
        <f>IF(LEFT(Převodník!$A$12,5)=LEFT('Přehled převodů'!D993,5),1,0)</f>
        <v>0</v>
      </c>
      <c r="M993" s="31"/>
      <c r="N993">
        <f t="shared" si="210"/>
        <v>0</v>
      </c>
      <c r="O993" s="45" t="e">
        <f t="shared" si="201"/>
        <v>#N/A</v>
      </c>
      <c r="P993">
        <f t="shared" si="205"/>
        <v>0</v>
      </c>
      <c r="Q993" s="41">
        <f t="shared" si="206"/>
        <v>0</v>
      </c>
      <c r="R993" s="41">
        <f t="shared" si="202"/>
        <v>0</v>
      </c>
      <c r="S993" s="41">
        <f t="shared" si="207"/>
        <v>0</v>
      </c>
      <c r="T993">
        <f t="shared" si="203"/>
        <v>0</v>
      </c>
      <c r="U993" s="40">
        <f t="shared" si="208"/>
        <v>0</v>
      </c>
      <c r="V993" s="38">
        <f t="shared" si="209"/>
        <v>0</v>
      </c>
      <c r="W993" t="str">
        <f>VLOOKUP(A993,'Komplet č.2008 (ÚR 4 A 5)'!$V$4:$W$778,1,0)</f>
        <v>71129</v>
      </c>
      <c r="X993" t="str">
        <f>VLOOKUP(A993,'Komplet č.2008 (ÚR 4 A 5)'!$Y$4:$Y$778,1,0)</f>
        <v>71129</v>
      </c>
      <c r="FJ993" t="str">
        <f>VLOOKUP(F993,'Komplet č 2025 (ÚR 4 A 5)'!$F$3:$N$753,9,0)</f>
        <v>71.12</v>
      </c>
      <c r="FK993">
        <f>VLOOKUP(F993,'Komplet č 2025 (ÚR 4 A 5)'!$F$3:$N$753,8,0)</f>
        <v>4</v>
      </c>
    </row>
    <row r="994" spans="1:167" x14ac:dyDescent="0.25">
      <c r="A994" s="67" t="s">
        <v>2498</v>
      </c>
      <c r="B994" s="68" t="s">
        <v>2499</v>
      </c>
      <c r="C994" s="55" t="str">
        <f t="shared" si="204"/>
        <v>71200 - Technické zkoušky a analýzy</v>
      </c>
      <c r="D994" s="55" t="s">
        <v>2500</v>
      </c>
      <c r="E994" s="1" t="s">
        <v>29</v>
      </c>
      <c r="F994" s="67" t="s">
        <v>2498</v>
      </c>
      <c r="G994" s="68" t="s">
        <v>2499</v>
      </c>
      <c r="H994" s="55" t="str">
        <f t="shared" si="211"/>
        <v>71200 - Technické zkoušky a analýzy</v>
      </c>
      <c r="I994" s="55" t="s">
        <v>2500</v>
      </c>
      <c r="J994" t="str">
        <f t="shared" si="199"/>
        <v>Shoda</v>
      </c>
      <c r="K994">
        <v>992</v>
      </c>
      <c r="L994" s="1">
        <f>IF(LEFT(Převodník!$A$12,5)=LEFT('Přehled převodů'!D994,5),1,0)</f>
        <v>0</v>
      </c>
      <c r="M994" s="31"/>
      <c r="N994">
        <f t="shared" si="210"/>
        <v>0</v>
      </c>
      <c r="O994" s="45" t="e">
        <f t="shared" si="201"/>
        <v>#N/A</v>
      </c>
      <c r="P994">
        <f t="shared" si="205"/>
        <v>0</v>
      </c>
      <c r="Q994" s="41">
        <f t="shared" si="206"/>
        <v>0</v>
      </c>
      <c r="R994" s="41">
        <f t="shared" si="202"/>
        <v>0</v>
      </c>
      <c r="S994" s="41">
        <f t="shared" si="207"/>
        <v>0</v>
      </c>
      <c r="T994">
        <f t="shared" si="203"/>
        <v>0</v>
      </c>
      <c r="U994" s="40">
        <f t="shared" si="208"/>
        <v>0</v>
      </c>
      <c r="V994" s="38">
        <f t="shared" si="209"/>
        <v>0</v>
      </c>
      <c r="W994" t="str">
        <f>VLOOKUP(A994,'Komplet č.2008 (ÚR 4 A 5)'!$V$4:$W$778,1,0)</f>
        <v>71200</v>
      </c>
      <c r="X994" t="str">
        <f>VLOOKUP(A994,'Komplet č.2008 (ÚR 4 A 5)'!$Y$4:$Y$778,1,0)</f>
        <v>71200</v>
      </c>
      <c r="FJ994" t="str">
        <f>VLOOKUP(F994,'Komplet č 2025 (ÚR 4 A 5)'!$F$3:$N$753,9,0)</f>
        <v>71.20</v>
      </c>
      <c r="FK994">
        <f>VLOOKUP(F994,'Komplet č 2025 (ÚR 4 A 5)'!$F$3:$N$753,8,0)</f>
        <v>4</v>
      </c>
    </row>
    <row r="995" spans="1:167" x14ac:dyDescent="0.25">
      <c r="A995" s="67" t="s">
        <v>2501</v>
      </c>
      <c r="B995" s="68" t="s">
        <v>2502</v>
      </c>
      <c r="C995" s="55" t="str">
        <f t="shared" si="204"/>
        <v>71201 - Zkoušky a analýzy vyhrazených technických zařízení</v>
      </c>
      <c r="D995" s="55" t="s">
        <v>2503</v>
      </c>
      <c r="E995" s="1" t="s">
        <v>29</v>
      </c>
      <c r="F995" s="67" t="s">
        <v>2498</v>
      </c>
      <c r="G995" s="68" t="s">
        <v>2499</v>
      </c>
      <c r="H995" s="55" t="str">
        <f t="shared" si="211"/>
        <v>71200 - Technické zkoušky a analýzy</v>
      </c>
      <c r="I995" s="55" t="s">
        <v>2500</v>
      </c>
      <c r="J995" t="str">
        <f t="shared" si="199"/>
        <v>Shoda</v>
      </c>
      <c r="K995">
        <v>993</v>
      </c>
      <c r="L995" s="1">
        <f>IF(LEFT(Převodník!$A$12,5)=LEFT('Přehled převodů'!D995,5),1,0)</f>
        <v>0</v>
      </c>
      <c r="M995" s="31"/>
      <c r="N995">
        <f t="shared" si="210"/>
        <v>0</v>
      </c>
      <c r="O995" s="45" t="e">
        <f t="shared" si="201"/>
        <v>#N/A</v>
      </c>
      <c r="P995">
        <f t="shared" si="205"/>
        <v>0</v>
      </c>
      <c r="Q995" s="41">
        <f t="shared" si="206"/>
        <v>0</v>
      </c>
      <c r="R995" s="41">
        <f t="shared" si="202"/>
        <v>0</v>
      </c>
      <c r="S995" s="41">
        <f t="shared" si="207"/>
        <v>0</v>
      </c>
      <c r="T995">
        <f t="shared" si="203"/>
        <v>0</v>
      </c>
      <c r="U995" s="40">
        <f t="shared" si="208"/>
        <v>0</v>
      </c>
      <c r="V995" s="38">
        <f t="shared" si="209"/>
        <v>0</v>
      </c>
      <c r="W995" t="e">
        <f>VLOOKUP(A995,'Komplet č.2008 (ÚR 4 A 5)'!$V$4:$W$778,1,0)</f>
        <v>#N/A</v>
      </c>
      <c r="X995" t="e">
        <f>VLOOKUP(A995,'Komplet č.2008 (ÚR 4 A 5)'!$Y$4:$Y$778,1,0)</f>
        <v>#N/A</v>
      </c>
      <c r="FJ995" t="str">
        <f>VLOOKUP(F995,'Komplet č 2025 (ÚR 4 A 5)'!$F$3:$N$753,9,0)</f>
        <v>71.20</v>
      </c>
      <c r="FK995">
        <f>VLOOKUP(F995,'Komplet č 2025 (ÚR 4 A 5)'!$F$3:$N$753,8,0)</f>
        <v>4</v>
      </c>
    </row>
    <row r="996" spans="1:167" x14ac:dyDescent="0.25">
      <c r="A996" s="67" t="s">
        <v>2504</v>
      </c>
      <c r="B996" s="68" t="s">
        <v>2505</v>
      </c>
      <c r="C996" s="55" t="str">
        <f t="shared" si="204"/>
        <v>71209 - Ostatní technické zkoušky a analýzy</v>
      </c>
      <c r="D996" s="55" t="s">
        <v>2506</v>
      </c>
      <c r="E996" s="1" t="s">
        <v>29</v>
      </c>
      <c r="F996" s="67" t="s">
        <v>2498</v>
      </c>
      <c r="G996" s="68" t="s">
        <v>2499</v>
      </c>
      <c r="H996" s="55" t="str">
        <f t="shared" si="211"/>
        <v>71200 - Technické zkoušky a analýzy</v>
      </c>
      <c r="I996" s="55" t="s">
        <v>2500</v>
      </c>
      <c r="J996" t="str">
        <f t="shared" si="199"/>
        <v>Shoda</v>
      </c>
      <c r="K996">
        <v>994</v>
      </c>
      <c r="L996" s="1">
        <f>IF(LEFT(Převodník!$A$12,5)=LEFT('Přehled převodů'!D996,5),1,0)</f>
        <v>0</v>
      </c>
      <c r="M996" s="31"/>
      <c r="N996">
        <f t="shared" si="210"/>
        <v>0</v>
      </c>
      <c r="O996" s="45" t="e">
        <f t="shared" si="201"/>
        <v>#N/A</v>
      </c>
      <c r="P996">
        <f t="shared" si="205"/>
        <v>0</v>
      </c>
      <c r="Q996" s="41">
        <f t="shared" si="206"/>
        <v>0</v>
      </c>
      <c r="R996" s="41">
        <f t="shared" si="202"/>
        <v>0</v>
      </c>
      <c r="S996" s="41">
        <f t="shared" si="207"/>
        <v>0</v>
      </c>
      <c r="T996">
        <f t="shared" si="203"/>
        <v>0</v>
      </c>
      <c r="U996" s="40">
        <f t="shared" si="208"/>
        <v>0</v>
      </c>
      <c r="V996" s="38">
        <f t="shared" si="209"/>
        <v>0</v>
      </c>
      <c r="W996" t="e">
        <f>VLOOKUP(A996,'Komplet č.2008 (ÚR 4 A 5)'!$V$4:$W$778,1,0)</f>
        <v>#N/A</v>
      </c>
      <c r="X996" t="e">
        <f>VLOOKUP(A996,'Komplet č.2008 (ÚR 4 A 5)'!$Y$4:$Y$778,1,0)</f>
        <v>#N/A</v>
      </c>
      <c r="FJ996" t="str">
        <f>VLOOKUP(F996,'Komplet č 2025 (ÚR 4 A 5)'!$F$3:$N$753,9,0)</f>
        <v>71.20</v>
      </c>
      <c r="FK996">
        <f>VLOOKUP(F996,'Komplet č 2025 (ÚR 4 A 5)'!$F$3:$N$753,8,0)</f>
        <v>4</v>
      </c>
    </row>
    <row r="997" spans="1:167" x14ac:dyDescent="0.25">
      <c r="A997" s="67" t="s">
        <v>2507</v>
      </c>
      <c r="B997" s="68" t="s">
        <v>2508</v>
      </c>
      <c r="C997" s="55" t="str">
        <f t="shared" si="204"/>
        <v>72110 - Výzkum a vývoj v oblasti biotechnologie</v>
      </c>
      <c r="D997" s="55" t="s">
        <v>2509</v>
      </c>
      <c r="E997" s="1" t="s">
        <v>29</v>
      </c>
      <c r="F997" s="67" t="s">
        <v>2510</v>
      </c>
      <c r="G997" s="68" t="s">
        <v>2511</v>
      </c>
      <c r="H997" s="55" t="str">
        <f t="shared" si="211"/>
        <v>72100 - Výzkum a vývoj v oblasti přírodních a technických věd</v>
      </c>
      <c r="I997" s="55" t="s">
        <v>2515</v>
      </c>
      <c r="J997" t="str">
        <f t="shared" si="199"/>
        <v>Shoda</v>
      </c>
      <c r="K997">
        <v>995</v>
      </c>
      <c r="L997" s="1">
        <f>IF(LEFT(Převodník!$A$12,5)=LEFT('Přehled převodů'!D997,5),1,0)</f>
        <v>0</v>
      </c>
      <c r="M997" s="31"/>
      <c r="N997">
        <f t="shared" si="210"/>
        <v>0</v>
      </c>
      <c r="O997" s="45" t="e">
        <f t="shared" si="201"/>
        <v>#N/A</v>
      </c>
      <c r="P997">
        <f t="shared" si="205"/>
        <v>0</v>
      </c>
      <c r="Q997" s="41">
        <f t="shared" si="206"/>
        <v>0</v>
      </c>
      <c r="R997" s="41">
        <f t="shared" si="202"/>
        <v>0</v>
      </c>
      <c r="S997" s="41">
        <f t="shared" si="207"/>
        <v>0</v>
      </c>
      <c r="T997">
        <f t="shared" si="203"/>
        <v>0</v>
      </c>
      <c r="U997" s="40">
        <f t="shared" si="208"/>
        <v>0</v>
      </c>
      <c r="V997" s="38">
        <f t="shared" si="209"/>
        <v>0</v>
      </c>
      <c r="W997" t="str">
        <f>VLOOKUP(A997,'Komplet č.2008 (ÚR 4 A 5)'!$V$4:$W$778,1,0)</f>
        <v>72110</v>
      </c>
      <c r="X997" t="str">
        <f>VLOOKUP(A997,'Komplet č.2008 (ÚR 4 A 5)'!$Y$4:$Y$778,1,0)</f>
        <v>72110</v>
      </c>
      <c r="FJ997" t="str">
        <f>VLOOKUP(F997,'Komplet č 2025 (ÚR 4 A 5)'!$F$3:$N$753,9,0)</f>
        <v>72.10</v>
      </c>
      <c r="FK997">
        <f>VLOOKUP(F997,'Komplet č 2025 (ÚR 4 A 5)'!$F$3:$N$753,8,0)</f>
        <v>4</v>
      </c>
    </row>
    <row r="998" spans="1:167" x14ac:dyDescent="0.25">
      <c r="A998" s="67" t="s">
        <v>2512</v>
      </c>
      <c r="B998" s="68" t="s">
        <v>2513</v>
      </c>
      <c r="C998" s="55" t="str">
        <f t="shared" si="204"/>
        <v>72190 - Ostatní výzkum a vývoj v oblasti přírodních a technických věd</v>
      </c>
      <c r="D998" s="55" t="s">
        <v>2514</v>
      </c>
      <c r="E998" s="1" t="s">
        <v>29</v>
      </c>
      <c r="F998" s="67" t="s">
        <v>2510</v>
      </c>
      <c r="G998" s="68" t="s">
        <v>2511</v>
      </c>
      <c r="H998" s="55" t="str">
        <f t="shared" si="211"/>
        <v>72100 - Výzkum a vývoj v oblasti přírodních a technických věd</v>
      </c>
      <c r="I998" s="55" t="s">
        <v>2515</v>
      </c>
      <c r="J998" t="str">
        <f t="shared" si="199"/>
        <v>Shoda</v>
      </c>
      <c r="K998">
        <v>996</v>
      </c>
      <c r="L998" s="1">
        <f>IF(LEFT(Převodník!$A$12,5)=LEFT('Přehled převodů'!D998,5),1,0)</f>
        <v>0</v>
      </c>
      <c r="M998" s="31"/>
      <c r="N998">
        <f t="shared" si="210"/>
        <v>0</v>
      </c>
      <c r="O998" s="45" t="e">
        <f t="shared" si="201"/>
        <v>#N/A</v>
      </c>
      <c r="P998">
        <f t="shared" si="205"/>
        <v>0</v>
      </c>
      <c r="Q998" s="41">
        <f t="shared" si="206"/>
        <v>0</v>
      </c>
      <c r="R998" s="41">
        <f t="shared" si="202"/>
        <v>0</v>
      </c>
      <c r="S998" s="41">
        <f t="shared" si="207"/>
        <v>0</v>
      </c>
      <c r="T998">
        <f t="shared" si="203"/>
        <v>0</v>
      </c>
      <c r="U998" s="40">
        <f t="shared" si="208"/>
        <v>0</v>
      </c>
      <c r="V998" s="38">
        <f t="shared" si="209"/>
        <v>0</v>
      </c>
      <c r="W998" t="str">
        <f>VLOOKUP(A998,'Komplet č.2008 (ÚR 4 A 5)'!$V$4:$W$778,1,0)</f>
        <v>72190</v>
      </c>
      <c r="X998" t="str">
        <f>VLOOKUP(A998,'Komplet č.2008 (ÚR 4 A 5)'!$Y$4:$Y$778,1,0)</f>
        <v>72190</v>
      </c>
      <c r="FJ998" t="str">
        <f>VLOOKUP(F998,'Komplet č 2025 (ÚR 4 A 5)'!$F$3:$N$753,9,0)</f>
        <v>72.10</v>
      </c>
      <c r="FK998">
        <f>VLOOKUP(F998,'Komplet č 2025 (ÚR 4 A 5)'!$F$3:$N$753,8,0)</f>
        <v>4</v>
      </c>
    </row>
    <row r="999" spans="1:167" x14ac:dyDescent="0.25">
      <c r="A999" s="67" t="s">
        <v>2516</v>
      </c>
      <c r="B999" s="68" t="s">
        <v>2517</v>
      </c>
      <c r="C999" s="55" t="str">
        <f t="shared" si="204"/>
        <v>72191 - Výzkum a vývoj v oblasti lékařských věd</v>
      </c>
      <c r="D999" s="55" t="s">
        <v>2518</v>
      </c>
      <c r="E999" s="1" t="s">
        <v>29</v>
      </c>
      <c r="F999" s="67" t="s">
        <v>2510</v>
      </c>
      <c r="G999" s="68" t="s">
        <v>2511</v>
      </c>
      <c r="H999" s="55" t="str">
        <f t="shared" si="211"/>
        <v>72100 - Výzkum a vývoj v oblasti přírodních a technických věd</v>
      </c>
      <c r="I999" s="55" t="s">
        <v>2515</v>
      </c>
      <c r="J999" t="str">
        <f t="shared" si="199"/>
        <v>Shoda</v>
      </c>
      <c r="K999">
        <v>997</v>
      </c>
      <c r="L999" s="1">
        <f>IF(LEFT(Převodník!$A$12,5)=LEFT('Přehled převodů'!D999,5),1,0)</f>
        <v>0</v>
      </c>
      <c r="M999" s="31"/>
      <c r="N999">
        <f t="shared" si="210"/>
        <v>0</v>
      </c>
      <c r="O999" s="45" t="e">
        <f t="shared" si="201"/>
        <v>#N/A</v>
      </c>
      <c r="P999">
        <f t="shared" si="205"/>
        <v>0</v>
      </c>
      <c r="Q999" s="41">
        <f t="shared" si="206"/>
        <v>0</v>
      </c>
      <c r="R999" s="41">
        <f t="shared" si="202"/>
        <v>0</v>
      </c>
      <c r="S999" s="41">
        <f t="shared" si="207"/>
        <v>0</v>
      </c>
      <c r="T999">
        <f t="shared" si="203"/>
        <v>0</v>
      </c>
      <c r="U999" s="40">
        <f t="shared" si="208"/>
        <v>0</v>
      </c>
      <c r="V999" s="38">
        <f t="shared" si="209"/>
        <v>0</v>
      </c>
      <c r="W999" t="e">
        <f>VLOOKUP(A999,'Komplet č.2008 (ÚR 4 A 5)'!$V$4:$W$778,1,0)</f>
        <v>#N/A</v>
      </c>
      <c r="X999" t="e">
        <f>VLOOKUP(A999,'Komplet č.2008 (ÚR 4 A 5)'!$Y$4:$Y$778,1,0)</f>
        <v>#N/A</v>
      </c>
      <c r="FJ999" t="str">
        <f>VLOOKUP(F999,'Komplet č 2025 (ÚR 4 A 5)'!$F$3:$N$753,9,0)</f>
        <v>72.10</v>
      </c>
      <c r="FK999">
        <f>VLOOKUP(F999,'Komplet č 2025 (ÚR 4 A 5)'!$F$3:$N$753,8,0)</f>
        <v>4</v>
      </c>
    </row>
    <row r="1000" spans="1:167" x14ac:dyDescent="0.25">
      <c r="A1000" s="67" t="s">
        <v>2519</v>
      </c>
      <c r="B1000" s="68" t="s">
        <v>2520</v>
      </c>
      <c r="C1000" s="55" t="str">
        <f t="shared" si="204"/>
        <v>72192 - Výzkum a vývoj v oblasti technických věd</v>
      </c>
      <c r="D1000" s="55" t="s">
        <v>2521</v>
      </c>
      <c r="E1000" s="1" t="s">
        <v>29</v>
      </c>
      <c r="F1000" s="67" t="s">
        <v>2510</v>
      </c>
      <c r="G1000" s="68" t="s">
        <v>2511</v>
      </c>
      <c r="H1000" s="55" t="str">
        <f t="shared" si="211"/>
        <v>72100 - Výzkum a vývoj v oblasti přírodních a technických věd</v>
      </c>
      <c r="I1000" s="55" t="s">
        <v>2515</v>
      </c>
      <c r="J1000" t="str">
        <f t="shared" si="199"/>
        <v>Shoda</v>
      </c>
      <c r="K1000">
        <v>998</v>
      </c>
      <c r="L1000" s="1">
        <f>IF(LEFT(Převodník!$A$12,5)=LEFT('Přehled převodů'!D1000,5),1,0)</f>
        <v>0</v>
      </c>
      <c r="M1000" s="31"/>
      <c r="N1000">
        <f t="shared" si="210"/>
        <v>0</v>
      </c>
      <c r="O1000" s="45" t="e">
        <f t="shared" si="201"/>
        <v>#N/A</v>
      </c>
      <c r="P1000">
        <f t="shared" si="205"/>
        <v>0</v>
      </c>
      <c r="Q1000" s="41">
        <f t="shared" si="206"/>
        <v>0</v>
      </c>
      <c r="R1000" s="41">
        <f t="shared" si="202"/>
        <v>0</v>
      </c>
      <c r="S1000" s="41">
        <f t="shared" si="207"/>
        <v>0</v>
      </c>
      <c r="T1000">
        <f t="shared" si="203"/>
        <v>0</v>
      </c>
      <c r="U1000" s="40">
        <f t="shared" si="208"/>
        <v>0</v>
      </c>
      <c r="V1000" s="38">
        <f t="shared" si="209"/>
        <v>0</v>
      </c>
      <c r="W1000" t="str">
        <f>VLOOKUP(A1000,'Komplet č.2008 (ÚR 4 A 5)'!$V$4:$W$778,1,0)</f>
        <v>72192</v>
      </c>
      <c r="X1000" t="str">
        <f>VLOOKUP(A1000,'Komplet č.2008 (ÚR 4 A 5)'!$Y$4:$Y$778,1,0)</f>
        <v>72192</v>
      </c>
      <c r="FJ1000" t="str">
        <f>VLOOKUP(F1000,'Komplet č 2025 (ÚR 4 A 5)'!$F$3:$N$753,9,0)</f>
        <v>72.10</v>
      </c>
      <c r="FK1000">
        <f>VLOOKUP(F1000,'Komplet č 2025 (ÚR 4 A 5)'!$F$3:$N$753,8,0)</f>
        <v>4</v>
      </c>
    </row>
    <row r="1001" spans="1:167" x14ac:dyDescent="0.25">
      <c r="A1001" s="67" t="s">
        <v>2522</v>
      </c>
      <c r="B1001" s="68" t="s">
        <v>2523</v>
      </c>
      <c r="C1001" s="55" t="str">
        <f t="shared" si="204"/>
        <v>72199 - Výzkum a vývoj v oblasti jiných přírodních věd</v>
      </c>
      <c r="D1001" s="55" t="s">
        <v>2524</v>
      </c>
      <c r="E1001" s="1" t="s">
        <v>29</v>
      </c>
      <c r="F1001" s="67" t="s">
        <v>2510</v>
      </c>
      <c r="G1001" s="68" t="s">
        <v>2511</v>
      </c>
      <c r="H1001" s="55" t="str">
        <f t="shared" si="211"/>
        <v>72100 - Výzkum a vývoj v oblasti přírodních a technických věd</v>
      </c>
      <c r="I1001" s="55" t="s">
        <v>2515</v>
      </c>
      <c r="J1001" t="str">
        <f t="shared" si="199"/>
        <v>Shoda</v>
      </c>
      <c r="K1001">
        <v>999</v>
      </c>
      <c r="L1001" s="1">
        <f>IF(LEFT(Převodník!$A$12,5)=LEFT('Přehled převodů'!D1001,5),1,0)</f>
        <v>0</v>
      </c>
      <c r="M1001" s="31"/>
      <c r="N1001">
        <f t="shared" si="210"/>
        <v>0</v>
      </c>
      <c r="O1001" s="45" t="e">
        <f t="shared" si="201"/>
        <v>#N/A</v>
      </c>
      <c r="P1001">
        <f t="shared" si="205"/>
        <v>0</v>
      </c>
      <c r="Q1001" s="41">
        <f t="shared" si="206"/>
        <v>0</v>
      </c>
      <c r="R1001" s="41">
        <f t="shared" si="202"/>
        <v>0</v>
      </c>
      <c r="S1001" s="41">
        <f t="shared" si="207"/>
        <v>0</v>
      </c>
      <c r="T1001">
        <f t="shared" si="203"/>
        <v>0</v>
      </c>
      <c r="U1001" s="40">
        <f t="shared" si="208"/>
        <v>0</v>
      </c>
      <c r="V1001" s="38">
        <f t="shared" si="209"/>
        <v>0</v>
      </c>
      <c r="W1001" t="str">
        <f>VLOOKUP(A1001,'Komplet č.2008 (ÚR 4 A 5)'!$V$4:$W$778,1,0)</f>
        <v>72199</v>
      </c>
      <c r="X1001" t="str">
        <f>VLOOKUP(A1001,'Komplet č.2008 (ÚR 4 A 5)'!$Y$4:$Y$778,1,0)</f>
        <v>72199</v>
      </c>
      <c r="FJ1001" t="str">
        <f>VLOOKUP(F1001,'Komplet č 2025 (ÚR 4 A 5)'!$F$3:$N$753,9,0)</f>
        <v>72.10</v>
      </c>
      <c r="FK1001">
        <f>VLOOKUP(F1001,'Komplet č 2025 (ÚR 4 A 5)'!$F$3:$N$753,8,0)</f>
        <v>4</v>
      </c>
    </row>
    <row r="1002" spans="1:167" x14ac:dyDescent="0.25">
      <c r="A1002" s="67" t="s">
        <v>2525</v>
      </c>
      <c r="B1002" s="68" t="s">
        <v>2526</v>
      </c>
      <c r="C1002" s="55" t="str">
        <f t="shared" si="204"/>
        <v>72200 - Výzkum a vývoj v oblasti společenských a humanitních věd</v>
      </c>
      <c r="D1002" s="55" t="s">
        <v>2527</v>
      </c>
      <c r="E1002" s="1" t="s">
        <v>29</v>
      </c>
      <c r="F1002" s="67" t="s">
        <v>2525</v>
      </c>
      <c r="G1002" s="68" t="s">
        <v>2526</v>
      </c>
      <c r="H1002" s="55" t="str">
        <f t="shared" si="211"/>
        <v>72200 - Výzkum a vývoj v oblasti společenských a humanitních věd</v>
      </c>
      <c r="I1002" s="55" t="s">
        <v>2527</v>
      </c>
      <c r="J1002" t="str">
        <f t="shared" si="199"/>
        <v>Shoda</v>
      </c>
      <c r="K1002">
        <v>1000</v>
      </c>
      <c r="L1002" s="1">
        <f>IF(LEFT(Převodník!$A$12,5)=LEFT('Přehled převodů'!D1002,5),1,0)</f>
        <v>0</v>
      </c>
      <c r="M1002" s="31"/>
      <c r="N1002">
        <f t="shared" si="210"/>
        <v>0</v>
      </c>
      <c r="O1002" s="45" t="e">
        <f t="shared" si="201"/>
        <v>#N/A</v>
      </c>
      <c r="P1002">
        <f t="shared" si="205"/>
        <v>0</v>
      </c>
      <c r="Q1002" s="41">
        <f t="shared" si="206"/>
        <v>0</v>
      </c>
      <c r="R1002" s="41">
        <f t="shared" si="202"/>
        <v>0</v>
      </c>
      <c r="S1002" s="41">
        <f t="shared" si="207"/>
        <v>0</v>
      </c>
      <c r="T1002">
        <f t="shared" si="203"/>
        <v>0</v>
      </c>
      <c r="U1002" s="40">
        <f t="shared" si="208"/>
        <v>0</v>
      </c>
      <c r="V1002" s="38">
        <f t="shared" si="209"/>
        <v>0</v>
      </c>
      <c r="W1002" t="str">
        <f>VLOOKUP(A1002,'Komplet č.2008 (ÚR 4 A 5)'!$V$4:$W$778,1,0)</f>
        <v>72200</v>
      </c>
      <c r="X1002" t="str">
        <f>VLOOKUP(A1002,'Komplet č.2008 (ÚR 4 A 5)'!$Y$4:$Y$778,1,0)</f>
        <v>72200</v>
      </c>
      <c r="FJ1002" t="str">
        <f>VLOOKUP(F1002,'Komplet č 2025 (ÚR 4 A 5)'!$F$3:$N$753,9,0)</f>
        <v>72.20</v>
      </c>
      <c r="FK1002">
        <f>VLOOKUP(F1002,'Komplet č 2025 (ÚR 4 A 5)'!$F$3:$N$753,8,0)</f>
        <v>4</v>
      </c>
    </row>
    <row r="1003" spans="1:167" x14ac:dyDescent="0.25">
      <c r="A1003" s="67" t="s">
        <v>2528</v>
      </c>
      <c r="B1003" s="68" t="s">
        <v>2529</v>
      </c>
      <c r="C1003" s="55" t="str">
        <f t="shared" si="204"/>
        <v>73110 - Činnosti reklamních agentur</v>
      </c>
      <c r="D1003" s="55" t="s">
        <v>2530</v>
      </c>
      <c r="E1003" s="1" t="s">
        <v>29</v>
      </c>
      <c r="F1003" s="67" t="s">
        <v>2528</v>
      </c>
      <c r="G1003" s="68" t="s">
        <v>2529</v>
      </c>
      <c r="H1003" s="55" t="str">
        <f t="shared" si="211"/>
        <v>73110 - Činnosti reklamních agentur</v>
      </c>
      <c r="I1003" s="55" t="s">
        <v>2530</v>
      </c>
      <c r="J1003" t="str">
        <f t="shared" si="199"/>
        <v>Shoda</v>
      </c>
      <c r="K1003">
        <v>1001</v>
      </c>
      <c r="L1003" s="1">
        <f>IF(LEFT(Převodník!$A$12,5)=LEFT('Přehled převodů'!D1003,5),1,0)</f>
        <v>0</v>
      </c>
      <c r="M1003" s="31"/>
      <c r="N1003">
        <f t="shared" si="210"/>
        <v>0</v>
      </c>
      <c r="O1003" s="45" t="e">
        <f t="shared" si="201"/>
        <v>#N/A</v>
      </c>
      <c r="P1003">
        <f t="shared" si="205"/>
        <v>0</v>
      </c>
      <c r="Q1003" s="41">
        <f t="shared" si="206"/>
        <v>0</v>
      </c>
      <c r="R1003" s="41">
        <f t="shared" si="202"/>
        <v>0</v>
      </c>
      <c r="S1003" s="41">
        <f t="shared" si="207"/>
        <v>0</v>
      </c>
      <c r="T1003">
        <f t="shared" si="203"/>
        <v>0</v>
      </c>
      <c r="U1003" s="40">
        <f t="shared" si="208"/>
        <v>0</v>
      </c>
      <c r="V1003" s="38">
        <f t="shared" si="209"/>
        <v>0</v>
      </c>
      <c r="W1003" t="str">
        <f>VLOOKUP(A1003,'Komplet č.2008 (ÚR 4 A 5)'!$V$4:$W$778,1,0)</f>
        <v>73110</v>
      </c>
      <c r="X1003" t="str">
        <f>VLOOKUP(A1003,'Komplet č.2008 (ÚR 4 A 5)'!$Y$4:$Y$778,1,0)</f>
        <v>73110</v>
      </c>
      <c r="FJ1003" t="str">
        <f>VLOOKUP(F1003,'Komplet č 2025 (ÚR 4 A 5)'!$F$3:$N$753,9,0)</f>
        <v>73.11</v>
      </c>
      <c r="FK1003">
        <f>VLOOKUP(F1003,'Komplet č 2025 (ÚR 4 A 5)'!$F$3:$N$753,8,0)</f>
        <v>4</v>
      </c>
    </row>
    <row r="1004" spans="1:167" x14ac:dyDescent="0.25">
      <c r="A1004" s="67" t="s">
        <v>2531</v>
      </c>
      <c r="B1004" s="68" t="s">
        <v>2532</v>
      </c>
      <c r="C1004" s="55" t="str">
        <f t="shared" si="204"/>
        <v>73120 - Zastupování médií při prodeji reklamního času a prostoru</v>
      </c>
      <c r="D1004" s="55" t="s">
        <v>2533</v>
      </c>
      <c r="E1004" s="1" t="s">
        <v>29</v>
      </c>
      <c r="F1004" s="67" t="s">
        <v>2531</v>
      </c>
      <c r="G1004" s="68" t="s">
        <v>2532</v>
      </c>
      <c r="H1004" s="55" t="str">
        <f t="shared" si="211"/>
        <v>73120 - Zastupování médií při prodeji reklamního času a prostoru</v>
      </c>
      <c r="I1004" s="55" t="s">
        <v>2533</v>
      </c>
      <c r="J1004" t="str">
        <f t="shared" si="199"/>
        <v>Shoda</v>
      </c>
      <c r="K1004">
        <v>1002</v>
      </c>
      <c r="L1004" s="1">
        <f>IF(LEFT(Převodník!$A$12,5)=LEFT('Přehled převodů'!D1004,5),1,0)</f>
        <v>0</v>
      </c>
      <c r="M1004" s="31"/>
      <c r="N1004">
        <f t="shared" si="210"/>
        <v>0</v>
      </c>
      <c r="O1004" s="45" t="e">
        <f t="shared" si="201"/>
        <v>#N/A</v>
      </c>
      <c r="P1004">
        <f t="shared" si="205"/>
        <v>0</v>
      </c>
      <c r="Q1004" s="41">
        <f t="shared" si="206"/>
        <v>0</v>
      </c>
      <c r="R1004" s="41">
        <f t="shared" si="202"/>
        <v>0</v>
      </c>
      <c r="S1004" s="41">
        <f t="shared" si="207"/>
        <v>0</v>
      </c>
      <c r="T1004">
        <f t="shared" si="203"/>
        <v>0</v>
      </c>
      <c r="U1004" s="40">
        <f t="shared" si="208"/>
        <v>0</v>
      </c>
      <c r="V1004" s="38">
        <f t="shared" si="209"/>
        <v>0</v>
      </c>
      <c r="W1004" t="str">
        <f>VLOOKUP(A1004,'Komplet č.2008 (ÚR 4 A 5)'!$V$4:$W$778,1,0)</f>
        <v>73120</v>
      </c>
      <c r="X1004" t="str">
        <f>VLOOKUP(A1004,'Komplet č.2008 (ÚR 4 A 5)'!$Y$4:$Y$778,1,0)</f>
        <v>73120</v>
      </c>
      <c r="FJ1004" t="str">
        <f>VLOOKUP(F1004,'Komplet č 2025 (ÚR 4 A 5)'!$F$3:$N$753,9,0)</f>
        <v>73.12</v>
      </c>
      <c r="FK1004">
        <f>VLOOKUP(F1004,'Komplet č 2025 (ÚR 4 A 5)'!$F$3:$N$753,8,0)</f>
        <v>4</v>
      </c>
    </row>
    <row r="1005" spans="1:167" x14ac:dyDescent="0.25">
      <c r="A1005" s="67" t="s">
        <v>2534</v>
      </c>
      <c r="B1005" s="68" t="s">
        <v>2535</v>
      </c>
      <c r="C1005" s="55" t="str">
        <f t="shared" si="204"/>
        <v>73200 - Průzkum trhu a veřejného mínění</v>
      </c>
      <c r="D1005" s="55" t="s">
        <v>2536</v>
      </c>
      <c r="E1005" s="1" t="s">
        <v>29</v>
      </c>
      <c r="F1005" s="67" t="s">
        <v>2534</v>
      </c>
      <c r="G1005" s="68" t="s">
        <v>2535</v>
      </c>
      <c r="H1005" s="55" t="str">
        <f t="shared" si="211"/>
        <v>73200 - Průzkum trhu a veřejného mínění</v>
      </c>
      <c r="I1005" s="55" t="s">
        <v>2536</v>
      </c>
      <c r="J1005" t="str">
        <f t="shared" ref="J1005:J1068" si="212">IF(H1005=I1005,"Shoda","Neshoda")</f>
        <v>Shoda</v>
      </c>
      <c r="K1005">
        <v>1003</v>
      </c>
      <c r="L1005" s="1">
        <f>IF(LEFT(Převodník!$A$12,5)=LEFT('Přehled převodů'!D1005,5),1,0)</f>
        <v>0</v>
      </c>
      <c r="M1005" s="31"/>
      <c r="N1005">
        <f t="shared" si="210"/>
        <v>0</v>
      </c>
      <c r="O1005" s="45" t="e">
        <f t="shared" si="201"/>
        <v>#N/A</v>
      </c>
      <c r="P1005">
        <f t="shared" si="205"/>
        <v>0</v>
      </c>
      <c r="Q1005" s="41">
        <f t="shared" si="206"/>
        <v>0</v>
      </c>
      <c r="R1005" s="41">
        <f t="shared" si="202"/>
        <v>0</v>
      </c>
      <c r="S1005" s="41">
        <f t="shared" si="207"/>
        <v>0</v>
      </c>
      <c r="T1005">
        <f t="shared" si="203"/>
        <v>0</v>
      </c>
      <c r="U1005" s="40">
        <f t="shared" si="208"/>
        <v>0</v>
      </c>
      <c r="V1005" s="38">
        <f t="shared" si="209"/>
        <v>0</v>
      </c>
      <c r="W1005" t="str">
        <f>VLOOKUP(A1005,'Komplet č.2008 (ÚR 4 A 5)'!$V$4:$W$778,1,0)</f>
        <v>73200</v>
      </c>
      <c r="X1005" t="str">
        <f>VLOOKUP(A1005,'Komplet č.2008 (ÚR 4 A 5)'!$Y$4:$Y$778,1,0)</f>
        <v>73200</v>
      </c>
      <c r="FJ1005" t="str">
        <f>VLOOKUP(F1005,'Komplet č 2025 (ÚR 4 A 5)'!$F$3:$N$753,9,0)</f>
        <v>73.20</v>
      </c>
      <c r="FK1005">
        <f>VLOOKUP(F1005,'Komplet č 2025 (ÚR 4 A 5)'!$F$3:$N$753,8,0)</f>
        <v>4</v>
      </c>
    </row>
    <row r="1006" spans="1:167" x14ac:dyDescent="0.25">
      <c r="A1006" s="67" t="s">
        <v>2537</v>
      </c>
      <c r="B1006" s="68" t="s">
        <v>2538</v>
      </c>
      <c r="C1006" s="55" t="str">
        <f t="shared" si="204"/>
        <v>74100 - Specializované návrhářské činnosti</v>
      </c>
      <c r="D1006" s="55" t="s">
        <v>2539</v>
      </c>
      <c r="E1006" s="1" t="s">
        <v>474</v>
      </c>
      <c r="F1006" s="67" t="s">
        <v>2540</v>
      </c>
      <c r="G1006" s="68" t="s">
        <v>2541</v>
      </c>
      <c r="H1006" s="55" t="str">
        <f t="shared" si="211"/>
        <v>74110 - Činnosti v oblasti průmyslového a módního designu</v>
      </c>
      <c r="I1006" s="55" t="s">
        <v>2544</v>
      </c>
      <c r="J1006" t="str">
        <f t="shared" si="212"/>
        <v>Shoda</v>
      </c>
      <c r="K1006">
        <v>1004</v>
      </c>
      <c r="L1006" s="1">
        <f>IF(LEFT(Převodník!$A$12,5)=LEFT('Přehled převodů'!D1006,5),1,0)</f>
        <v>0</v>
      </c>
      <c r="M1006" s="31"/>
      <c r="N1006">
        <f t="shared" si="210"/>
        <v>0</v>
      </c>
      <c r="O1006" s="45" t="e">
        <f t="shared" si="201"/>
        <v>#N/A</v>
      </c>
      <c r="P1006">
        <f t="shared" si="205"/>
        <v>0</v>
      </c>
      <c r="Q1006" s="41">
        <f t="shared" si="206"/>
        <v>0</v>
      </c>
      <c r="R1006" s="41">
        <f t="shared" si="202"/>
        <v>0</v>
      </c>
      <c r="S1006" s="41">
        <f t="shared" si="207"/>
        <v>0</v>
      </c>
      <c r="T1006">
        <f t="shared" si="203"/>
        <v>0</v>
      </c>
      <c r="U1006" s="40">
        <f t="shared" si="208"/>
        <v>0</v>
      </c>
      <c r="V1006" s="38">
        <f t="shared" si="209"/>
        <v>0</v>
      </c>
      <c r="W1006" t="str">
        <f>VLOOKUP(A1006,'Komplet č.2008 (ÚR 4 A 5)'!$V$4:$W$778,1,0)</f>
        <v>74100</v>
      </c>
      <c r="X1006" t="str">
        <f>VLOOKUP(A1006,'Komplet č.2008 (ÚR 4 A 5)'!$Y$4:$Y$778,1,0)</f>
        <v>74100</v>
      </c>
      <c r="FJ1006" t="str">
        <f>VLOOKUP(F1006,'Komplet č 2025 (ÚR 4 A 5)'!$F$3:$N$753,9,0)</f>
        <v>74.11</v>
      </c>
      <c r="FK1006">
        <f>VLOOKUP(F1006,'Komplet č 2025 (ÚR 4 A 5)'!$F$3:$N$753,8,0)</f>
        <v>4</v>
      </c>
    </row>
    <row r="1007" spans="1:167" x14ac:dyDescent="0.25">
      <c r="A1007" s="67" t="s">
        <v>2537</v>
      </c>
      <c r="B1007" s="68" t="s">
        <v>2538</v>
      </c>
      <c r="C1007" s="55" t="str">
        <f t="shared" si="204"/>
        <v>74100 - Specializované návrhářské činnosti</v>
      </c>
      <c r="D1007" s="55" t="s">
        <v>2539</v>
      </c>
      <c r="E1007" s="1" t="s">
        <v>474</v>
      </c>
      <c r="F1007" s="67" t="s">
        <v>2542</v>
      </c>
      <c r="G1007" s="68" t="s">
        <v>2543</v>
      </c>
      <c r="H1007" s="55" t="str">
        <f t="shared" si="211"/>
        <v>74120 - Činnosti v oblasti grafického designu a vizuální komunikace</v>
      </c>
      <c r="I1007" s="55" t="s">
        <v>2547</v>
      </c>
      <c r="J1007" t="str">
        <f t="shared" si="212"/>
        <v>Shoda</v>
      </c>
      <c r="K1007">
        <v>1005</v>
      </c>
      <c r="L1007" s="1">
        <f>IF(LEFT(Převodník!$A$12,5)=LEFT('Přehled převodů'!D1007,5),1,0)</f>
        <v>0</v>
      </c>
      <c r="M1007" s="31"/>
      <c r="N1007">
        <f t="shared" si="210"/>
        <v>0</v>
      </c>
      <c r="O1007" s="45" t="e">
        <f t="shared" si="201"/>
        <v>#N/A</v>
      </c>
      <c r="P1007">
        <f t="shared" si="205"/>
        <v>0</v>
      </c>
      <c r="Q1007" s="41">
        <f t="shared" si="206"/>
        <v>0</v>
      </c>
      <c r="R1007" s="41">
        <f t="shared" si="202"/>
        <v>0</v>
      </c>
      <c r="S1007" s="41">
        <f t="shared" si="207"/>
        <v>0</v>
      </c>
      <c r="T1007">
        <f t="shared" si="203"/>
        <v>0</v>
      </c>
      <c r="U1007" s="40">
        <f t="shared" si="208"/>
        <v>0</v>
      </c>
      <c r="V1007" s="38">
        <f t="shared" si="209"/>
        <v>0</v>
      </c>
      <c r="W1007" t="str">
        <f>VLOOKUP(A1007,'Komplet č.2008 (ÚR 4 A 5)'!$V$4:$W$778,1,0)</f>
        <v>74100</v>
      </c>
      <c r="X1007" t="str">
        <f>VLOOKUP(A1007,'Komplet č.2008 (ÚR 4 A 5)'!$Y$4:$Y$778,1,0)</f>
        <v>74100</v>
      </c>
      <c r="FJ1007" t="str">
        <f>VLOOKUP(F1007,'Komplet č 2025 (ÚR 4 A 5)'!$F$3:$N$753,9,0)</f>
        <v>74.12</v>
      </c>
      <c r="FK1007">
        <f>VLOOKUP(F1007,'Komplet č 2025 (ÚR 4 A 5)'!$F$3:$N$753,8,0)</f>
        <v>4</v>
      </c>
    </row>
    <row r="1008" spans="1:167" x14ac:dyDescent="0.25">
      <c r="A1008" s="67" t="s">
        <v>2537</v>
      </c>
      <c r="B1008" s="68" t="s">
        <v>2538</v>
      </c>
      <c r="C1008" s="55" t="str">
        <f t="shared" si="204"/>
        <v>74100 - Specializované návrhářské činnosti</v>
      </c>
      <c r="D1008" s="55" t="s">
        <v>2539</v>
      </c>
      <c r="E1008" s="1" t="s">
        <v>474</v>
      </c>
      <c r="F1008" s="67" t="s">
        <v>2545</v>
      </c>
      <c r="G1008" s="68" t="s">
        <v>2546</v>
      </c>
      <c r="H1008" s="55" t="str">
        <f t="shared" si="211"/>
        <v>74130 - Navrhování interiérů</v>
      </c>
      <c r="I1008" s="55" t="s">
        <v>2550</v>
      </c>
      <c r="J1008" t="str">
        <f t="shared" si="212"/>
        <v>Shoda</v>
      </c>
      <c r="K1008">
        <v>1006</v>
      </c>
      <c r="L1008" s="1">
        <f>IF(LEFT(Převodník!$A$12,5)=LEFT('Přehled převodů'!D1008,5),1,0)</f>
        <v>0</v>
      </c>
      <c r="M1008" s="31"/>
      <c r="N1008">
        <f t="shared" si="210"/>
        <v>0</v>
      </c>
      <c r="O1008" s="45" t="e">
        <f t="shared" si="201"/>
        <v>#N/A</v>
      </c>
      <c r="P1008">
        <f t="shared" si="205"/>
        <v>0</v>
      </c>
      <c r="Q1008" s="41">
        <f t="shared" si="206"/>
        <v>0</v>
      </c>
      <c r="R1008" s="41">
        <f t="shared" si="202"/>
        <v>0</v>
      </c>
      <c r="S1008" s="41">
        <f t="shared" si="207"/>
        <v>0</v>
      </c>
      <c r="T1008">
        <f t="shared" si="203"/>
        <v>0</v>
      </c>
      <c r="U1008" s="40">
        <f t="shared" si="208"/>
        <v>0</v>
      </c>
      <c r="V1008" s="38">
        <f t="shared" si="209"/>
        <v>0</v>
      </c>
      <c r="W1008" t="str">
        <f>VLOOKUP(A1008,'Komplet č.2008 (ÚR 4 A 5)'!$V$4:$W$778,1,0)</f>
        <v>74100</v>
      </c>
      <c r="X1008" t="str">
        <f>VLOOKUP(A1008,'Komplet č.2008 (ÚR 4 A 5)'!$Y$4:$Y$778,1,0)</f>
        <v>74100</v>
      </c>
      <c r="FJ1008" t="str">
        <f>VLOOKUP(F1008,'Komplet č 2025 (ÚR 4 A 5)'!$F$3:$N$753,9,0)</f>
        <v>74.13</v>
      </c>
      <c r="FK1008">
        <f>VLOOKUP(F1008,'Komplet č 2025 (ÚR 4 A 5)'!$F$3:$N$753,8,0)</f>
        <v>4</v>
      </c>
    </row>
    <row r="1009" spans="1:167" x14ac:dyDescent="0.25">
      <c r="A1009" s="67" t="s">
        <v>2537</v>
      </c>
      <c r="B1009" s="68" t="s">
        <v>2538</v>
      </c>
      <c r="C1009" s="55" t="str">
        <f t="shared" si="204"/>
        <v>74100 - Specializované návrhářské činnosti</v>
      </c>
      <c r="D1009" s="55" t="s">
        <v>2539</v>
      </c>
      <c r="E1009" s="1" t="s">
        <v>474</v>
      </c>
      <c r="F1009" s="67" t="s">
        <v>2548</v>
      </c>
      <c r="G1009" s="68" t="s">
        <v>2549</v>
      </c>
      <c r="H1009" s="55" t="str">
        <f t="shared" si="211"/>
        <v>74140 - Ostatní specializované návrhářské činnosti</v>
      </c>
      <c r="I1009" s="55" t="s">
        <v>2554</v>
      </c>
      <c r="J1009" t="str">
        <f t="shared" si="212"/>
        <v>Shoda</v>
      </c>
      <c r="K1009">
        <v>1007</v>
      </c>
      <c r="L1009" s="1">
        <f>IF(LEFT(Převodník!$A$12,5)=LEFT('Přehled převodů'!D1009,5),1,0)</f>
        <v>0</v>
      </c>
      <c r="M1009" s="31"/>
      <c r="N1009">
        <f t="shared" si="210"/>
        <v>0</v>
      </c>
      <c r="O1009" s="45" t="e">
        <f t="shared" si="201"/>
        <v>#N/A</v>
      </c>
      <c r="P1009">
        <f t="shared" si="205"/>
        <v>0</v>
      </c>
      <c r="Q1009" s="41">
        <f t="shared" si="206"/>
        <v>0</v>
      </c>
      <c r="R1009" s="41">
        <f t="shared" si="202"/>
        <v>0</v>
      </c>
      <c r="S1009" s="41">
        <f t="shared" si="207"/>
        <v>0</v>
      </c>
      <c r="T1009">
        <f t="shared" si="203"/>
        <v>0</v>
      </c>
      <c r="U1009" s="40">
        <f t="shared" si="208"/>
        <v>0</v>
      </c>
      <c r="V1009" s="38">
        <f t="shared" si="209"/>
        <v>0</v>
      </c>
      <c r="W1009" t="str">
        <f>VLOOKUP(A1009,'Komplet č.2008 (ÚR 4 A 5)'!$V$4:$W$778,1,0)</f>
        <v>74100</v>
      </c>
      <c r="X1009" t="str">
        <f>VLOOKUP(A1009,'Komplet č.2008 (ÚR 4 A 5)'!$Y$4:$Y$778,1,0)</f>
        <v>74100</v>
      </c>
      <c r="FJ1009" t="str">
        <f>VLOOKUP(F1009,'Komplet č 2025 (ÚR 4 A 5)'!$F$3:$N$753,9,0)</f>
        <v>74.14</v>
      </c>
      <c r="FK1009">
        <f>VLOOKUP(F1009,'Komplet č 2025 (ÚR 4 A 5)'!$F$3:$N$753,8,0)</f>
        <v>4</v>
      </c>
    </row>
    <row r="1010" spans="1:167" x14ac:dyDescent="0.25">
      <c r="A1010" s="67" t="s">
        <v>2551</v>
      </c>
      <c r="B1010" s="68" t="s">
        <v>2552</v>
      </c>
      <c r="C1010" s="55" t="str">
        <f t="shared" si="204"/>
        <v>74200 - Fotografické činnosti</v>
      </c>
      <c r="D1010" s="55" t="s">
        <v>2553</v>
      </c>
      <c r="E1010" s="1" t="s">
        <v>45</v>
      </c>
      <c r="F1010" s="67" t="s">
        <v>581</v>
      </c>
      <c r="G1010" s="68" t="s">
        <v>584</v>
      </c>
      <c r="H1010" s="55" t="str">
        <f t="shared" si="211"/>
        <v>18120 - Ostatní tisk</v>
      </c>
      <c r="I1010" s="55" t="s">
        <v>585</v>
      </c>
      <c r="J1010" t="str">
        <f t="shared" si="212"/>
        <v>Shoda</v>
      </c>
      <c r="K1010">
        <v>1008</v>
      </c>
      <c r="L1010" s="1">
        <f>IF(LEFT(Převodník!$A$12,5)=LEFT('Přehled převodů'!D1010,5),1,0)</f>
        <v>0</v>
      </c>
      <c r="M1010" s="31"/>
      <c r="N1010">
        <f t="shared" si="210"/>
        <v>0</v>
      </c>
      <c r="O1010" s="45" t="e">
        <f t="shared" si="201"/>
        <v>#N/A</v>
      </c>
      <c r="P1010">
        <f t="shared" si="205"/>
        <v>0</v>
      </c>
      <c r="Q1010" s="41">
        <f t="shared" si="206"/>
        <v>0</v>
      </c>
      <c r="R1010" s="41">
        <f t="shared" si="202"/>
        <v>0</v>
      </c>
      <c r="S1010" s="41">
        <f t="shared" si="207"/>
        <v>0</v>
      </c>
      <c r="T1010">
        <f t="shared" si="203"/>
        <v>0</v>
      </c>
      <c r="U1010" s="40">
        <f t="shared" si="208"/>
        <v>0</v>
      </c>
      <c r="V1010" s="38">
        <f t="shared" si="209"/>
        <v>0</v>
      </c>
      <c r="W1010" t="str">
        <f>VLOOKUP(A1010,'Komplet č.2008 (ÚR 4 A 5)'!$V$4:$W$778,1,0)</f>
        <v>74200</v>
      </c>
      <c r="X1010" t="str">
        <f>VLOOKUP(A1010,'Komplet č.2008 (ÚR 4 A 5)'!$Y$4:$Y$778,1,0)</f>
        <v>74200</v>
      </c>
      <c r="FJ1010" t="str">
        <f>VLOOKUP(F1010,'Komplet č 2025 (ÚR 4 A 5)'!$F$3:$N$753,9,0)</f>
        <v>18.12</v>
      </c>
      <c r="FK1010">
        <f>VLOOKUP(F1010,'Komplet č 2025 (ÚR 4 A 5)'!$F$3:$N$753,8,0)</f>
        <v>4</v>
      </c>
    </row>
    <row r="1011" spans="1:167" x14ac:dyDescent="0.25">
      <c r="A1011" s="67" t="s">
        <v>2551</v>
      </c>
      <c r="B1011" s="68" t="s">
        <v>2552</v>
      </c>
      <c r="C1011" s="55" t="str">
        <f t="shared" si="204"/>
        <v>74200 - Fotografické činnosti</v>
      </c>
      <c r="D1011" s="55" t="s">
        <v>2553</v>
      </c>
      <c r="E1011" s="1" t="s">
        <v>45</v>
      </c>
      <c r="F1011" s="67" t="s">
        <v>2551</v>
      </c>
      <c r="G1011" s="68" t="s">
        <v>2552</v>
      </c>
      <c r="H1011" s="55" t="str">
        <f t="shared" si="211"/>
        <v>74200 - Fotografické činnosti</v>
      </c>
      <c r="I1011" s="55" t="s">
        <v>2553</v>
      </c>
      <c r="J1011" t="str">
        <f t="shared" si="212"/>
        <v>Shoda</v>
      </c>
      <c r="K1011">
        <v>1009</v>
      </c>
      <c r="L1011" s="1">
        <f>IF(LEFT(Převodník!$A$12,5)=LEFT('Přehled převodů'!D1011,5),1,0)</f>
        <v>0</v>
      </c>
      <c r="M1011" s="31"/>
      <c r="N1011">
        <f t="shared" si="210"/>
        <v>0</v>
      </c>
      <c r="O1011" s="45" t="e">
        <f t="shared" si="201"/>
        <v>#N/A</v>
      </c>
      <c r="P1011">
        <f t="shared" si="205"/>
        <v>0</v>
      </c>
      <c r="Q1011" s="41">
        <f t="shared" si="206"/>
        <v>0</v>
      </c>
      <c r="R1011" s="41">
        <f t="shared" si="202"/>
        <v>0</v>
      </c>
      <c r="S1011" s="41">
        <f t="shared" si="207"/>
        <v>0</v>
      </c>
      <c r="T1011">
        <f t="shared" si="203"/>
        <v>0</v>
      </c>
      <c r="U1011" s="40">
        <f t="shared" si="208"/>
        <v>0</v>
      </c>
      <c r="V1011" s="38">
        <f t="shared" si="209"/>
        <v>0</v>
      </c>
      <c r="W1011" t="str">
        <f>VLOOKUP(A1011,'Komplet č.2008 (ÚR 4 A 5)'!$V$4:$W$778,1,0)</f>
        <v>74200</v>
      </c>
      <c r="X1011" t="str">
        <f>VLOOKUP(A1011,'Komplet č.2008 (ÚR 4 A 5)'!$Y$4:$Y$778,1,0)</f>
        <v>74200</v>
      </c>
      <c r="FJ1011" t="str">
        <f>VLOOKUP(F1011,'Komplet č 2025 (ÚR 4 A 5)'!$F$3:$N$753,9,0)</f>
        <v>74.20</v>
      </c>
      <c r="FK1011">
        <f>VLOOKUP(F1011,'Komplet č 2025 (ÚR 4 A 5)'!$F$3:$N$753,8,0)</f>
        <v>4</v>
      </c>
    </row>
    <row r="1012" spans="1:167" x14ac:dyDescent="0.25">
      <c r="A1012" s="67" t="s">
        <v>2555</v>
      </c>
      <c r="B1012" s="68" t="s">
        <v>2556</v>
      </c>
      <c r="C1012" s="55" t="str">
        <f t="shared" si="204"/>
        <v>74300 - Překladatelské a tlumočnické činnosti</v>
      </c>
      <c r="D1012" s="55" t="s">
        <v>2557</v>
      </c>
      <c r="E1012" s="1" t="s">
        <v>29</v>
      </c>
      <c r="F1012" s="67" t="s">
        <v>2555</v>
      </c>
      <c r="G1012" s="68" t="s">
        <v>2556</v>
      </c>
      <c r="H1012" s="55" t="str">
        <f t="shared" si="211"/>
        <v>74300 - Překladatelské a tlumočnické činnosti</v>
      </c>
      <c r="I1012" s="55" t="s">
        <v>2557</v>
      </c>
      <c r="J1012" t="str">
        <f t="shared" si="212"/>
        <v>Shoda</v>
      </c>
      <c r="K1012">
        <v>1010</v>
      </c>
      <c r="L1012" s="1">
        <f>IF(LEFT(Převodník!$A$12,5)=LEFT('Přehled převodů'!D1012,5),1,0)</f>
        <v>0</v>
      </c>
      <c r="M1012" s="31"/>
      <c r="N1012">
        <f t="shared" si="210"/>
        <v>0</v>
      </c>
      <c r="O1012" s="45" t="e">
        <f t="shared" si="201"/>
        <v>#N/A</v>
      </c>
      <c r="P1012">
        <f t="shared" si="205"/>
        <v>0</v>
      </c>
      <c r="Q1012" s="41">
        <f t="shared" si="206"/>
        <v>0</v>
      </c>
      <c r="R1012" s="41">
        <f t="shared" si="202"/>
        <v>0</v>
      </c>
      <c r="S1012" s="41">
        <f t="shared" si="207"/>
        <v>0</v>
      </c>
      <c r="T1012">
        <f t="shared" si="203"/>
        <v>0</v>
      </c>
      <c r="U1012" s="40">
        <f t="shared" si="208"/>
        <v>0</v>
      </c>
      <c r="V1012" s="38">
        <f t="shared" si="209"/>
        <v>0</v>
      </c>
      <c r="W1012" t="str">
        <f>VLOOKUP(A1012,'Komplet č.2008 (ÚR 4 A 5)'!$V$4:$W$778,1,0)</f>
        <v>74300</v>
      </c>
      <c r="X1012" t="str">
        <f>VLOOKUP(A1012,'Komplet č.2008 (ÚR 4 A 5)'!$Y$4:$Y$778,1,0)</f>
        <v>74300</v>
      </c>
      <c r="FJ1012" t="str">
        <f>VLOOKUP(F1012,'Komplet č 2025 (ÚR 4 A 5)'!$F$3:$N$753,9,0)</f>
        <v>74.30</v>
      </c>
      <c r="FK1012">
        <f>VLOOKUP(F1012,'Komplet č 2025 (ÚR 4 A 5)'!$F$3:$N$753,8,0)</f>
        <v>4</v>
      </c>
    </row>
    <row r="1013" spans="1:167" x14ac:dyDescent="0.25">
      <c r="A1013" s="67" t="s">
        <v>2558</v>
      </c>
      <c r="B1013" s="68" t="s">
        <v>2559</v>
      </c>
      <c r="C1013" s="55" t="str">
        <f t="shared" si="204"/>
        <v>74900 - Ostatní profesní, vědecké a technické činnosti j. n.</v>
      </c>
      <c r="D1013" s="55" t="s">
        <v>2560</v>
      </c>
      <c r="E1013" s="1" t="s">
        <v>171</v>
      </c>
      <c r="F1013" s="67" t="s">
        <v>2561</v>
      </c>
      <c r="G1013" s="68" t="s">
        <v>2562</v>
      </c>
      <c r="H1013" s="55" t="str">
        <f t="shared" si="211"/>
        <v>74910 - Činnosti patentových zástupců a prodej patentů</v>
      </c>
      <c r="I1013" s="55" t="s">
        <v>2565</v>
      </c>
      <c r="J1013" t="str">
        <f t="shared" si="212"/>
        <v>Shoda</v>
      </c>
      <c r="K1013">
        <v>1011</v>
      </c>
      <c r="L1013" s="1">
        <f>IF(LEFT(Převodník!$A$12,5)=LEFT('Přehled převodů'!D1013,5),1,0)</f>
        <v>0</v>
      </c>
      <c r="M1013" s="31"/>
      <c r="N1013">
        <f t="shared" si="210"/>
        <v>0</v>
      </c>
      <c r="O1013" s="45" t="e">
        <f t="shared" si="201"/>
        <v>#N/A</v>
      </c>
      <c r="P1013">
        <f t="shared" si="205"/>
        <v>0</v>
      </c>
      <c r="Q1013" s="41">
        <f t="shared" si="206"/>
        <v>0</v>
      </c>
      <c r="R1013" s="41">
        <f t="shared" si="202"/>
        <v>0</v>
      </c>
      <c r="S1013" s="41">
        <f t="shared" si="207"/>
        <v>0</v>
      </c>
      <c r="T1013">
        <f t="shared" si="203"/>
        <v>0</v>
      </c>
      <c r="U1013" s="40">
        <f t="shared" si="208"/>
        <v>0</v>
      </c>
      <c r="V1013" s="38">
        <f t="shared" si="209"/>
        <v>0</v>
      </c>
      <c r="W1013" t="str">
        <f>VLOOKUP(A1013,'Komplet č.2008 (ÚR 4 A 5)'!$V$4:$W$778,1,0)</f>
        <v>74900</v>
      </c>
      <c r="X1013" t="str">
        <f>VLOOKUP(A1013,'Komplet č.2008 (ÚR 4 A 5)'!$Y$4:$Y$778,1,0)</f>
        <v>74900</v>
      </c>
      <c r="FJ1013" t="str">
        <f>VLOOKUP(F1013,'Komplet č 2025 (ÚR 4 A 5)'!$F$3:$N$753,9,0)</f>
        <v>74.91</v>
      </c>
      <c r="FK1013">
        <f>VLOOKUP(F1013,'Komplet č 2025 (ÚR 4 A 5)'!$F$3:$N$753,8,0)</f>
        <v>4</v>
      </c>
    </row>
    <row r="1014" spans="1:167" x14ac:dyDescent="0.25">
      <c r="A1014" s="67" t="s">
        <v>2558</v>
      </c>
      <c r="B1014" s="68" t="s">
        <v>2559</v>
      </c>
      <c r="C1014" s="55" t="str">
        <f t="shared" si="204"/>
        <v>74900 - Ostatní profesní, vědecké a technické činnosti j. n.</v>
      </c>
      <c r="D1014" s="55" t="s">
        <v>2560</v>
      </c>
      <c r="E1014" s="1" t="s">
        <v>171</v>
      </c>
      <c r="F1014" s="67" t="s">
        <v>2563</v>
      </c>
      <c r="G1014" s="68" t="s">
        <v>2564</v>
      </c>
      <c r="H1014" s="55" t="str">
        <f t="shared" si="211"/>
        <v>74990 - Všechny ostatní odborné, vědecké a technické činnosti j. n.</v>
      </c>
      <c r="I1014" s="55" t="s">
        <v>2568</v>
      </c>
      <c r="J1014" t="str">
        <f t="shared" si="212"/>
        <v>Shoda</v>
      </c>
      <c r="K1014">
        <v>1012</v>
      </c>
      <c r="L1014" s="1">
        <f>IF(LEFT(Převodník!$A$12,5)=LEFT('Přehled převodů'!D1014,5),1,0)</f>
        <v>0</v>
      </c>
      <c r="M1014" s="31"/>
      <c r="N1014">
        <f t="shared" si="210"/>
        <v>0</v>
      </c>
      <c r="O1014" s="45" t="e">
        <f t="shared" si="201"/>
        <v>#N/A</v>
      </c>
      <c r="P1014">
        <f t="shared" si="205"/>
        <v>0</v>
      </c>
      <c r="Q1014" s="41">
        <f t="shared" si="206"/>
        <v>0</v>
      </c>
      <c r="R1014" s="41">
        <f t="shared" si="202"/>
        <v>0</v>
      </c>
      <c r="S1014" s="41">
        <f t="shared" si="207"/>
        <v>0</v>
      </c>
      <c r="T1014">
        <f t="shared" si="203"/>
        <v>0</v>
      </c>
      <c r="U1014" s="40">
        <f t="shared" si="208"/>
        <v>0</v>
      </c>
      <c r="V1014" s="38">
        <f t="shared" si="209"/>
        <v>0</v>
      </c>
      <c r="W1014" t="str">
        <f>VLOOKUP(A1014,'Komplet č.2008 (ÚR 4 A 5)'!$V$4:$W$778,1,0)</f>
        <v>74900</v>
      </c>
      <c r="X1014" t="str">
        <f>VLOOKUP(A1014,'Komplet č.2008 (ÚR 4 A 5)'!$Y$4:$Y$778,1,0)</f>
        <v>74900</v>
      </c>
      <c r="FJ1014" t="str">
        <f>VLOOKUP(F1014,'Komplet č 2025 (ÚR 4 A 5)'!$F$3:$N$753,9,0)</f>
        <v>74.99</v>
      </c>
      <c r="FK1014">
        <f>VLOOKUP(F1014,'Komplet č 2025 (ÚR 4 A 5)'!$F$3:$N$753,8,0)</f>
        <v>4</v>
      </c>
    </row>
    <row r="1015" spans="1:167" x14ac:dyDescent="0.25">
      <c r="A1015" s="67" t="s">
        <v>2558</v>
      </c>
      <c r="B1015" s="68" t="s">
        <v>2559</v>
      </c>
      <c r="C1015" s="55" t="str">
        <f t="shared" si="204"/>
        <v>74900 - Ostatní profesní, vědecké a technické činnosti j. n.</v>
      </c>
      <c r="D1015" s="55" t="s">
        <v>2560</v>
      </c>
      <c r="E1015" s="1" t="s">
        <v>171</v>
      </c>
      <c r="F1015" s="67" t="s">
        <v>2566</v>
      </c>
      <c r="G1015" s="68" t="s">
        <v>2567</v>
      </c>
      <c r="H1015" s="55" t="str">
        <f t="shared" si="211"/>
        <v>80090 - Bezpečnostní činnosti j. n.</v>
      </c>
      <c r="I1015" s="55" t="s">
        <v>2572</v>
      </c>
      <c r="J1015" t="str">
        <f t="shared" si="212"/>
        <v>Shoda</v>
      </c>
      <c r="K1015">
        <v>1013</v>
      </c>
      <c r="L1015" s="1">
        <f>IF(LEFT(Převodník!$A$12,5)=LEFT('Přehled převodů'!D1015,5),1,0)</f>
        <v>0</v>
      </c>
      <c r="M1015" s="31"/>
      <c r="N1015">
        <f t="shared" si="210"/>
        <v>0</v>
      </c>
      <c r="O1015" s="45" t="e">
        <f t="shared" si="201"/>
        <v>#N/A</v>
      </c>
      <c r="P1015">
        <f t="shared" si="205"/>
        <v>0</v>
      </c>
      <c r="Q1015" s="41">
        <f t="shared" si="206"/>
        <v>0</v>
      </c>
      <c r="R1015" s="41">
        <f t="shared" si="202"/>
        <v>0</v>
      </c>
      <c r="S1015" s="41">
        <f t="shared" si="207"/>
        <v>0</v>
      </c>
      <c r="T1015">
        <f t="shared" si="203"/>
        <v>0</v>
      </c>
      <c r="U1015" s="40">
        <f t="shared" si="208"/>
        <v>0</v>
      </c>
      <c r="V1015" s="38">
        <f t="shared" si="209"/>
        <v>0</v>
      </c>
      <c r="W1015" t="str">
        <f>VLOOKUP(A1015,'Komplet č.2008 (ÚR 4 A 5)'!$V$4:$W$778,1,0)</f>
        <v>74900</v>
      </c>
      <c r="X1015" t="str">
        <f>VLOOKUP(A1015,'Komplet č.2008 (ÚR 4 A 5)'!$Y$4:$Y$778,1,0)</f>
        <v>74900</v>
      </c>
      <c r="FJ1015" t="str">
        <f>VLOOKUP(F1015,'Komplet č 2025 (ÚR 4 A 5)'!$F$3:$N$753,9,0)</f>
        <v>80.09</v>
      </c>
      <c r="FK1015">
        <f>VLOOKUP(F1015,'Komplet č 2025 (ÚR 4 A 5)'!$F$3:$N$753,8,0)</f>
        <v>4</v>
      </c>
    </row>
    <row r="1016" spans="1:167" x14ac:dyDescent="0.25">
      <c r="A1016" s="67" t="s">
        <v>2569</v>
      </c>
      <c r="B1016" s="68" t="s">
        <v>2570</v>
      </c>
      <c r="C1016" s="55" t="str">
        <f t="shared" si="204"/>
        <v>74901 - Poradenství v oblasti bezpečnosti a ochrany zdraví při práci</v>
      </c>
      <c r="D1016" s="55" t="s">
        <v>2571</v>
      </c>
      <c r="E1016" s="1" t="s">
        <v>29</v>
      </c>
      <c r="F1016" s="67" t="s">
        <v>2563</v>
      </c>
      <c r="G1016" s="68" t="s">
        <v>2564</v>
      </c>
      <c r="H1016" s="55" t="str">
        <f t="shared" si="211"/>
        <v>74990 - Všechny ostatní odborné, vědecké a technické činnosti j. n.</v>
      </c>
      <c r="I1016" s="55" t="s">
        <v>2568</v>
      </c>
      <c r="J1016" t="str">
        <f t="shared" si="212"/>
        <v>Shoda</v>
      </c>
      <c r="K1016">
        <v>1014</v>
      </c>
      <c r="L1016" s="1">
        <f>IF(LEFT(Převodník!$A$12,5)=LEFT('Přehled převodů'!D1016,5),1,0)</f>
        <v>0</v>
      </c>
      <c r="M1016" s="31"/>
      <c r="N1016">
        <f t="shared" si="210"/>
        <v>0</v>
      </c>
      <c r="O1016" s="45" t="e">
        <f t="shared" si="201"/>
        <v>#N/A</v>
      </c>
      <c r="P1016">
        <f t="shared" si="205"/>
        <v>0</v>
      </c>
      <c r="Q1016" s="41">
        <f t="shared" si="206"/>
        <v>0</v>
      </c>
      <c r="R1016" s="41">
        <f t="shared" si="202"/>
        <v>0</v>
      </c>
      <c r="S1016" s="41">
        <f t="shared" si="207"/>
        <v>0</v>
      </c>
      <c r="T1016">
        <f t="shared" si="203"/>
        <v>0</v>
      </c>
      <c r="U1016" s="40">
        <f t="shared" si="208"/>
        <v>0</v>
      </c>
      <c r="V1016" s="38">
        <f t="shared" si="209"/>
        <v>0</v>
      </c>
      <c r="W1016" t="str">
        <f>VLOOKUP(A1016,'Komplet č.2008 (ÚR 4 A 5)'!$V$4:$W$778,1,0)</f>
        <v>74901</v>
      </c>
      <c r="X1016" t="str">
        <f>VLOOKUP(A1016,'Komplet č.2008 (ÚR 4 A 5)'!$Y$4:$Y$778,1,0)</f>
        <v>74901</v>
      </c>
      <c r="FJ1016" t="str">
        <f>VLOOKUP(F1016,'Komplet č 2025 (ÚR 4 A 5)'!$F$3:$N$753,9,0)</f>
        <v>74.99</v>
      </c>
      <c r="FK1016">
        <f>VLOOKUP(F1016,'Komplet č 2025 (ÚR 4 A 5)'!$F$3:$N$753,8,0)</f>
        <v>4</v>
      </c>
    </row>
    <row r="1017" spans="1:167" x14ac:dyDescent="0.25">
      <c r="A1017" s="67" t="s">
        <v>2573</v>
      </c>
      <c r="B1017" s="68" t="s">
        <v>2574</v>
      </c>
      <c r="C1017" s="55" t="str">
        <f t="shared" si="204"/>
        <v>74902 - Poradenství v oblasti požární ochrany</v>
      </c>
      <c r="D1017" s="55" t="s">
        <v>2575</v>
      </c>
      <c r="E1017" s="1" t="s">
        <v>29</v>
      </c>
      <c r="F1017" s="67" t="s">
        <v>2563</v>
      </c>
      <c r="G1017" s="68" t="s">
        <v>2564</v>
      </c>
      <c r="H1017" s="55" t="str">
        <f t="shared" si="211"/>
        <v>74990 - Všechny ostatní odborné, vědecké a technické činnosti j. n.</v>
      </c>
      <c r="I1017" s="55" t="s">
        <v>2568</v>
      </c>
      <c r="J1017" t="str">
        <f t="shared" si="212"/>
        <v>Shoda</v>
      </c>
      <c r="K1017">
        <v>1015</v>
      </c>
      <c r="L1017" s="1">
        <f>IF(LEFT(Převodník!$A$12,5)=LEFT('Přehled převodů'!D1017,5),1,0)</f>
        <v>0</v>
      </c>
      <c r="M1017" s="31"/>
      <c r="N1017">
        <f t="shared" si="210"/>
        <v>0</v>
      </c>
      <c r="O1017" s="45" t="e">
        <f t="shared" si="201"/>
        <v>#N/A</v>
      </c>
      <c r="P1017">
        <f t="shared" si="205"/>
        <v>0</v>
      </c>
      <c r="Q1017" s="41">
        <f t="shared" si="206"/>
        <v>0</v>
      </c>
      <c r="R1017" s="41">
        <f t="shared" si="202"/>
        <v>0</v>
      </c>
      <c r="S1017" s="41">
        <f t="shared" si="207"/>
        <v>0</v>
      </c>
      <c r="T1017">
        <f t="shared" si="203"/>
        <v>0</v>
      </c>
      <c r="U1017" s="40">
        <f t="shared" si="208"/>
        <v>0</v>
      </c>
      <c r="V1017" s="38">
        <f t="shared" si="209"/>
        <v>0</v>
      </c>
      <c r="W1017" t="str">
        <f>VLOOKUP(A1017,'Komplet č.2008 (ÚR 4 A 5)'!$V$4:$W$778,1,0)</f>
        <v>74902</v>
      </c>
      <c r="X1017" t="str">
        <f>VLOOKUP(A1017,'Komplet č.2008 (ÚR 4 A 5)'!$Y$4:$Y$778,1,0)</f>
        <v>74902</v>
      </c>
      <c r="FJ1017" t="str">
        <f>VLOOKUP(F1017,'Komplet č 2025 (ÚR 4 A 5)'!$F$3:$N$753,9,0)</f>
        <v>74.99</v>
      </c>
      <c r="FK1017">
        <f>VLOOKUP(F1017,'Komplet č 2025 (ÚR 4 A 5)'!$F$3:$N$753,8,0)</f>
        <v>4</v>
      </c>
    </row>
    <row r="1018" spans="1:167" x14ac:dyDescent="0.25">
      <c r="A1018" s="67" t="s">
        <v>2576</v>
      </c>
      <c r="B1018" s="68" t="s">
        <v>2577</v>
      </c>
      <c r="C1018" s="55" t="str">
        <f t="shared" si="204"/>
        <v>74909 - Jiné profesní, vědecké a technické činnosti j. n.</v>
      </c>
      <c r="D1018" s="55" t="s">
        <v>2578</v>
      </c>
      <c r="E1018" s="1" t="s">
        <v>171</v>
      </c>
      <c r="F1018" s="67" t="s">
        <v>2561</v>
      </c>
      <c r="G1018" s="68" t="s">
        <v>2562</v>
      </c>
      <c r="H1018" s="55" t="str">
        <f t="shared" si="211"/>
        <v>74910 - Činnosti patentových zástupců a prodej patentů</v>
      </c>
      <c r="I1018" s="55" t="s">
        <v>2565</v>
      </c>
      <c r="J1018" t="str">
        <f t="shared" si="212"/>
        <v>Shoda</v>
      </c>
      <c r="K1018">
        <v>1016</v>
      </c>
      <c r="L1018" s="1">
        <f>IF(LEFT(Převodník!$A$12,5)=LEFT('Přehled převodů'!D1018,5),1,0)</f>
        <v>0</v>
      </c>
      <c r="M1018" s="31"/>
      <c r="N1018">
        <f t="shared" si="210"/>
        <v>0</v>
      </c>
      <c r="O1018" s="45" t="e">
        <f t="shared" si="201"/>
        <v>#N/A</v>
      </c>
      <c r="P1018">
        <f t="shared" si="205"/>
        <v>0</v>
      </c>
      <c r="Q1018" s="41">
        <f t="shared" si="206"/>
        <v>0</v>
      </c>
      <c r="R1018" s="41">
        <f t="shared" si="202"/>
        <v>0</v>
      </c>
      <c r="S1018" s="41">
        <f t="shared" si="207"/>
        <v>0</v>
      </c>
      <c r="T1018">
        <f t="shared" si="203"/>
        <v>0</v>
      </c>
      <c r="U1018" s="40">
        <f t="shared" si="208"/>
        <v>0</v>
      </c>
      <c r="V1018" s="38">
        <f t="shared" si="209"/>
        <v>0</v>
      </c>
      <c r="W1018" t="str">
        <f>VLOOKUP(A1018,'Komplet č.2008 (ÚR 4 A 5)'!$V$4:$W$778,1,0)</f>
        <v>74909</v>
      </c>
      <c r="X1018" t="str">
        <f>VLOOKUP(A1018,'Komplet č.2008 (ÚR 4 A 5)'!$Y$4:$Y$778,1,0)</f>
        <v>74909</v>
      </c>
      <c r="FJ1018" t="str">
        <f>VLOOKUP(F1018,'Komplet č 2025 (ÚR 4 A 5)'!$F$3:$N$753,9,0)</f>
        <v>74.91</v>
      </c>
      <c r="FK1018">
        <f>VLOOKUP(F1018,'Komplet č 2025 (ÚR 4 A 5)'!$F$3:$N$753,8,0)</f>
        <v>4</v>
      </c>
    </row>
    <row r="1019" spans="1:167" x14ac:dyDescent="0.25">
      <c r="A1019" s="67" t="s">
        <v>2576</v>
      </c>
      <c r="B1019" s="68" t="s">
        <v>2577</v>
      </c>
      <c r="C1019" s="55" t="str">
        <f t="shared" si="204"/>
        <v>74909 - Jiné profesní, vědecké a technické činnosti j. n.</v>
      </c>
      <c r="D1019" s="55" t="s">
        <v>2578</v>
      </c>
      <c r="E1019" s="1" t="s">
        <v>171</v>
      </c>
      <c r="F1019" s="67" t="s">
        <v>2563</v>
      </c>
      <c r="G1019" s="68" t="s">
        <v>2564</v>
      </c>
      <c r="H1019" s="55" t="str">
        <f t="shared" si="211"/>
        <v>74990 - Všechny ostatní odborné, vědecké a technické činnosti j. n.</v>
      </c>
      <c r="I1019" s="55" t="s">
        <v>2568</v>
      </c>
      <c r="J1019" t="str">
        <f t="shared" si="212"/>
        <v>Shoda</v>
      </c>
      <c r="K1019">
        <v>1017</v>
      </c>
      <c r="L1019" s="1">
        <f>IF(LEFT(Převodník!$A$12,5)=LEFT('Přehled převodů'!D1019,5),1,0)</f>
        <v>0</v>
      </c>
      <c r="M1019" s="31"/>
      <c r="N1019">
        <f t="shared" si="210"/>
        <v>0</v>
      </c>
      <c r="O1019" s="45" t="e">
        <f t="shared" si="201"/>
        <v>#N/A</v>
      </c>
      <c r="P1019">
        <f t="shared" si="205"/>
        <v>0</v>
      </c>
      <c r="Q1019" s="41">
        <f t="shared" si="206"/>
        <v>0</v>
      </c>
      <c r="R1019" s="41">
        <f t="shared" si="202"/>
        <v>0</v>
      </c>
      <c r="S1019" s="41">
        <f t="shared" si="207"/>
        <v>0</v>
      </c>
      <c r="T1019">
        <f t="shared" si="203"/>
        <v>0</v>
      </c>
      <c r="U1019" s="40">
        <f t="shared" si="208"/>
        <v>0</v>
      </c>
      <c r="V1019" s="38">
        <f t="shared" si="209"/>
        <v>0</v>
      </c>
      <c r="W1019" t="str">
        <f>VLOOKUP(A1019,'Komplet č.2008 (ÚR 4 A 5)'!$V$4:$W$778,1,0)</f>
        <v>74909</v>
      </c>
      <c r="X1019" t="str">
        <f>VLOOKUP(A1019,'Komplet č.2008 (ÚR 4 A 5)'!$Y$4:$Y$778,1,0)</f>
        <v>74909</v>
      </c>
      <c r="FJ1019" t="str">
        <f>VLOOKUP(F1019,'Komplet č 2025 (ÚR 4 A 5)'!$F$3:$N$753,9,0)</f>
        <v>74.99</v>
      </c>
      <c r="FK1019">
        <f>VLOOKUP(F1019,'Komplet č 2025 (ÚR 4 A 5)'!$F$3:$N$753,8,0)</f>
        <v>4</v>
      </c>
    </row>
    <row r="1020" spans="1:167" x14ac:dyDescent="0.25">
      <c r="A1020" s="67" t="s">
        <v>2576</v>
      </c>
      <c r="B1020" s="68" t="s">
        <v>2577</v>
      </c>
      <c r="C1020" s="55" t="str">
        <f t="shared" si="204"/>
        <v>74909 - Jiné profesní, vědecké a technické činnosti j. n.</v>
      </c>
      <c r="D1020" s="55" t="s">
        <v>2578</v>
      </c>
      <c r="E1020" s="1" t="s">
        <v>171</v>
      </c>
      <c r="F1020" s="67" t="s">
        <v>2566</v>
      </c>
      <c r="G1020" s="68" t="s">
        <v>2567</v>
      </c>
      <c r="H1020" s="55" t="str">
        <f t="shared" si="211"/>
        <v>80090 - Bezpečnostní činnosti j. n.</v>
      </c>
      <c r="I1020" s="55" t="s">
        <v>2572</v>
      </c>
      <c r="J1020" t="str">
        <f t="shared" si="212"/>
        <v>Shoda</v>
      </c>
      <c r="K1020">
        <v>1018</v>
      </c>
      <c r="L1020" s="1">
        <f>IF(LEFT(Převodník!$A$12,5)=LEFT('Přehled převodů'!D1020,5),1,0)</f>
        <v>0</v>
      </c>
      <c r="M1020" s="31"/>
      <c r="N1020">
        <f t="shared" si="210"/>
        <v>0</v>
      </c>
      <c r="O1020" s="45" t="e">
        <f t="shared" si="201"/>
        <v>#N/A</v>
      </c>
      <c r="P1020">
        <f t="shared" si="205"/>
        <v>0</v>
      </c>
      <c r="Q1020" s="41">
        <f t="shared" si="206"/>
        <v>0</v>
      </c>
      <c r="R1020" s="41">
        <f t="shared" si="202"/>
        <v>0</v>
      </c>
      <c r="S1020" s="41">
        <f t="shared" si="207"/>
        <v>0</v>
      </c>
      <c r="T1020">
        <f t="shared" si="203"/>
        <v>0</v>
      </c>
      <c r="U1020" s="40">
        <f t="shared" si="208"/>
        <v>0</v>
      </c>
      <c r="V1020" s="38">
        <f t="shared" si="209"/>
        <v>0</v>
      </c>
      <c r="W1020" t="str">
        <f>VLOOKUP(A1020,'Komplet č.2008 (ÚR 4 A 5)'!$V$4:$W$778,1,0)</f>
        <v>74909</v>
      </c>
      <c r="X1020" t="str">
        <f>VLOOKUP(A1020,'Komplet č.2008 (ÚR 4 A 5)'!$Y$4:$Y$778,1,0)</f>
        <v>74909</v>
      </c>
      <c r="FJ1020" t="str">
        <f>VLOOKUP(F1020,'Komplet č 2025 (ÚR 4 A 5)'!$F$3:$N$753,9,0)</f>
        <v>80.09</v>
      </c>
      <c r="FK1020">
        <f>VLOOKUP(F1020,'Komplet č 2025 (ÚR 4 A 5)'!$F$3:$N$753,8,0)</f>
        <v>4</v>
      </c>
    </row>
    <row r="1021" spans="1:167" x14ac:dyDescent="0.25">
      <c r="A1021" s="67" t="s">
        <v>2579</v>
      </c>
      <c r="B1021" s="68" t="s">
        <v>2580</v>
      </c>
      <c r="C1021" s="55" t="str">
        <f t="shared" si="204"/>
        <v>75000 - Veterinární činnosti</v>
      </c>
      <c r="D1021" s="55" t="s">
        <v>2581</v>
      </c>
      <c r="E1021" s="1" t="s">
        <v>29</v>
      </c>
      <c r="F1021" s="67" t="s">
        <v>2579</v>
      </c>
      <c r="G1021" s="68" t="s">
        <v>2580</v>
      </c>
      <c r="H1021" s="55" t="str">
        <f t="shared" si="211"/>
        <v>75000 - Veterinární činnosti</v>
      </c>
      <c r="I1021" s="55" t="s">
        <v>2581</v>
      </c>
      <c r="J1021" t="str">
        <f t="shared" si="212"/>
        <v>Shoda</v>
      </c>
      <c r="K1021">
        <v>1019</v>
      </c>
      <c r="L1021" s="1">
        <f>IF(LEFT(Převodník!$A$12,5)=LEFT('Přehled převodů'!D1021,5),1,0)</f>
        <v>0</v>
      </c>
      <c r="M1021" s="31"/>
      <c r="N1021">
        <f t="shared" si="210"/>
        <v>0</v>
      </c>
      <c r="O1021" s="45" t="e">
        <f t="shared" si="201"/>
        <v>#N/A</v>
      </c>
      <c r="P1021">
        <f t="shared" si="205"/>
        <v>0</v>
      </c>
      <c r="Q1021" s="41">
        <f t="shared" si="206"/>
        <v>0</v>
      </c>
      <c r="R1021" s="41">
        <f t="shared" si="202"/>
        <v>0</v>
      </c>
      <c r="S1021" s="41">
        <f t="shared" si="207"/>
        <v>0</v>
      </c>
      <c r="T1021">
        <f t="shared" si="203"/>
        <v>0</v>
      </c>
      <c r="U1021" s="40">
        <f t="shared" si="208"/>
        <v>0</v>
      </c>
      <c r="V1021" s="38">
        <f t="shared" si="209"/>
        <v>0</v>
      </c>
      <c r="W1021" t="str">
        <f>VLOOKUP(A1021,'Komplet č.2008 (ÚR 4 A 5)'!$V$4:$W$778,1,0)</f>
        <v>75000</v>
      </c>
      <c r="X1021" t="str">
        <f>VLOOKUP(A1021,'Komplet č.2008 (ÚR 4 A 5)'!$Y$4:$Y$778,1,0)</f>
        <v>75000</v>
      </c>
      <c r="FJ1021" t="str">
        <f>VLOOKUP(F1021,'Komplet č 2025 (ÚR 4 A 5)'!$F$3:$N$753,9,0)</f>
        <v>75.00</v>
      </c>
      <c r="FK1021">
        <f>VLOOKUP(F1021,'Komplet č 2025 (ÚR 4 A 5)'!$F$3:$N$753,8,0)</f>
        <v>4</v>
      </c>
    </row>
    <row r="1022" spans="1:167" x14ac:dyDescent="0.25">
      <c r="A1022" s="67" t="s">
        <v>2582</v>
      </c>
      <c r="B1022" s="68" t="s">
        <v>2583</v>
      </c>
      <c r="C1022" s="55" t="str">
        <f t="shared" si="204"/>
        <v>77110 - Pronájem a leasing automobilů a jiných lehkých motorových vozidel, kromě motocyklů</v>
      </c>
      <c r="D1022" s="55" t="s">
        <v>2584</v>
      </c>
      <c r="E1022" s="1" t="s">
        <v>29</v>
      </c>
      <c r="F1022" s="67" t="s">
        <v>2582</v>
      </c>
      <c r="G1022" s="68" t="s">
        <v>2585</v>
      </c>
      <c r="H1022" s="55" t="str">
        <f t="shared" si="211"/>
        <v>77110 - Pronájem a leasing osobních automobilů a lehkých motorových vozidel</v>
      </c>
      <c r="I1022" s="55" t="s">
        <v>2589</v>
      </c>
      <c r="J1022" t="str">
        <f t="shared" si="212"/>
        <v>Shoda</v>
      </c>
      <c r="K1022">
        <v>1020</v>
      </c>
      <c r="L1022" s="1">
        <f>IF(LEFT(Převodník!$A$12,5)=LEFT('Přehled převodů'!D1022,5),1,0)</f>
        <v>0</v>
      </c>
      <c r="M1022" s="31"/>
      <c r="N1022">
        <f t="shared" si="210"/>
        <v>0</v>
      </c>
      <c r="O1022" s="45" t="e">
        <f t="shared" si="201"/>
        <v>#N/A</v>
      </c>
      <c r="P1022">
        <f t="shared" si="205"/>
        <v>0</v>
      </c>
      <c r="Q1022" s="41">
        <f t="shared" si="206"/>
        <v>0</v>
      </c>
      <c r="R1022" s="41">
        <f t="shared" si="202"/>
        <v>0</v>
      </c>
      <c r="S1022" s="41">
        <f t="shared" si="207"/>
        <v>0</v>
      </c>
      <c r="T1022">
        <f t="shared" si="203"/>
        <v>0</v>
      </c>
      <c r="U1022" s="40">
        <f t="shared" si="208"/>
        <v>0</v>
      </c>
      <c r="V1022" s="38">
        <f t="shared" si="209"/>
        <v>0</v>
      </c>
      <c r="W1022" t="str">
        <f>VLOOKUP(A1022,'Komplet č.2008 (ÚR 4 A 5)'!$V$4:$W$778,1,0)</f>
        <v>77110</v>
      </c>
      <c r="X1022" t="str">
        <f>VLOOKUP(A1022,'Komplet č.2008 (ÚR 4 A 5)'!$Y$4:$Y$778,1,0)</f>
        <v>77110</v>
      </c>
      <c r="FJ1022" t="str">
        <f>VLOOKUP(F1022,'Komplet č 2025 (ÚR 4 A 5)'!$F$3:$N$753,9,0)</f>
        <v>77.11</v>
      </c>
      <c r="FK1022">
        <f>VLOOKUP(F1022,'Komplet č 2025 (ÚR 4 A 5)'!$F$3:$N$753,8,0)</f>
        <v>4</v>
      </c>
    </row>
    <row r="1023" spans="1:167" x14ac:dyDescent="0.25">
      <c r="A1023" s="67" t="s">
        <v>2586</v>
      </c>
      <c r="B1023" s="68" t="s">
        <v>2587</v>
      </c>
      <c r="C1023" s="55" t="str">
        <f t="shared" si="204"/>
        <v>77120 - Pronájem a leasing nákladních automobilů</v>
      </c>
      <c r="D1023" s="55" t="s">
        <v>2588</v>
      </c>
      <c r="E1023" s="1" t="s">
        <v>45</v>
      </c>
      <c r="F1023" s="67" t="s">
        <v>2582</v>
      </c>
      <c r="G1023" s="68" t="s">
        <v>2585</v>
      </c>
      <c r="H1023" s="55" t="str">
        <f t="shared" si="211"/>
        <v>77110 - Pronájem a leasing osobních automobilů a lehkých motorových vozidel</v>
      </c>
      <c r="I1023" s="55" t="s">
        <v>2589</v>
      </c>
      <c r="J1023" t="str">
        <f t="shared" si="212"/>
        <v>Shoda</v>
      </c>
      <c r="K1023">
        <v>1021</v>
      </c>
      <c r="L1023" s="1">
        <f>IF(LEFT(Převodník!$A$12,5)=LEFT('Přehled převodů'!D1023,5),1,0)</f>
        <v>0</v>
      </c>
      <c r="M1023" s="31"/>
      <c r="N1023">
        <f t="shared" si="210"/>
        <v>0</v>
      </c>
      <c r="O1023" s="45" t="e">
        <f t="shared" si="201"/>
        <v>#N/A</v>
      </c>
      <c r="P1023">
        <f t="shared" si="205"/>
        <v>0</v>
      </c>
      <c r="Q1023" s="41">
        <f t="shared" si="206"/>
        <v>0</v>
      </c>
      <c r="R1023" s="41">
        <f t="shared" si="202"/>
        <v>0</v>
      </c>
      <c r="S1023" s="41">
        <f t="shared" si="207"/>
        <v>0</v>
      </c>
      <c r="T1023">
        <f t="shared" si="203"/>
        <v>0</v>
      </c>
      <c r="U1023" s="40">
        <f t="shared" si="208"/>
        <v>0</v>
      </c>
      <c r="V1023" s="38">
        <f t="shared" si="209"/>
        <v>0</v>
      </c>
      <c r="W1023" t="str">
        <f>VLOOKUP(A1023,'Komplet č.2008 (ÚR 4 A 5)'!$V$4:$W$778,1,0)</f>
        <v>77120</v>
      </c>
      <c r="X1023" t="str">
        <f>VLOOKUP(A1023,'Komplet č.2008 (ÚR 4 A 5)'!$Y$4:$Y$778,1,0)</f>
        <v>77120</v>
      </c>
      <c r="FJ1023" t="str">
        <f>VLOOKUP(F1023,'Komplet č 2025 (ÚR 4 A 5)'!$F$3:$N$753,9,0)</f>
        <v>77.11</v>
      </c>
      <c r="FK1023">
        <f>VLOOKUP(F1023,'Komplet č 2025 (ÚR 4 A 5)'!$F$3:$N$753,8,0)</f>
        <v>4</v>
      </c>
    </row>
    <row r="1024" spans="1:167" x14ac:dyDescent="0.25">
      <c r="A1024" s="67" t="s">
        <v>2586</v>
      </c>
      <c r="B1024" s="68" t="s">
        <v>2587</v>
      </c>
      <c r="C1024" s="55" t="str">
        <f t="shared" si="204"/>
        <v>77120 - Pronájem a leasing nákladních automobilů</v>
      </c>
      <c r="D1024" s="55" t="s">
        <v>2588</v>
      </c>
      <c r="E1024" s="1" t="s">
        <v>45</v>
      </c>
      <c r="F1024" s="67" t="s">
        <v>2586</v>
      </c>
      <c r="G1024" s="68" t="s">
        <v>2587</v>
      </c>
      <c r="H1024" s="55" t="str">
        <f t="shared" si="211"/>
        <v>77120 - Pronájem a leasing nákladních automobilů</v>
      </c>
      <c r="I1024" s="55" t="s">
        <v>2588</v>
      </c>
      <c r="J1024" t="str">
        <f t="shared" si="212"/>
        <v>Shoda</v>
      </c>
      <c r="K1024">
        <v>1022</v>
      </c>
      <c r="L1024" s="1">
        <f>IF(LEFT(Převodník!$A$12,5)=LEFT('Přehled převodů'!D1024,5),1,0)</f>
        <v>0</v>
      </c>
      <c r="M1024" s="31"/>
      <c r="N1024">
        <f t="shared" si="210"/>
        <v>0</v>
      </c>
      <c r="O1024" s="45" t="e">
        <f t="shared" si="201"/>
        <v>#N/A</v>
      </c>
      <c r="P1024">
        <f t="shared" si="205"/>
        <v>0</v>
      </c>
      <c r="Q1024" s="41">
        <f t="shared" si="206"/>
        <v>0</v>
      </c>
      <c r="R1024" s="41">
        <f t="shared" si="202"/>
        <v>0</v>
      </c>
      <c r="S1024" s="41">
        <f t="shared" si="207"/>
        <v>0</v>
      </c>
      <c r="T1024">
        <f t="shared" si="203"/>
        <v>0</v>
      </c>
      <c r="U1024" s="40">
        <f t="shared" si="208"/>
        <v>0</v>
      </c>
      <c r="V1024" s="38">
        <f t="shared" si="209"/>
        <v>0</v>
      </c>
      <c r="W1024" t="str">
        <f>VLOOKUP(A1024,'Komplet č.2008 (ÚR 4 A 5)'!$V$4:$W$778,1,0)</f>
        <v>77120</v>
      </c>
      <c r="X1024" t="str">
        <f>VLOOKUP(A1024,'Komplet č.2008 (ÚR 4 A 5)'!$Y$4:$Y$778,1,0)</f>
        <v>77120</v>
      </c>
      <c r="FJ1024" t="str">
        <f>VLOOKUP(F1024,'Komplet č 2025 (ÚR 4 A 5)'!$F$3:$N$753,9,0)</f>
        <v>77.12</v>
      </c>
      <c r="FK1024">
        <f>VLOOKUP(F1024,'Komplet č 2025 (ÚR 4 A 5)'!$F$3:$N$753,8,0)</f>
        <v>4</v>
      </c>
    </row>
    <row r="1025" spans="1:167" x14ac:dyDescent="0.25">
      <c r="A1025" s="67" t="s">
        <v>2590</v>
      </c>
      <c r="B1025" s="68" t="s">
        <v>2591</v>
      </c>
      <c r="C1025" s="55" t="str">
        <f t="shared" si="204"/>
        <v>77210 - Pronájem a leasing rekreačních a sportovních potřeb</v>
      </c>
      <c r="D1025" s="55" t="s">
        <v>2592</v>
      </c>
      <c r="E1025" s="1" t="s">
        <v>29</v>
      </c>
      <c r="F1025" s="67" t="s">
        <v>2590</v>
      </c>
      <c r="G1025" s="68" t="s">
        <v>2591</v>
      </c>
      <c r="H1025" s="55" t="str">
        <f t="shared" ref="H1025:H1056" si="213">F1025&amp;" - "&amp;G1025</f>
        <v>77210 - Pronájem a leasing rekreačních a sportovních potřeb</v>
      </c>
      <c r="I1025" s="55" t="s">
        <v>2592</v>
      </c>
      <c r="J1025" t="str">
        <f t="shared" si="212"/>
        <v>Shoda</v>
      </c>
      <c r="K1025">
        <v>1023</v>
      </c>
      <c r="L1025" s="1">
        <f>IF(LEFT(Převodník!$A$12,5)=LEFT('Přehled převodů'!D1025,5),1,0)</f>
        <v>0</v>
      </c>
      <c r="M1025" s="31"/>
      <c r="N1025">
        <f t="shared" si="210"/>
        <v>0</v>
      </c>
      <c r="O1025" s="45" t="e">
        <f t="shared" si="201"/>
        <v>#N/A</v>
      </c>
      <c r="P1025">
        <f t="shared" si="205"/>
        <v>0</v>
      </c>
      <c r="Q1025" s="41">
        <f t="shared" si="206"/>
        <v>0</v>
      </c>
      <c r="R1025" s="41">
        <f t="shared" si="202"/>
        <v>0</v>
      </c>
      <c r="S1025" s="41">
        <f t="shared" si="207"/>
        <v>0</v>
      </c>
      <c r="T1025">
        <f t="shared" si="203"/>
        <v>0</v>
      </c>
      <c r="U1025" s="40">
        <f t="shared" si="208"/>
        <v>0</v>
      </c>
      <c r="V1025" s="38">
        <f t="shared" si="209"/>
        <v>0</v>
      </c>
      <c r="W1025" t="str">
        <f>VLOOKUP(A1025,'Komplet č.2008 (ÚR 4 A 5)'!$V$4:$W$778,1,0)</f>
        <v>77210</v>
      </c>
      <c r="X1025" t="str">
        <f>VLOOKUP(A1025,'Komplet č.2008 (ÚR 4 A 5)'!$Y$4:$Y$778,1,0)</f>
        <v>77210</v>
      </c>
      <c r="FJ1025" t="str">
        <f>VLOOKUP(F1025,'Komplet č 2025 (ÚR 4 A 5)'!$F$3:$N$753,9,0)</f>
        <v>77.21</v>
      </c>
      <c r="FK1025">
        <f>VLOOKUP(F1025,'Komplet č 2025 (ÚR 4 A 5)'!$F$3:$N$753,8,0)</f>
        <v>4</v>
      </c>
    </row>
    <row r="1026" spans="1:167" x14ac:dyDescent="0.25">
      <c r="A1026" s="67" t="s">
        <v>2593</v>
      </c>
      <c r="B1026" s="68" t="s">
        <v>2594</v>
      </c>
      <c r="C1026" s="55" t="str">
        <f t="shared" si="204"/>
        <v>77220 - Pronájem videokazet a disků</v>
      </c>
      <c r="D1026" s="55" t="s">
        <v>2595</v>
      </c>
      <c r="E1026" s="1" t="s">
        <v>29</v>
      </c>
      <c r="F1026" s="67" t="s">
        <v>2593</v>
      </c>
      <c r="G1026" s="68" t="s">
        <v>2596</v>
      </c>
      <c r="H1026" s="55" t="str">
        <f t="shared" si="213"/>
        <v>77220 - Pronájem a leasing ostatních výrobků pro osobní potřebu a převážně pro domácnost</v>
      </c>
      <c r="I1026" s="55" t="s">
        <v>2599</v>
      </c>
      <c r="J1026" t="str">
        <f t="shared" si="212"/>
        <v>Shoda</v>
      </c>
      <c r="K1026">
        <v>1024</v>
      </c>
      <c r="L1026" s="1">
        <f>IF(LEFT(Převodník!$A$12,5)=LEFT('Přehled převodů'!D1026,5),1,0)</f>
        <v>0</v>
      </c>
      <c r="M1026" s="31"/>
      <c r="N1026">
        <f t="shared" si="210"/>
        <v>0</v>
      </c>
      <c r="O1026" s="45" t="e">
        <f t="shared" si="201"/>
        <v>#N/A</v>
      </c>
      <c r="P1026">
        <f t="shared" si="205"/>
        <v>0</v>
      </c>
      <c r="Q1026" s="41">
        <f t="shared" si="206"/>
        <v>0</v>
      </c>
      <c r="R1026" s="41">
        <f t="shared" si="202"/>
        <v>0</v>
      </c>
      <c r="S1026" s="41">
        <f t="shared" si="207"/>
        <v>0</v>
      </c>
      <c r="T1026">
        <f t="shared" si="203"/>
        <v>0</v>
      </c>
      <c r="U1026" s="40">
        <f t="shared" si="208"/>
        <v>0</v>
      </c>
      <c r="V1026" s="38">
        <f t="shared" si="209"/>
        <v>0</v>
      </c>
      <c r="W1026" t="str">
        <f>VLOOKUP(A1026,'Komplet č.2008 (ÚR 4 A 5)'!$V$4:$W$778,1,0)</f>
        <v>77220</v>
      </c>
      <c r="X1026" t="str">
        <f>VLOOKUP(A1026,'Komplet č.2008 (ÚR 4 A 5)'!$Y$4:$Y$778,1,0)</f>
        <v>77220</v>
      </c>
      <c r="FJ1026" t="str">
        <f>VLOOKUP(F1026,'Komplet č 2025 (ÚR 4 A 5)'!$F$3:$N$753,9,0)</f>
        <v>77.22</v>
      </c>
      <c r="FK1026">
        <f>VLOOKUP(F1026,'Komplet č 2025 (ÚR 4 A 5)'!$F$3:$N$753,8,0)</f>
        <v>4</v>
      </c>
    </row>
    <row r="1027" spans="1:167" x14ac:dyDescent="0.25">
      <c r="A1027" s="67" t="s">
        <v>2597</v>
      </c>
      <c r="B1027" s="68" t="s">
        <v>2596</v>
      </c>
      <c r="C1027" s="55" t="str">
        <f t="shared" si="204"/>
        <v>77290 - Pronájem a leasing ostatních výrobků pro osobní potřebu a převážně pro domácnost</v>
      </c>
      <c r="D1027" s="55" t="s">
        <v>2598</v>
      </c>
      <c r="E1027" s="1" t="s">
        <v>29</v>
      </c>
      <c r="F1027" s="67" t="s">
        <v>2593</v>
      </c>
      <c r="G1027" s="68" t="s">
        <v>2596</v>
      </c>
      <c r="H1027" s="55" t="str">
        <f t="shared" si="213"/>
        <v>77220 - Pronájem a leasing ostatních výrobků pro osobní potřebu a převážně pro domácnost</v>
      </c>
      <c r="I1027" s="55" t="s">
        <v>2599</v>
      </c>
      <c r="J1027" t="str">
        <f t="shared" si="212"/>
        <v>Shoda</v>
      </c>
      <c r="K1027">
        <v>1025</v>
      </c>
      <c r="L1027" s="1">
        <f>IF(LEFT(Převodník!$A$12,5)=LEFT('Přehled převodů'!D1027,5),1,0)</f>
        <v>0</v>
      </c>
      <c r="M1027" s="31"/>
      <c r="N1027">
        <f t="shared" si="210"/>
        <v>0</v>
      </c>
      <c r="O1027" s="45" t="e">
        <f t="shared" ref="O1027:O1090" si="214">INDEX(K:K,MATCH(1,L:L,0))</f>
        <v>#N/A</v>
      </c>
      <c r="P1027">
        <f t="shared" si="205"/>
        <v>0</v>
      </c>
      <c r="Q1027" s="41">
        <f t="shared" si="206"/>
        <v>0</v>
      </c>
      <c r="R1027" s="41">
        <f t="shared" ref="R1027:R1090" si="215">IF(BO2354=0,N1027,Q1027)</f>
        <v>0</v>
      </c>
      <c r="S1027" s="41">
        <f t="shared" si="207"/>
        <v>0</v>
      </c>
      <c r="T1027">
        <f t="shared" ref="T1027:T1090" si="216">IF(L1027=0,0,E1027)</f>
        <v>0</v>
      </c>
      <c r="U1027" s="40">
        <f t="shared" si="208"/>
        <v>0</v>
      </c>
      <c r="V1027" s="38">
        <f t="shared" si="209"/>
        <v>0</v>
      </c>
      <c r="W1027" t="str">
        <f>VLOOKUP(A1027,'Komplet č.2008 (ÚR 4 A 5)'!$V$4:$W$778,1,0)</f>
        <v>77290</v>
      </c>
      <c r="X1027" t="str">
        <f>VLOOKUP(A1027,'Komplet č.2008 (ÚR 4 A 5)'!$Y$4:$Y$778,1,0)</f>
        <v>77290</v>
      </c>
      <c r="FJ1027" t="str">
        <f>VLOOKUP(F1027,'Komplet č 2025 (ÚR 4 A 5)'!$F$3:$N$753,9,0)</f>
        <v>77.22</v>
      </c>
      <c r="FK1027">
        <f>VLOOKUP(F1027,'Komplet č 2025 (ÚR 4 A 5)'!$F$3:$N$753,8,0)</f>
        <v>4</v>
      </c>
    </row>
    <row r="1028" spans="1:167" x14ac:dyDescent="0.25">
      <c r="A1028" s="67" t="s">
        <v>2600</v>
      </c>
      <c r="B1028" s="68" t="s">
        <v>2601</v>
      </c>
      <c r="C1028" s="55" t="str">
        <f t="shared" si="204"/>
        <v>77310 - Pronájem a leasing zemědělských strojů a zařízení</v>
      </c>
      <c r="D1028" s="55" t="s">
        <v>2602</v>
      </c>
      <c r="E1028" s="1" t="s">
        <v>29</v>
      </c>
      <c r="F1028" s="67" t="s">
        <v>2600</v>
      </c>
      <c r="G1028" s="68" t="s">
        <v>2601</v>
      </c>
      <c r="H1028" s="55" t="str">
        <f t="shared" si="213"/>
        <v>77310 - Pronájem a leasing zemědělských strojů a zařízení</v>
      </c>
      <c r="I1028" s="55" t="s">
        <v>2602</v>
      </c>
      <c r="J1028" t="str">
        <f t="shared" si="212"/>
        <v>Shoda</v>
      </c>
      <c r="K1028">
        <v>1026</v>
      </c>
      <c r="L1028" s="1">
        <f>IF(LEFT(Převodník!$A$12,5)=LEFT('Přehled převodů'!D1028,5),1,0)</f>
        <v>0</v>
      </c>
      <c r="M1028" s="31"/>
      <c r="N1028">
        <f t="shared" si="210"/>
        <v>0</v>
      </c>
      <c r="O1028" s="45" t="e">
        <f t="shared" si="214"/>
        <v>#N/A</v>
      </c>
      <c r="P1028">
        <f t="shared" si="205"/>
        <v>0</v>
      </c>
      <c r="Q1028" s="41">
        <f t="shared" si="206"/>
        <v>0</v>
      </c>
      <c r="R1028" s="41">
        <f t="shared" si="215"/>
        <v>0</v>
      </c>
      <c r="S1028" s="41">
        <f t="shared" si="207"/>
        <v>0</v>
      </c>
      <c r="T1028">
        <f t="shared" si="216"/>
        <v>0</v>
      </c>
      <c r="U1028" s="40">
        <f t="shared" si="208"/>
        <v>0</v>
      </c>
      <c r="V1028" s="38">
        <f t="shared" si="209"/>
        <v>0</v>
      </c>
      <c r="W1028" t="str">
        <f>VLOOKUP(A1028,'Komplet č.2008 (ÚR 4 A 5)'!$V$4:$W$778,1,0)</f>
        <v>77310</v>
      </c>
      <c r="X1028" t="str">
        <f>VLOOKUP(A1028,'Komplet č.2008 (ÚR 4 A 5)'!$Y$4:$Y$778,1,0)</f>
        <v>77310</v>
      </c>
      <c r="FJ1028" t="str">
        <f>VLOOKUP(F1028,'Komplet č 2025 (ÚR 4 A 5)'!$F$3:$N$753,9,0)</f>
        <v>77.31</v>
      </c>
      <c r="FK1028">
        <f>VLOOKUP(F1028,'Komplet č 2025 (ÚR 4 A 5)'!$F$3:$N$753,8,0)</f>
        <v>4</v>
      </c>
    </row>
    <row r="1029" spans="1:167" x14ac:dyDescent="0.25">
      <c r="A1029" s="67" t="s">
        <v>2603</v>
      </c>
      <c r="B1029" s="68" t="s">
        <v>2604</v>
      </c>
      <c r="C1029" s="55" t="str">
        <f t="shared" ref="C1029:C1092" si="217">A1029&amp;" - "&amp;B1029</f>
        <v>77320 - Pronájem a leasing stavebních strojů a zařízení</v>
      </c>
      <c r="D1029" s="55" t="s">
        <v>2605</v>
      </c>
      <c r="E1029" s="1" t="s">
        <v>29</v>
      </c>
      <c r="F1029" s="67" t="s">
        <v>2603</v>
      </c>
      <c r="G1029" s="68" t="s">
        <v>2604</v>
      </c>
      <c r="H1029" s="55" t="str">
        <f t="shared" si="213"/>
        <v>77320 - Pronájem a leasing stavebních strojů a zařízení</v>
      </c>
      <c r="I1029" s="55" t="s">
        <v>2605</v>
      </c>
      <c r="J1029" t="str">
        <f t="shared" si="212"/>
        <v>Shoda</v>
      </c>
      <c r="K1029">
        <v>1027</v>
      </c>
      <c r="L1029" s="1">
        <f>IF(LEFT(Převodník!$A$12,5)=LEFT('Přehled převodů'!D1029,5),1,0)</f>
        <v>0</v>
      </c>
      <c r="M1029" s="31"/>
      <c r="N1029">
        <f t="shared" si="210"/>
        <v>0</v>
      </c>
      <c r="O1029" s="45" t="e">
        <f t="shared" si="214"/>
        <v>#N/A</v>
      </c>
      <c r="P1029">
        <f t="shared" si="205"/>
        <v>0</v>
      </c>
      <c r="Q1029" s="41">
        <f t="shared" si="206"/>
        <v>0</v>
      </c>
      <c r="R1029" s="41">
        <f t="shared" si="215"/>
        <v>0</v>
      </c>
      <c r="S1029" s="41">
        <f t="shared" si="207"/>
        <v>0</v>
      </c>
      <c r="T1029">
        <f t="shared" si="216"/>
        <v>0</v>
      </c>
      <c r="U1029" s="40">
        <f t="shared" si="208"/>
        <v>0</v>
      </c>
      <c r="V1029" s="38">
        <f t="shared" si="209"/>
        <v>0</v>
      </c>
      <c r="W1029" t="str">
        <f>VLOOKUP(A1029,'Komplet č.2008 (ÚR 4 A 5)'!$V$4:$W$778,1,0)</f>
        <v>77320</v>
      </c>
      <c r="X1029" t="str">
        <f>VLOOKUP(A1029,'Komplet č.2008 (ÚR 4 A 5)'!$Y$4:$Y$778,1,0)</f>
        <v>77320</v>
      </c>
      <c r="FJ1029" t="str">
        <f>VLOOKUP(F1029,'Komplet č 2025 (ÚR 4 A 5)'!$F$3:$N$753,9,0)</f>
        <v>77.32</v>
      </c>
      <c r="FK1029">
        <f>VLOOKUP(F1029,'Komplet č 2025 (ÚR 4 A 5)'!$F$3:$N$753,8,0)</f>
        <v>4</v>
      </c>
    </row>
    <row r="1030" spans="1:167" x14ac:dyDescent="0.25">
      <c r="A1030" s="67" t="s">
        <v>2606</v>
      </c>
      <c r="B1030" s="68" t="s">
        <v>2607</v>
      </c>
      <c r="C1030" s="55" t="str">
        <f t="shared" si="217"/>
        <v>77330 - Pronájem a leasing kancelářských strojů a zařízení, včetně počítačů</v>
      </c>
      <c r="D1030" s="55" t="s">
        <v>2608</v>
      </c>
      <c r="E1030" s="1" t="s">
        <v>29</v>
      </c>
      <c r="F1030" s="67" t="s">
        <v>2606</v>
      </c>
      <c r="G1030" s="68" t="s">
        <v>2607</v>
      </c>
      <c r="H1030" s="55" t="str">
        <f t="shared" si="213"/>
        <v>77330 - Pronájem a leasing kancelářských strojů a zařízení, včetně počítačů</v>
      </c>
      <c r="I1030" s="55" t="s">
        <v>2608</v>
      </c>
      <c r="J1030" t="str">
        <f t="shared" si="212"/>
        <v>Shoda</v>
      </c>
      <c r="K1030">
        <v>1028</v>
      </c>
      <c r="L1030" s="1">
        <f>IF(LEFT(Převodník!$A$12,5)=LEFT('Přehled převodů'!D1030,5),1,0)</f>
        <v>0</v>
      </c>
      <c r="M1030" s="31"/>
      <c r="N1030">
        <f t="shared" si="210"/>
        <v>0</v>
      </c>
      <c r="O1030" s="45" t="e">
        <f t="shared" si="214"/>
        <v>#N/A</v>
      </c>
      <c r="P1030">
        <f t="shared" si="205"/>
        <v>0</v>
      </c>
      <c r="Q1030" s="41">
        <f t="shared" si="206"/>
        <v>0</v>
      </c>
      <c r="R1030" s="41">
        <f t="shared" si="215"/>
        <v>0</v>
      </c>
      <c r="S1030" s="41">
        <f t="shared" si="207"/>
        <v>0</v>
      </c>
      <c r="T1030">
        <f t="shared" si="216"/>
        <v>0</v>
      </c>
      <c r="U1030" s="40">
        <f t="shared" si="208"/>
        <v>0</v>
      </c>
      <c r="V1030" s="38">
        <f t="shared" si="209"/>
        <v>0</v>
      </c>
      <c r="W1030" t="str">
        <f>VLOOKUP(A1030,'Komplet č.2008 (ÚR 4 A 5)'!$V$4:$W$778,1,0)</f>
        <v>77330</v>
      </c>
      <c r="X1030" t="str">
        <f>VLOOKUP(A1030,'Komplet č.2008 (ÚR 4 A 5)'!$Y$4:$Y$778,1,0)</f>
        <v>77330</v>
      </c>
      <c r="FJ1030" t="str">
        <f>VLOOKUP(F1030,'Komplet č 2025 (ÚR 4 A 5)'!$F$3:$N$753,9,0)</f>
        <v>77.33</v>
      </c>
      <c r="FK1030">
        <f>VLOOKUP(F1030,'Komplet č 2025 (ÚR 4 A 5)'!$F$3:$N$753,8,0)</f>
        <v>4</v>
      </c>
    </row>
    <row r="1031" spans="1:167" x14ac:dyDescent="0.25">
      <c r="A1031" s="67" t="s">
        <v>2609</v>
      </c>
      <c r="B1031" s="68" t="s">
        <v>2610</v>
      </c>
      <c r="C1031" s="55" t="str">
        <f t="shared" si="217"/>
        <v>77340 - Pronájem a leasing vodních dopravních prostředků</v>
      </c>
      <c r="D1031" s="55" t="s">
        <v>2611</v>
      </c>
      <c r="E1031" s="1" t="s">
        <v>29</v>
      </c>
      <c r="F1031" s="67" t="s">
        <v>2609</v>
      </c>
      <c r="G1031" s="68" t="s">
        <v>2610</v>
      </c>
      <c r="H1031" s="55" t="str">
        <f t="shared" si="213"/>
        <v>77340 - Pronájem a leasing vodních dopravních prostředků</v>
      </c>
      <c r="I1031" s="55" t="s">
        <v>2611</v>
      </c>
      <c r="J1031" t="str">
        <f t="shared" si="212"/>
        <v>Shoda</v>
      </c>
      <c r="K1031">
        <v>1029</v>
      </c>
      <c r="L1031" s="1">
        <f>IF(LEFT(Převodník!$A$12,5)=LEFT('Přehled převodů'!D1031,5),1,0)</f>
        <v>0</v>
      </c>
      <c r="M1031" s="31"/>
      <c r="N1031">
        <f t="shared" si="210"/>
        <v>0</v>
      </c>
      <c r="O1031" s="45" t="e">
        <f t="shared" si="214"/>
        <v>#N/A</v>
      </c>
      <c r="P1031">
        <f t="shared" si="205"/>
        <v>0</v>
      </c>
      <c r="Q1031" s="41">
        <f t="shared" si="206"/>
        <v>0</v>
      </c>
      <c r="R1031" s="41">
        <f t="shared" si="215"/>
        <v>0</v>
      </c>
      <c r="S1031" s="41">
        <f t="shared" si="207"/>
        <v>0</v>
      </c>
      <c r="T1031">
        <f t="shared" si="216"/>
        <v>0</v>
      </c>
      <c r="U1031" s="40">
        <f t="shared" si="208"/>
        <v>0</v>
      </c>
      <c r="V1031" s="38">
        <f t="shared" si="209"/>
        <v>0</v>
      </c>
      <c r="W1031" t="str">
        <f>VLOOKUP(A1031,'Komplet č.2008 (ÚR 4 A 5)'!$V$4:$W$778,1,0)</f>
        <v>77340</v>
      </c>
      <c r="X1031" t="str">
        <f>VLOOKUP(A1031,'Komplet č.2008 (ÚR 4 A 5)'!$Y$4:$Y$778,1,0)</f>
        <v>77340</v>
      </c>
      <c r="FJ1031" t="str">
        <f>VLOOKUP(F1031,'Komplet č 2025 (ÚR 4 A 5)'!$F$3:$N$753,9,0)</f>
        <v>77.34</v>
      </c>
      <c r="FK1031">
        <f>VLOOKUP(F1031,'Komplet č 2025 (ÚR 4 A 5)'!$F$3:$N$753,8,0)</f>
        <v>4</v>
      </c>
    </row>
    <row r="1032" spans="1:167" x14ac:dyDescent="0.25">
      <c r="A1032" s="67" t="s">
        <v>2612</v>
      </c>
      <c r="B1032" s="68" t="s">
        <v>2613</v>
      </c>
      <c r="C1032" s="55" t="str">
        <f t="shared" si="217"/>
        <v>77350 - Pronájem a leasing leteckých dopravních prostředků</v>
      </c>
      <c r="D1032" s="55" t="s">
        <v>2614</v>
      </c>
      <c r="E1032" s="1" t="s">
        <v>29</v>
      </c>
      <c r="F1032" s="67" t="s">
        <v>2612</v>
      </c>
      <c r="G1032" s="68" t="s">
        <v>2613</v>
      </c>
      <c r="H1032" s="55" t="str">
        <f t="shared" si="213"/>
        <v>77350 - Pronájem a leasing leteckých dopravních prostředků</v>
      </c>
      <c r="I1032" s="55" t="s">
        <v>2614</v>
      </c>
      <c r="J1032" t="str">
        <f t="shared" si="212"/>
        <v>Shoda</v>
      </c>
      <c r="K1032">
        <v>1030</v>
      </c>
      <c r="L1032" s="1">
        <f>IF(LEFT(Převodník!$A$12,5)=LEFT('Přehled převodů'!D1032,5),1,0)</f>
        <v>0</v>
      </c>
      <c r="M1032" s="31"/>
      <c r="N1032">
        <f t="shared" si="210"/>
        <v>0</v>
      </c>
      <c r="O1032" s="45" t="e">
        <f t="shared" si="214"/>
        <v>#N/A</v>
      </c>
      <c r="P1032">
        <f t="shared" si="205"/>
        <v>0</v>
      </c>
      <c r="Q1032" s="41">
        <f t="shared" si="206"/>
        <v>0</v>
      </c>
      <c r="R1032" s="41">
        <f t="shared" si="215"/>
        <v>0</v>
      </c>
      <c r="S1032" s="41">
        <f t="shared" si="207"/>
        <v>0</v>
      </c>
      <c r="T1032">
        <f t="shared" si="216"/>
        <v>0</v>
      </c>
      <c r="U1032" s="40">
        <f t="shared" si="208"/>
        <v>0</v>
      </c>
      <c r="V1032" s="38">
        <f t="shared" si="209"/>
        <v>0</v>
      </c>
      <c r="W1032" t="str">
        <f>VLOOKUP(A1032,'Komplet č.2008 (ÚR 4 A 5)'!$V$4:$W$778,1,0)</f>
        <v>77350</v>
      </c>
      <c r="X1032" t="str">
        <f>VLOOKUP(A1032,'Komplet č.2008 (ÚR 4 A 5)'!$Y$4:$Y$778,1,0)</f>
        <v>77350</v>
      </c>
      <c r="FJ1032" t="str">
        <f>VLOOKUP(F1032,'Komplet č 2025 (ÚR 4 A 5)'!$F$3:$N$753,9,0)</f>
        <v>77.35</v>
      </c>
      <c r="FK1032">
        <f>VLOOKUP(F1032,'Komplet č 2025 (ÚR 4 A 5)'!$F$3:$N$753,8,0)</f>
        <v>4</v>
      </c>
    </row>
    <row r="1033" spans="1:167" x14ac:dyDescent="0.25">
      <c r="A1033" s="67" t="s">
        <v>2615</v>
      </c>
      <c r="B1033" s="68" t="s">
        <v>2616</v>
      </c>
      <c r="C1033" s="55" t="str">
        <f t="shared" si="217"/>
        <v>77390 - Pronájem a leasing ostatních strojů, zařízení a výrobků j. n.</v>
      </c>
      <c r="D1033" s="55" t="s">
        <v>2617</v>
      </c>
      <c r="E1033" s="1" t="s">
        <v>171</v>
      </c>
      <c r="F1033" s="67" t="s">
        <v>2582</v>
      </c>
      <c r="G1033" s="68" t="s">
        <v>2585</v>
      </c>
      <c r="H1033" s="55" t="str">
        <f t="shared" si="213"/>
        <v>77110 - Pronájem a leasing osobních automobilů a lehkých motorových vozidel</v>
      </c>
      <c r="I1033" s="55" t="s">
        <v>2589</v>
      </c>
      <c r="J1033" t="str">
        <f t="shared" si="212"/>
        <v>Shoda</v>
      </c>
      <c r="K1033">
        <v>1031</v>
      </c>
      <c r="L1033" s="1">
        <f>IF(LEFT(Převodník!$A$12,5)=LEFT('Přehled převodů'!D1033,5),1,0)</f>
        <v>0</v>
      </c>
      <c r="M1033" s="31"/>
      <c r="N1033">
        <f t="shared" si="210"/>
        <v>0</v>
      </c>
      <c r="O1033" s="45" t="e">
        <f t="shared" si="214"/>
        <v>#N/A</v>
      </c>
      <c r="P1033">
        <f t="shared" si="205"/>
        <v>0</v>
      </c>
      <c r="Q1033" s="41">
        <f t="shared" si="206"/>
        <v>0</v>
      </c>
      <c r="R1033" s="41">
        <f t="shared" si="215"/>
        <v>0</v>
      </c>
      <c r="S1033" s="41">
        <f t="shared" si="207"/>
        <v>0</v>
      </c>
      <c r="T1033">
        <f t="shared" si="216"/>
        <v>0</v>
      </c>
      <c r="U1033" s="40">
        <f t="shared" si="208"/>
        <v>0</v>
      </c>
      <c r="V1033" s="38">
        <f t="shared" si="209"/>
        <v>0</v>
      </c>
      <c r="W1033" t="str">
        <f>VLOOKUP(A1033,'Komplet č.2008 (ÚR 4 A 5)'!$V$4:$W$778,1,0)</f>
        <v>77390</v>
      </c>
      <c r="X1033" t="str">
        <f>VLOOKUP(A1033,'Komplet č.2008 (ÚR 4 A 5)'!$Y$4:$Y$778,1,0)</f>
        <v>77390</v>
      </c>
      <c r="FJ1033" t="str">
        <f>VLOOKUP(F1033,'Komplet č 2025 (ÚR 4 A 5)'!$F$3:$N$753,9,0)</f>
        <v>77.11</v>
      </c>
      <c r="FK1033">
        <f>VLOOKUP(F1033,'Komplet č 2025 (ÚR 4 A 5)'!$F$3:$N$753,8,0)</f>
        <v>4</v>
      </c>
    </row>
    <row r="1034" spans="1:167" x14ac:dyDescent="0.25">
      <c r="A1034" s="67" t="s">
        <v>2615</v>
      </c>
      <c r="B1034" s="68" t="s">
        <v>2616</v>
      </c>
      <c r="C1034" s="55" t="str">
        <f t="shared" si="217"/>
        <v>77390 - Pronájem a leasing ostatních strojů, zařízení a výrobků j. n.</v>
      </c>
      <c r="D1034" s="55" t="s">
        <v>2617</v>
      </c>
      <c r="E1034" s="1" t="s">
        <v>171</v>
      </c>
      <c r="F1034" s="67" t="s">
        <v>2586</v>
      </c>
      <c r="G1034" s="68" t="s">
        <v>2587</v>
      </c>
      <c r="H1034" s="55" t="str">
        <f t="shared" si="213"/>
        <v>77120 - Pronájem a leasing nákladních automobilů</v>
      </c>
      <c r="I1034" s="55" t="s">
        <v>2588</v>
      </c>
      <c r="J1034" t="str">
        <f t="shared" si="212"/>
        <v>Shoda</v>
      </c>
      <c r="K1034">
        <v>1032</v>
      </c>
      <c r="L1034" s="1">
        <f>IF(LEFT(Převodník!$A$12,5)=LEFT('Přehled převodů'!D1034,5),1,0)</f>
        <v>0</v>
      </c>
      <c r="M1034" s="31"/>
      <c r="N1034">
        <f t="shared" si="210"/>
        <v>0</v>
      </c>
      <c r="O1034" s="45" t="e">
        <f t="shared" si="214"/>
        <v>#N/A</v>
      </c>
      <c r="P1034">
        <f t="shared" ref="P1034:P1097" si="218">IF(AND(N1034&lt;N1035,N1033=0),N1034,0)</f>
        <v>0</v>
      </c>
      <c r="Q1034" s="41">
        <f t="shared" ref="Q1034:Q1097" si="219">IF(AND(P1034&gt;1,P1033=0,L1034=1),P1034,0)</f>
        <v>0</v>
      </c>
      <c r="R1034" s="41">
        <f t="shared" si="215"/>
        <v>0</v>
      </c>
      <c r="S1034" s="41">
        <f t="shared" ref="S1034:S1097" si="220">(IF(AND(N1034=P1034,Q1034=P1034,Q1034,R1034=N1034),N1034,0))</f>
        <v>0</v>
      </c>
      <c r="T1034">
        <f t="shared" si="216"/>
        <v>0</v>
      </c>
      <c r="U1034" s="40">
        <f t="shared" ref="U1034:U1097" si="221">IF(AND(T1033=0,T1035&gt;=0),T1034,0)</f>
        <v>0</v>
      </c>
      <c r="V1034" s="38">
        <f t="shared" ref="V1034:V1097" si="222">IF(U1034+T1034=T1034,T1034,0)</f>
        <v>0</v>
      </c>
      <c r="W1034" t="str">
        <f>VLOOKUP(A1034,'Komplet č.2008 (ÚR 4 A 5)'!$V$4:$W$778,1,0)</f>
        <v>77390</v>
      </c>
      <c r="X1034" t="str">
        <f>VLOOKUP(A1034,'Komplet č.2008 (ÚR 4 A 5)'!$Y$4:$Y$778,1,0)</f>
        <v>77390</v>
      </c>
      <c r="FJ1034" t="str">
        <f>VLOOKUP(F1034,'Komplet č 2025 (ÚR 4 A 5)'!$F$3:$N$753,9,0)</f>
        <v>77.12</v>
      </c>
      <c r="FK1034">
        <f>VLOOKUP(F1034,'Komplet č 2025 (ÚR 4 A 5)'!$F$3:$N$753,8,0)</f>
        <v>4</v>
      </c>
    </row>
    <row r="1035" spans="1:167" x14ac:dyDescent="0.25">
      <c r="A1035" s="67" t="s">
        <v>2615</v>
      </c>
      <c r="B1035" s="68" t="s">
        <v>2616</v>
      </c>
      <c r="C1035" s="55" t="str">
        <f t="shared" si="217"/>
        <v>77390 - Pronájem a leasing ostatních strojů, zařízení a výrobků j. n.</v>
      </c>
      <c r="D1035" s="55" t="s">
        <v>2617</v>
      </c>
      <c r="E1035" s="1" t="s">
        <v>171</v>
      </c>
      <c r="F1035" s="67" t="s">
        <v>2615</v>
      </c>
      <c r="G1035" s="68" t="s">
        <v>2618</v>
      </c>
      <c r="H1035" s="55" t="str">
        <f t="shared" si="213"/>
        <v>77390 - Pronájem a leasing ostatních strojů, zařízení a hmotných statků j. n.</v>
      </c>
      <c r="I1035" s="55" t="s">
        <v>2622</v>
      </c>
      <c r="J1035" t="str">
        <f t="shared" si="212"/>
        <v>Shoda</v>
      </c>
      <c r="K1035">
        <v>1033</v>
      </c>
      <c r="L1035" s="1">
        <f>IF(LEFT(Převodník!$A$12,5)=LEFT('Přehled převodů'!D1035,5),1,0)</f>
        <v>0</v>
      </c>
      <c r="M1035" s="31"/>
      <c r="N1035">
        <f t="shared" si="210"/>
        <v>0</v>
      </c>
      <c r="O1035" s="45" t="e">
        <f t="shared" si="214"/>
        <v>#N/A</v>
      </c>
      <c r="P1035">
        <f t="shared" si="218"/>
        <v>0</v>
      </c>
      <c r="Q1035" s="41">
        <f t="shared" si="219"/>
        <v>0</v>
      </c>
      <c r="R1035" s="41">
        <f t="shared" si="215"/>
        <v>0</v>
      </c>
      <c r="S1035" s="41">
        <f t="shared" si="220"/>
        <v>0</v>
      </c>
      <c r="T1035">
        <f t="shared" si="216"/>
        <v>0</v>
      </c>
      <c r="U1035" s="40">
        <f t="shared" si="221"/>
        <v>0</v>
      </c>
      <c r="V1035" s="38">
        <f t="shared" si="222"/>
        <v>0</v>
      </c>
      <c r="W1035" t="str">
        <f>VLOOKUP(A1035,'Komplet č.2008 (ÚR 4 A 5)'!$V$4:$W$778,1,0)</f>
        <v>77390</v>
      </c>
      <c r="X1035" t="str">
        <f>VLOOKUP(A1035,'Komplet č.2008 (ÚR 4 A 5)'!$Y$4:$Y$778,1,0)</f>
        <v>77390</v>
      </c>
      <c r="FJ1035" t="str">
        <f>VLOOKUP(F1035,'Komplet č 2025 (ÚR 4 A 5)'!$F$3:$N$753,9,0)</f>
        <v>77.39</v>
      </c>
      <c r="FK1035">
        <f>VLOOKUP(F1035,'Komplet č 2025 (ÚR 4 A 5)'!$F$3:$N$753,8,0)</f>
        <v>4</v>
      </c>
    </row>
    <row r="1036" spans="1:167" x14ac:dyDescent="0.25">
      <c r="A1036" s="67" t="s">
        <v>2619</v>
      </c>
      <c r="B1036" s="68" t="s">
        <v>2620</v>
      </c>
      <c r="C1036" s="55" t="str">
        <f t="shared" si="217"/>
        <v>77400 - Leasing duševního vlastnictví a podobných produktů, kromě děl chráněných autorským právem</v>
      </c>
      <c r="D1036" s="55" t="s">
        <v>2621</v>
      </c>
      <c r="E1036" s="1" t="s">
        <v>29</v>
      </c>
      <c r="F1036" s="67" t="s">
        <v>2619</v>
      </c>
      <c r="G1036" s="68" t="s">
        <v>2620</v>
      </c>
      <c r="H1036" s="55" t="str">
        <f t="shared" si="213"/>
        <v>77400 - Leasing duševního vlastnictví a podobných produktů, kromě děl chráněných autorským právem</v>
      </c>
      <c r="I1036" s="55" t="s">
        <v>2621</v>
      </c>
      <c r="J1036" t="str">
        <f t="shared" si="212"/>
        <v>Shoda</v>
      </c>
      <c r="K1036">
        <v>1034</v>
      </c>
      <c r="L1036" s="1">
        <f>IF(LEFT(Převodník!$A$12,5)=LEFT('Přehled převodů'!D1036,5),1,0)</f>
        <v>0</v>
      </c>
      <c r="M1036" s="31"/>
      <c r="N1036">
        <f t="shared" si="210"/>
        <v>0</v>
      </c>
      <c r="O1036" s="45" t="e">
        <f t="shared" si="214"/>
        <v>#N/A</v>
      </c>
      <c r="P1036">
        <f t="shared" si="218"/>
        <v>0</v>
      </c>
      <c r="Q1036" s="41">
        <f t="shared" si="219"/>
        <v>0</v>
      </c>
      <c r="R1036" s="41">
        <f t="shared" si="215"/>
        <v>0</v>
      </c>
      <c r="S1036" s="41">
        <f t="shared" si="220"/>
        <v>0</v>
      </c>
      <c r="T1036">
        <f t="shared" si="216"/>
        <v>0</v>
      </c>
      <c r="U1036" s="40">
        <f t="shared" si="221"/>
        <v>0</v>
      </c>
      <c r="V1036" s="38">
        <f t="shared" si="222"/>
        <v>0</v>
      </c>
      <c r="W1036" t="str">
        <f>VLOOKUP(A1036,'Komplet č.2008 (ÚR 4 A 5)'!$V$4:$W$778,1,0)</f>
        <v>77400</v>
      </c>
      <c r="X1036" t="str">
        <f>VLOOKUP(A1036,'Komplet č.2008 (ÚR 4 A 5)'!$Y$4:$Y$778,1,0)</f>
        <v>77400</v>
      </c>
      <c r="FJ1036" t="str">
        <f>VLOOKUP(F1036,'Komplet č 2025 (ÚR 4 A 5)'!$F$3:$N$753,9,0)</f>
        <v>77.40</v>
      </c>
      <c r="FK1036">
        <f>VLOOKUP(F1036,'Komplet č 2025 (ÚR 4 A 5)'!$F$3:$N$753,8,0)</f>
        <v>4</v>
      </c>
    </row>
    <row r="1037" spans="1:167" x14ac:dyDescent="0.25">
      <c r="A1037" s="67" t="s">
        <v>2623</v>
      </c>
      <c r="B1037" s="68" t="s">
        <v>2624</v>
      </c>
      <c r="C1037" s="55" t="str">
        <f t="shared" si="217"/>
        <v>78100 - Činnosti agentur zprostředkujících zaměstnání</v>
      </c>
      <c r="D1037" s="55" t="s">
        <v>2625</v>
      </c>
      <c r="E1037" s="1" t="s">
        <v>29</v>
      </c>
      <c r="F1037" s="67" t="s">
        <v>2623</v>
      </c>
      <c r="G1037" s="68" t="s">
        <v>2624</v>
      </c>
      <c r="H1037" s="55" t="str">
        <f t="shared" si="213"/>
        <v>78100 - Činnosti agentur zprostředkujících zaměstnání</v>
      </c>
      <c r="I1037" s="55" t="s">
        <v>2625</v>
      </c>
      <c r="J1037" t="str">
        <f t="shared" si="212"/>
        <v>Shoda</v>
      </c>
      <c r="K1037">
        <v>1035</v>
      </c>
      <c r="L1037" s="1">
        <f>IF(LEFT(Převodník!$A$12,5)=LEFT('Přehled převodů'!D1037,5),1,0)</f>
        <v>0</v>
      </c>
      <c r="M1037" s="31"/>
      <c r="N1037">
        <f t="shared" si="210"/>
        <v>0</v>
      </c>
      <c r="O1037" s="45" t="e">
        <f t="shared" si="214"/>
        <v>#N/A</v>
      </c>
      <c r="P1037">
        <f t="shared" si="218"/>
        <v>0</v>
      </c>
      <c r="Q1037" s="41">
        <f t="shared" si="219"/>
        <v>0</v>
      </c>
      <c r="R1037" s="41">
        <f t="shared" si="215"/>
        <v>0</v>
      </c>
      <c r="S1037" s="41">
        <f t="shared" si="220"/>
        <v>0</v>
      </c>
      <c r="T1037">
        <f t="shared" si="216"/>
        <v>0</v>
      </c>
      <c r="U1037" s="40">
        <f t="shared" si="221"/>
        <v>0</v>
      </c>
      <c r="V1037" s="38">
        <f t="shared" si="222"/>
        <v>0</v>
      </c>
      <c r="W1037" t="str">
        <f>VLOOKUP(A1037,'Komplet č.2008 (ÚR 4 A 5)'!$V$4:$W$778,1,0)</f>
        <v>78100</v>
      </c>
      <c r="X1037" t="str">
        <f>VLOOKUP(A1037,'Komplet č.2008 (ÚR 4 A 5)'!$Y$4:$Y$778,1,0)</f>
        <v>78100</v>
      </c>
      <c r="FJ1037" t="str">
        <f>VLOOKUP(F1037,'Komplet č 2025 (ÚR 4 A 5)'!$F$3:$N$753,9,0)</f>
        <v>78.10</v>
      </c>
      <c r="FK1037">
        <f>VLOOKUP(F1037,'Komplet č 2025 (ÚR 4 A 5)'!$F$3:$N$753,8,0)</f>
        <v>4</v>
      </c>
    </row>
    <row r="1038" spans="1:167" x14ac:dyDescent="0.25">
      <c r="A1038" s="67" t="s">
        <v>2626</v>
      </c>
      <c r="B1038" s="68" t="s">
        <v>2627</v>
      </c>
      <c r="C1038" s="55" t="str">
        <f t="shared" si="217"/>
        <v>78200 - Činnosti agentur zprostředkujících práci na přechodnou dobu</v>
      </c>
      <c r="D1038" s="55" t="s">
        <v>2628</v>
      </c>
      <c r="E1038" s="1" t="s">
        <v>29</v>
      </c>
      <c r="F1038" s="67" t="s">
        <v>2626</v>
      </c>
      <c r="G1038" s="68" t="s">
        <v>2629</v>
      </c>
      <c r="H1038" s="55" t="str">
        <f t="shared" si="213"/>
        <v>78200 - Činnosti agentur zprostředkujících práci na přechodnou dobu a ostatní poskytování lidských zdrojů</v>
      </c>
      <c r="I1038" s="55" t="s">
        <v>2633</v>
      </c>
      <c r="J1038" t="str">
        <f t="shared" si="212"/>
        <v>Shoda</v>
      </c>
      <c r="K1038">
        <v>1036</v>
      </c>
      <c r="L1038" s="1">
        <f>IF(LEFT(Převodník!$A$12,5)=LEFT('Přehled převodů'!D1038,5),1,0)</f>
        <v>0</v>
      </c>
      <c r="M1038" s="31"/>
      <c r="N1038">
        <f t="shared" si="210"/>
        <v>0</v>
      </c>
      <c r="O1038" s="45" t="e">
        <f t="shared" si="214"/>
        <v>#N/A</v>
      </c>
      <c r="P1038">
        <f t="shared" si="218"/>
        <v>0</v>
      </c>
      <c r="Q1038" s="41">
        <f t="shared" si="219"/>
        <v>0</v>
      </c>
      <c r="R1038" s="41">
        <f t="shared" si="215"/>
        <v>0</v>
      </c>
      <c r="S1038" s="41">
        <f t="shared" si="220"/>
        <v>0</v>
      </c>
      <c r="T1038">
        <f t="shared" si="216"/>
        <v>0</v>
      </c>
      <c r="U1038" s="40">
        <f t="shared" si="221"/>
        <v>0</v>
      </c>
      <c r="V1038" s="38">
        <f t="shared" si="222"/>
        <v>0</v>
      </c>
      <c r="W1038" t="str">
        <f>VLOOKUP(A1038,'Komplet č.2008 (ÚR 4 A 5)'!$V$4:$W$778,1,0)</f>
        <v>78200</v>
      </c>
      <c r="X1038" t="str">
        <f>VLOOKUP(A1038,'Komplet č.2008 (ÚR 4 A 5)'!$Y$4:$Y$778,1,0)</f>
        <v>78200</v>
      </c>
      <c r="FJ1038" t="str">
        <f>VLOOKUP(F1038,'Komplet č 2025 (ÚR 4 A 5)'!$F$3:$N$753,9,0)</f>
        <v>78.20</v>
      </c>
      <c r="FK1038">
        <f>VLOOKUP(F1038,'Komplet č 2025 (ÚR 4 A 5)'!$F$3:$N$753,8,0)</f>
        <v>4</v>
      </c>
    </row>
    <row r="1039" spans="1:167" x14ac:dyDescent="0.25">
      <c r="A1039" s="67" t="s">
        <v>2630</v>
      </c>
      <c r="B1039" s="68" t="s">
        <v>2631</v>
      </c>
      <c r="C1039" s="55" t="str">
        <f t="shared" si="217"/>
        <v>78300 - Ostatní poskytování lidských zdrojů</v>
      </c>
      <c r="D1039" s="55" t="s">
        <v>2632</v>
      </c>
      <c r="E1039" s="1" t="s">
        <v>29</v>
      </c>
      <c r="F1039" s="67" t="s">
        <v>2626</v>
      </c>
      <c r="G1039" s="68" t="s">
        <v>2629</v>
      </c>
      <c r="H1039" s="55" t="str">
        <f t="shared" si="213"/>
        <v>78200 - Činnosti agentur zprostředkujících práci na přechodnou dobu a ostatní poskytování lidských zdrojů</v>
      </c>
      <c r="I1039" s="55" t="s">
        <v>2633</v>
      </c>
      <c r="J1039" t="str">
        <f t="shared" si="212"/>
        <v>Shoda</v>
      </c>
      <c r="K1039">
        <v>1037</v>
      </c>
      <c r="L1039" s="1">
        <f>IF(LEFT(Převodník!$A$12,5)=LEFT('Přehled převodů'!D1039,5),1,0)</f>
        <v>0</v>
      </c>
      <c r="M1039" s="31"/>
      <c r="N1039">
        <f t="shared" si="210"/>
        <v>0</v>
      </c>
      <c r="O1039" s="45" t="e">
        <f t="shared" si="214"/>
        <v>#N/A</v>
      </c>
      <c r="P1039">
        <f t="shared" si="218"/>
        <v>0</v>
      </c>
      <c r="Q1039" s="41">
        <f t="shared" si="219"/>
        <v>0</v>
      </c>
      <c r="R1039" s="41">
        <f t="shared" si="215"/>
        <v>0</v>
      </c>
      <c r="S1039" s="41">
        <f t="shared" si="220"/>
        <v>0</v>
      </c>
      <c r="T1039">
        <f t="shared" si="216"/>
        <v>0</v>
      </c>
      <c r="U1039" s="40">
        <f t="shared" si="221"/>
        <v>0</v>
      </c>
      <c r="V1039" s="38">
        <f t="shared" si="222"/>
        <v>0</v>
      </c>
      <c r="W1039" t="str">
        <f>VLOOKUP(A1039,'Komplet č.2008 (ÚR 4 A 5)'!$V$4:$W$778,1,0)</f>
        <v>78300</v>
      </c>
      <c r="X1039" t="str">
        <f>VLOOKUP(A1039,'Komplet č.2008 (ÚR 4 A 5)'!$Y$4:$Y$778,1,0)</f>
        <v>78300</v>
      </c>
      <c r="FJ1039" t="str">
        <f>VLOOKUP(F1039,'Komplet č 2025 (ÚR 4 A 5)'!$F$3:$N$753,9,0)</f>
        <v>78.20</v>
      </c>
      <c r="FK1039">
        <f>VLOOKUP(F1039,'Komplet č 2025 (ÚR 4 A 5)'!$F$3:$N$753,8,0)</f>
        <v>4</v>
      </c>
    </row>
    <row r="1040" spans="1:167" x14ac:dyDescent="0.25">
      <c r="A1040" s="67" t="s">
        <v>2634</v>
      </c>
      <c r="B1040" s="68" t="s">
        <v>2635</v>
      </c>
      <c r="C1040" s="55" t="str">
        <f t="shared" si="217"/>
        <v>79110 - Činnosti cestovních agentur</v>
      </c>
      <c r="D1040" s="55" t="s">
        <v>2636</v>
      </c>
      <c r="E1040" s="1" t="s">
        <v>474</v>
      </c>
      <c r="F1040" s="67" t="s">
        <v>1992</v>
      </c>
      <c r="G1040" s="68" t="s">
        <v>1993</v>
      </c>
      <c r="H1040" s="55" t="str">
        <f t="shared" si="213"/>
        <v>52320 - Zprostředkování v oblasti osobní dopravy</v>
      </c>
      <c r="I1040" s="55" t="s">
        <v>1998</v>
      </c>
      <c r="J1040" t="str">
        <f t="shared" si="212"/>
        <v>Shoda</v>
      </c>
      <c r="K1040">
        <v>1038</v>
      </c>
      <c r="L1040" s="1">
        <f>IF(LEFT(Převodník!$A$12,5)=LEFT('Přehled převodů'!D1040,5),1,0)</f>
        <v>0</v>
      </c>
      <c r="M1040" s="31"/>
      <c r="N1040">
        <f t="shared" si="210"/>
        <v>0</v>
      </c>
      <c r="O1040" s="45" t="e">
        <f t="shared" si="214"/>
        <v>#N/A</v>
      </c>
      <c r="P1040">
        <f t="shared" si="218"/>
        <v>0</v>
      </c>
      <c r="Q1040" s="41">
        <f t="shared" si="219"/>
        <v>0</v>
      </c>
      <c r="R1040" s="41">
        <f t="shared" si="215"/>
        <v>0</v>
      </c>
      <c r="S1040" s="41">
        <f t="shared" si="220"/>
        <v>0</v>
      </c>
      <c r="T1040">
        <f t="shared" si="216"/>
        <v>0</v>
      </c>
      <c r="U1040" s="40">
        <f t="shared" si="221"/>
        <v>0</v>
      </c>
      <c r="V1040" s="38">
        <f t="shared" si="222"/>
        <v>0</v>
      </c>
      <c r="W1040" t="str">
        <f>VLOOKUP(A1040,'Komplet č.2008 (ÚR 4 A 5)'!$V$4:$W$778,1,0)</f>
        <v>79110</v>
      </c>
      <c r="X1040" t="str">
        <f>VLOOKUP(A1040,'Komplet č.2008 (ÚR 4 A 5)'!$Y$4:$Y$778,1,0)</f>
        <v>79110</v>
      </c>
      <c r="FJ1040" t="str">
        <f>VLOOKUP(F1040,'Komplet č 2025 (ÚR 4 A 5)'!$F$3:$N$753,9,0)</f>
        <v>52.32</v>
      </c>
      <c r="FK1040">
        <f>VLOOKUP(F1040,'Komplet č 2025 (ÚR 4 A 5)'!$F$3:$N$753,8,0)</f>
        <v>4</v>
      </c>
    </row>
    <row r="1041" spans="1:167" x14ac:dyDescent="0.25">
      <c r="A1041" s="67" t="s">
        <v>2634</v>
      </c>
      <c r="B1041" s="68" t="s">
        <v>2635</v>
      </c>
      <c r="C1041" s="55" t="str">
        <f t="shared" si="217"/>
        <v>79110 - Činnosti cestovních agentur</v>
      </c>
      <c r="D1041" s="55" t="s">
        <v>2636</v>
      </c>
      <c r="E1041" s="1" t="s">
        <v>474</v>
      </c>
      <c r="F1041" s="67" t="s">
        <v>2637</v>
      </c>
      <c r="G1041" s="68" t="s">
        <v>2638</v>
      </c>
      <c r="H1041" s="55" t="str">
        <f t="shared" si="213"/>
        <v>55400 - Zprostředkování v oblasti ubytování</v>
      </c>
      <c r="I1041" s="55" t="s">
        <v>2641</v>
      </c>
      <c r="J1041" t="str">
        <f t="shared" si="212"/>
        <v>Shoda</v>
      </c>
      <c r="K1041">
        <v>1039</v>
      </c>
      <c r="L1041" s="1">
        <f>IF(LEFT(Převodník!$A$12,5)=LEFT('Přehled převodů'!D1041,5),1,0)</f>
        <v>0</v>
      </c>
      <c r="M1041" s="31"/>
      <c r="N1041">
        <f t="shared" si="210"/>
        <v>0</v>
      </c>
      <c r="O1041" s="45" t="e">
        <f t="shared" si="214"/>
        <v>#N/A</v>
      </c>
      <c r="P1041">
        <f t="shared" si="218"/>
        <v>0</v>
      </c>
      <c r="Q1041" s="41">
        <f t="shared" si="219"/>
        <v>0</v>
      </c>
      <c r="R1041" s="41">
        <f t="shared" si="215"/>
        <v>0</v>
      </c>
      <c r="S1041" s="41">
        <f t="shared" si="220"/>
        <v>0</v>
      </c>
      <c r="T1041">
        <f t="shared" si="216"/>
        <v>0</v>
      </c>
      <c r="U1041" s="40">
        <f t="shared" si="221"/>
        <v>0</v>
      </c>
      <c r="V1041" s="38">
        <f t="shared" si="222"/>
        <v>0</v>
      </c>
      <c r="W1041" t="str">
        <f>VLOOKUP(A1041,'Komplet č.2008 (ÚR 4 A 5)'!$V$4:$W$778,1,0)</f>
        <v>79110</v>
      </c>
      <c r="X1041" t="str">
        <f>VLOOKUP(A1041,'Komplet č.2008 (ÚR 4 A 5)'!$Y$4:$Y$778,1,0)</f>
        <v>79110</v>
      </c>
      <c r="FJ1041" t="str">
        <f>VLOOKUP(F1041,'Komplet č 2025 (ÚR 4 A 5)'!$F$3:$N$753,9,0)</f>
        <v>55.40</v>
      </c>
      <c r="FK1041">
        <f>VLOOKUP(F1041,'Komplet č 2025 (ÚR 4 A 5)'!$F$3:$N$753,8,0)</f>
        <v>4</v>
      </c>
    </row>
    <row r="1042" spans="1:167" x14ac:dyDescent="0.25">
      <c r="A1042" s="67" t="s">
        <v>2634</v>
      </c>
      <c r="B1042" s="68" t="s">
        <v>2635</v>
      </c>
      <c r="C1042" s="55" t="str">
        <f t="shared" si="217"/>
        <v>79110 - Činnosti cestovních agentur</v>
      </c>
      <c r="D1042" s="55" t="s">
        <v>2636</v>
      </c>
      <c r="E1042" s="1" t="s">
        <v>474</v>
      </c>
      <c r="F1042" s="67" t="s">
        <v>2639</v>
      </c>
      <c r="G1042" s="68" t="s">
        <v>2640</v>
      </c>
      <c r="H1042" s="55" t="str">
        <f t="shared" si="213"/>
        <v>77510 - Zprostředkování v oblasti pronájmu a leasingu automobilů, obytných automobilů a přívěsů</v>
      </c>
      <c r="I1042" s="55" t="s">
        <v>2642</v>
      </c>
      <c r="J1042" t="str">
        <f t="shared" si="212"/>
        <v>Shoda</v>
      </c>
      <c r="K1042">
        <v>1040</v>
      </c>
      <c r="L1042" s="1">
        <f>IF(LEFT(Převodník!$A$12,5)=LEFT('Přehled převodů'!D1042,5),1,0)</f>
        <v>0</v>
      </c>
      <c r="M1042" s="31"/>
      <c r="N1042">
        <f t="shared" si="210"/>
        <v>0</v>
      </c>
      <c r="O1042" s="45" t="e">
        <f t="shared" si="214"/>
        <v>#N/A</v>
      </c>
      <c r="P1042">
        <f t="shared" si="218"/>
        <v>0</v>
      </c>
      <c r="Q1042" s="41">
        <f t="shared" si="219"/>
        <v>0</v>
      </c>
      <c r="R1042" s="41">
        <f t="shared" si="215"/>
        <v>0</v>
      </c>
      <c r="S1042" s="41">
        <f t="shared" si="220"/>
        <v>0</v>
      </c>
      <c r="T1042">
        <f t="shared" si="216"/>
        <v>0</v>
      </c>
      <c r="U1042" s="40">
        <f t="shared" si="221"/>
        <v>0</v>
      </c>
      <c r="V1042" s="38">
        <f t="shared" si="222"/>
        <v>0</v>
      </c>
      <c r="W1042" t="str">
        <f>VLOOKUP(A1042,'Komplet č.2008 (ÚR 4 A 5)'!$V$4:$W$778,1,0)</f>
        <v>79110</v>
      </c>
      <c r="X1042" t="str">
        <f>VLOOKUP(A1042,'Komplet č.2008 (ÚR 4 A 5)'!$Y$4:$Y$778,1,0)</f>
        <v>79110</v>
      </c>
      <c r="FJ1042" t="str">
        <f>VLOOKUP(F1042,'Komplet č 2025 (ÚR 4 A 5)'!$F$3:$N$753,9,0)</f>
        <v>77.51</v>
      </c>
      <c r="FK1042">
        <f>VLOOKUP(F1042,'Komplet č 2025 (ÚR 4 A 5)'!$F$3:$N$753,8,0)</f>
        <v>4</v>
      </c>
    </row>
    <row r="1043" spans="1:167" x14ac:dyDescent="0.25">
      <c r="A1043" s="67" t="s">
        <v>2634</v>
      </c>
      <c r="B1043" s="68" t="s">
        <v>2635</v>
      </c>
      <c r="C1043" s="55" t="str">
        <f t="shared" si="217"/>
        <v>79110 - Činnosti cestovních agentur</v>
      </c>
      <c r="D1043" s="55" t="s">
        <v>2636</v>
      </c>
      <c r="E1043" s="1" t="s">
        <v>474</v>
      </c>
      <c r="F1043" s="67" t="s">
        <v>2634</v>
      </c>
      <c r="G1043" s="68" t="s">
        <v>2635</v>
      </c>
      <c r="H1043" s="55" t="str">
        <f t="shared" si="213"/>
        <v>79110 - Činnosti cestovních agentur</v>
      </c>
      <c r="I1043" s="55" t="s">
        <v>2636</v>
      </c>
      <c r="J1043" t="str">
        <f t="shared" si="212"/>
        <v>Shoda</v>
      </c>
      <c r="K1043">
        <v>1041</v>
      </c>
      <c r="L1043" s="1">
        <f>IF(LEFT(Převodník!$A$12,5)=LEFT('Přehled převodů'!D1043,5),1,0)</f>
        <v>0</v>
      </c>
      <c r="M1043" s="31"/>
      <c r="N1043">
        <f t="shared" si="210"/>
        <v>0</v>
      </c>
      <c r="O1043" s="45" t="e">
        <f t="shared" si="214"/>
        <v>#N/A</v>
      </c>
      <c r="P1043">
        <f t="shared" si="218"/>
        <v>0</v>
      </c>
      <c r="Q1043" s="41">
        <f t="shared" si="219"/>
        <v>0</v>
      </c>
      <c r="R1043" s="41">
        <f t="shared" si="215"/>
        <v>0</v>
      </c>
      <c r="S1043" s="41">
        <f t="shared" si="220"/>
        <v>0</v>
      </c>
      <c r="T1043">
        <f t="shared" si="216"/>
        <v>0</v>
      </c>
      <c r="U1043" s="40">
        <f t="shared" si="221"/>
        <v>0</v>
      </c>
      <c r="V1043" s="38">
        <f t="shared" si="222"/>
        <v>0</v>
      </c>
      <c r="W1043" t="str">
        <f>VLOOKUP(A1043,'Komplet č.2008 (ÚR 4 A 5)'!$V$4:$W$778,1,0)</f>
        <v>79110</v>
      </c>
      <c r="X1043" t="str">
        <f>VLOOKUP(A1043,'Komplet č.2008 (ÚR 4 A 5)'!$Y$4:$Y$778,1,0)</f>
        <v>79110</v>
      </c>
      <c r="FJ1043" t="str">
        <f>VLOOKUP(F1043,'Komplet č 2025 (ÚR 4 A 5)'!$F$3:$N$753,9,0)</f>
        <v>79.11</v>
      </c>
      <c r="FK1043">
        <f>VLOOKUP(F1043,'Komplet č 2025 (ÚR 4 A 5)'!$F$3:$N$753,8,0)</f>
        <v>4</v>
      </c>
    </row>
    <row r="1044" spans="1:167" x14ac:dyDescent="0.25">
      <c r="A1044" s="67" t="s">
        <v>2643</v>
      </c>
      <c r="B1044" s="68" t="s">
        <v>2644</v>
      </c>
      <c r="C1044" s="55" t="str">
        <f t="shared" si="217"/>
        <v>79120 - Činnosti cestovních kanceláří</v>
      </c>
      <c r="D1044" s="55" t="s">
        <v>2645</v>
      </c>
      <c r="E1044" s="1" t="s">
        <v>29</v>
      </c>
      <c r="F1044" s="67" t="s">
        <v>2643</v>
      </c>
      <c r="G1044" s="68" t="s">
        <v>2644</v>
      </c>
      <c r="H1044" s="55" t="str">
        <f t="shared" si="213"/>
        <v>79120 - Činnosti cestovních kanceláří</v>
      </c>
      <c r="I1044" s="55" t="s">
        <v>2645</v>
      </c>
      <c r="J1044" t="str">
        <f t="shared" si="212"/>
        <v>Shoda</v>
      </c>
      <c r="K1044">
        <v>1042</v>
      </c>
      <c r="L1044" s="1">
        <f>IF(LEFT(Převodník!$A$12,5)=LEFT('Přehled převodů'!D1044,5),1,0)</f>
        <v>0</v>
      </c>
      <c r="M1044" s="31"/>
      <c r="N1044">
        <f t="shared" si="210"/>
        <v>0</v>
      </c>
      <c r="O1044" s="45" t="e">
        <f t="shared" si="214"/>
        <v>#N/A</v>
      </c>
      <c r="P1044">
        <f t="shared" si="218"/>
        <v>0</v>
      </c>
      <c r="Q1044" s="41">
        <f t="shared" si="219"/>
        <v>0</v>
      </c>
      <c r="R1044" s="41">
        <f t="shared" si="215"/>
        <v>0</v>
      </c>
      <c r="S1044" s="41">
        <f t="shared" si="220"/>
        <v>0</v>
      </c>
      <c r="T1044">
        <f t="shared" si="216"/>
        <v>0</v>
      </c>
      <c r="U1044" s="40">
        <f t="shared" si="221"/>
        <v>0</v>
      </c>
      <c r="V1044" s="38">
        <f t="shared" si="222"/>
        <v>0</v>
      </c>
      <c r="W1044" t="str">
        <f>VLOOKUP(A1044,'Komplet č.2008 (ÚR 4 A 5)'!$V$4:$W$778,1,0)</f>
        <v>79120</v>
      </c>
      <c r="X1044" t="str">
        <f>VLOOKUP(A1044,'Komplet č.2008 (ÚR 4 A 5)'!$Y$4:$Y$778,1,0)</f>
        <v>79120</v>
      </c>
      <c r="FJ1044" t="str">
        <f>VLOOKUP(F1044,'Komplet č 2025 (ÚR 4 A 5)'!$F$3:$N$753,9,0)</f>
        <v>79.12</v>
      </c>
      <c r="FK1044">
        <f>VLOOKUP(F1044,'Komplet č 2025 (ÚR 4 A 5)'!$F$3:$N$753,8,0)</f>
        <v>4</v>
      </c>
    </row>
    <row r="1045" spans="1:167" x14ac:dyDescent="0.25">
      <c r="A1045" s="67" t="s">
        <v>2646</v>
      </c>
      <c r="B1045" s="68" t="s">
        <v>2647</v>
      </c>
      <c r="C1045" s="55" t="str">
        <f t="shared" si="217"/>
        <v>79900 - Ostatní rezervační a související činnosti</v>
      </c>
      <c r="D1045" s="55" t="s">
        <v>2648</v>
      </c>
      <c r="E1045" s="1" t="s">
        <v>361</v>
      </c>
      <c r="F1045" s="67" t="s">
        <v>1992</v>
      </c>
      <c r="G1045" s="68" t="s">
        <v>1993</v>
      </c>
      <c r="H1045" s="55" t="str">
        <f t="shared" si="213"/>
        <v>52320 - Zprostředkování v oblasti osobní dopravy</v>
      </c>
      <c r="I1045" s="55" t="s">
        <v>1998</v>
      </c>
      <c r="J1045" t="str">
        <f t="shared" si="212"/>
        <v>Shoda</v>
      </c>
      <c r="K1045">
        <v>1043</v>
      </c>
      <c r="L1045" s="1">
        <f>IF(LEFT(Převodník!$A$12,5)=LEFT('Přehled převodů'!D1045,5),1,0)</f>
        <v>0</v>
      </c>
      <c r="M1045" s="31"/>
      <c r="N1045">
        <f t="shared" si="210"/>
        <v>0</v>
      </c>
      <c r="O1045" s="45" t="e">
        <f t="shared" si="214"/>
        <v>#N/A</v>
      </c>
      <c r="P1045">
        <f t="shared" si="218"/>
        <v>0</v>
      </c>
      <c r="Q1045" s="41">
        <f t="shared" si="219"/>
        <v>0</v>
      </c>
      <c r="R1045" s="41">
        <f t="shared" si="215"/>
        <v>0</v>
      </c>
      <c r="S1045" s="41">
        <f t="shared" si="220"/>
        <v>0</v>
      </c>
      <c r="T1045">
        <f t="shared" si="216"/>
        <v>0</v>
      </c>
      <c r="U1045" s="40">
        <f t="shared" si="221"/>
        <v>0</v>
      </c>
      <c r="V1045" s="38">
        <f t="shared" si="222"/>
        <v>0</v>
      </c>
      <c r="W1045" t="str">
        <f>VLOOKUP(A1045,'Komplet č.2008 (ÚR 4 A 5)'!$V$4:$W$778,1,0)</f>
        <v>79900</v>
      </c>
      <c r="X1045" t="str">
        <f>VLOOKUP(A1045,'Komplet č.2008 (ÚR 4 A 5)'!$Y$4:$Y$778,1,0)</f>
        <v>79900</v>
      </c>
      <c r="FJ1045" t="str">
        <f>VLOOKUP(F1045,'Komplet č 2025 (ÚR 4 A 5)'!$F$3:$N$753,9,0)</f>
        <v>52.32</v>
      </c>
      <c r="FK1045">
        <f>VLOOKUP(F1045,'Komplet č 2025 (ÚR 4 A 5)'!$F$3:$N$753,8,0)</f>
        <v>4</v>
      </c>
    </row>
    <row r="1046" spans="1:167" x14ac:dyDescent="0.25">
      <c r="A1046" s="67" t="s">
        <v>2646</v>
      </c>
      <c r="B1046" s="68" t="s">
        <v>2647</v>
      </c>
      <c r="C1046" s="55" t="str">
        <f t="shared" si="217"/>
        <v>79900 - Ostatní rezervační a související činnosti</v>
      </c>
      <c r="D1046" s="55" t="s">
        <v>2648</v>
      </c>
      <c r="E1046" s="1" t="s">
        <v>361</v>
      </c>
      <c r="F1046" s="67" t="s">
        <v>2637</v>
      </c>
      <c r="G1046" s="68" t="s">
        <v>2638</v>
      </c>
      <c r="H1046" s="55" t="str">
        <f t="shared" si="213"/>
        <v>55400 - Zprostředkování v oblasti ubytování</v>
      </c>
      <c r="I1046" s="55" t="s">
        <v>2641</v>
      </c>
      <c r="J1046" t="str">
        <f t="shared" si="212"/>
        <v>Shoda</v>
      </c>
      <c r="K1046">
        <v>1044</v>
      </c>
      <c r="L1046" s="1">
        <f>IF(LEFT(Převodník!$A$12,5)=LEFT('Přehled převodů'!D1046,5),1,0)</f>
        <v>0</v>
      </c>
      <c r="M1046" s="31"/>
      <c r="N1046">
        <f t="shared" ref="N1046:N1109" si="223">IF(L1046=0,0,K1046)</f>
        <v>0</v>
      </c>
      <c r="O1046" s="45" t="e">
        <f t="shared" si="214"/>
        <v>#N/A</v>
      </c>
      <c r="P1046">
        <f t="shared" si="218"/>
        <v>0</v>
      </c>
      <c r="Q1046" s="41">
        <f t="shared" si="219"/>
        <v>0</v>
      </c>
      <c r="R1046" s="41">
        <f t="shared" si="215"/>
        <v>0</v>
      </c>
      <c r="S1046" s="41">
        <f t="shared" si="220"/>
        <v>0</v>
      </c>
      <c r="T1046">
        <f t="shared" si="216"/>
        <v>0</v>
      </c>
      <c r="U1046" s="40">
        <f t="shared" si="221"/>
        <v>0</v>
      </c>
      <c r="V1046" s="38">
        <f t="shared" si="222"/>
        <v>0</v>
      </c>
      <c r="W1046" t="str">
        <f>VLOOKUP(A1046,'Komplet č.2008 (ÚR 4 A 5)'!$V$4:$W$778,1,0)</f>
        <v>79900</v>
      </c>
      <c r="X1046" t="str">
        <f>VLOOKUP(A1046,'Komplet č.2008 (ÚR 4 A 5)'!$Y$4:$Y$778,1,0)</f>
        <v>79900</v>
      </c>
      <c r="FJ1046" t="str">
        <f>VLOOKUP(F1046,'Komplet č 2025 (ÚR 4 A 5)'!$F$3:$N$753,9,0)</f>
        <v>55.40</v>
      </c>
      <c r="FK1046">
        <f>VLOOKUP(F1046,'Komplet č 2025 (ÚR 4 A 5)'!$F$3:$N$753,8,0)</f>
        <v>4</v>
      </c>
    </row>
    <row r="1047" spans="1:167" x14ac:dyDescent="0.25">
      <c r="A1047" s="67" t="s">
        <v>2646</v>
      </c>
      <c r="B1047" s="68" t="s">
        <v>2647</v>
      </c>
      <c r="C1047" s="55" t="str">
        <f t="shared" si="217"/>
        <v>79900 - Ostatní rezervační a související činnosti</v>
      </c>
      <c r="D1047" s="55" t="s">
        <v>2648</v>
      </c>
      <c r="E1047" s="1" t="s">
        <v>361</v>
      </c>
      <c r="F1047" s="67" t="s">
        <v>2649</v>
      </c>
      <c r="G1047" s="68" t="s">
        <v>2650</v>
      </c>
      <c r="H1047" s="55" t="str">
        <f t="shared" si="213"/>
        <v>56400 - Zprostředkování v oblasti stravování a podávání nápojů</v>
      </c>
      <c r="I1047" s="55" t="s">
        <v>2651</v>
      </c>
      <c r="J1047" t="str">
        <f t="shared" si="212"/>
        <v>Shoda</v>
      </c>
      <c r="K1047">
        <v>1045</v>
      </c>
      <c r="L1047" s="1">
        <f>IF(LEFT(Převodník!$A$12,5)=LEFT('Přehled převodů'!D1047,5),1,0)</f>
        <v>0</v>
      </c>
      <c r="M1047" s="31"/>
      <c r="N1047">
        <f t="shared" si="223"/>
        <v>0</v>
      </c>
      <c r="O1047" s="45" t="e">
        <f t="shared" si="214"/>
        <v>#N/A</v>
      </c>
      <c r="P1047">
        <f t="shared" si="218"/>
        <v>0</v>
      </c>
      <c r="Q1047" s="41">
        <f t="shared" si="219"/>
        <v>0</v>
      </c>
      <c r="R1047" s="41">
        <f t="shared" si="215"/>
        <v>0</v>
      </c>
      <c r="S1047" s="41">
        <f t="shared" si="220"/>
        <v>0</v>
      </c>
      <c r="T1047">
        <f t="shared" si="216"/>
        <v>0</v>
      </c>
      <c r="U1047" s="40">
        <f t="shared" si="221"/>
        <v>0</v>
      </c>
      <c r="V1047" s="38">
        <f t="shared" si="222"/>
        <v>0</v>
      </c>
      <c r="W1047" t="str">
        <f>VLOOKUP(A1047,'Komplet č.2008 (ÚR 4 A 5)'!$V$4:$W$778,1,0)</f>
        <v>79900</v>
      </c>
      <c r="X1047" t="str">
        <f>VLOOKUP(A1047,'Komplet č.2008 (ÚR 4 A 5)'!$Y$4:$Y$778,1,0)</f>
        <v>79900</v>
      </c>
      <c r="FJ1047" t="str">
        <f>VLOOKUP(F1047,'Komplet č 2025 (ÚR 4 A 5)'!$F$3:$N$753,9,0)</f>
        <v>56.40</v>
      </c>
      <c r="FK1047">
        <f>VLOOKUP(F1047,'Komplet č 2025 (ÚR 4 A 5)'!$F$3:$N$753,8,0)</f>
        <v>4</v>
      </c>
    </row>
    <row r="1048" spans="1:167" x14ac:dyDescent="0.25">
      <c r="A1048" s="67" t="s">
        <v>2646</v>
      </c>
      <c r="B1048" s="68" t="s">
        <v>2647</v>
      </c>
      <c r="C1048" s="55" t="str">
        <f t="shared" si="217"/>
        <v>79900 - Ostatní rezervační a související činnosti</v>
      </c>
      <c r="D1048" s="55" t="s">
        <v>2648</v>
      </c>
      <c r="E1048" s="1" t="s">
        <v>361</v>
      </c>
      <c r="F1048" s="67" t="s">
        <v>2639</v>
      </c>
      <c r="G1048" s="68" t="s">
        <v>2640</v>
      </c>
      <c r="H1048" s="55" t="str">
        <f t="shared" si="213"/>
        <v>77510 - Zprostředkování v oblasti pronájmu a leasingu automobilů, obytných automobilů a přívěsů</v>
      </c>
      <c r="I1048" s="55" t="s">
        <v>2642</v>
      </c>
      <c r="J1048" t="str">
        <f t="shared" si="212"/>
        <v>Shoda</v>
      </c>
      <c r="K1048">
        <v>1046</v>
      </c>
      <c r="L1048" s="1">
        <f>IF(LEFT(Převodník!$A$12,5)=LEFT('Přehled převodů'!D1048,5),1,0)</f>
        <v>0</v>
      </c>
      <c r="M1048" s="31"/>
      <c r="N1048">
        <f t="shared" si="223"/>
        <v>0</v>
      </c>
      <c r="O1048" s="45" t="e">
        <f t="shared" si="214"/>
        <v>#N/A</v>
      </c>
      <c r="P1048">
        <f t="shared" si="218"/>
        <v>0</v>
      </c>
      <c r="Q1048" s="41">
        <f t="shared" si="219"/>
        <v>0</v>
      </c>
      <c r="R1048" s="41">
        <f t="shared" si="215"/>
        <v>0</v>
      </c>
      <c r="S1048" s="41">
        <f t="shared" si="220"/>
        <v>0</v>
      </c>
      <c r="T1048">
        <f t="shared" si="216"/>
        <v>0</v>
      </c>
      <c r="U1048" s="40">
        <f t="shared" si="221"/>
        <v>0</v>
      </c>
      <c r="V1048" s="38">
        <f t="shared" si="222"/>
        <v>0</v>
      </c>
      <c r="W1048" t="str">
        <f>VLOOKUP(A1048,'Komplet č.2008 (ÚR 4 A 5)'!$V$4:$W$778,1,0)</f>
        <v>79900</v>
      </c>
      <c r="X1048" t="str">
        <f>VLOOKUP(A1048,'Komplet č.2008 (ÚR 4 A 5)'!$Y$4:$Y$778,1,0)</f>
        <v>79900</v>
      </c>
      <c r="FJ1048" t="str">
        <f>VLOOKUP(F1048,'Komplet č 2025 (ÚR 4 A 5)'!$F$3:$N$753,9,0)</f>
        <v>77.51</v>
      </c>
      <c r="FK1048">
        <f>VLOOKUP(F1048,'Komplet č 2025 (ÚR 4 A 5)'!$F$3:$N$753,8,0)</f>
        <v>4</v>
      </c>
    </row>
    <row r="1049" spans="1:167" x14ac:dyDescent="0.25">
      <c r="A1049" s="67" t="s">
        <v>2646</v>
      </c>
      <c r="B1049" s="68" t="s">
        <v>2647</v>
      </c>
      <c r="C1049" s="55" t="str">
        <f t="shared" si="217"/>
        <v>79900 - Ostatní rezervační a související činnosti</v>
      </c>
      <c r="D1049" s="55" t="s">
        <v>2648</v>
      </c>
      <c r="E1049" s="1" t="s">
        <v>361</v>
      </c>
      <c r="F1049" s="67" t="s">
        <v>2646</v>
      </c>
      <c r="G1049" s="68" t="s">
        <v>2647</v>
      </c>
      <c r="H1049" s="55" t="str">
        <f t="shared" si="213"/>
        <v>79900 - Ostatní rezervační a související činnosti</v>
      </c>
      <c r="I1049" s="55" t="s">
        <v>2648</v>
      </c>
      <c r="J1049" t="str">
        <f t="shared" si="212"/>
        <v>Shoda</v>
      </c>
      <c r="K1049">
        <v>1047</v>
      </c>
      <c r="L1049" s="1">
        <f>IF(LEFT(Převodník!$A$12,5)=LEFT('Přehled převodů'!D1049,5),1,0)</f>
        <v>0</v>
      </c>
      <c r="M1049" s="31"/>
      <c r="N1049">
        <f t="shared" si="223"/>
        <v>0</v>
      </c>
      <c r="O1049" s="45" t="e">
        <f t="shared" si="214"/>
        <v>#N/A</v>
      </c>
      <c r="P1049">
        <f t="shared" si="218"/>
        <v>0</v>
      </c>
      <c r="Q1049" s="41">
        <f t="shared" si="219"/>
        <v>0</v>
      </c>
      <c r="R1049" s="41">
        <f t="shared" si="215"/>
        <v>0</v>
      </c>
      <c r="S1049" s="41">
        <f t="shared" si="220"/>
        <v>0</v>
      </c>
      <c r="T1049">
        <f t="shared" si="216"/>
        <v>0</v>
      </c>
      <c r="U1049" s="40">
        <f t="shared" si="221"/>
        <v>0</v>
      </c>
      <c r="V1049" s="38">
        <f t="shared" si="222"/>
        <v>0</v>
      </c>
      <c r="W1049" t="str">
        <f>VLOOKUP(A1049,'Komplet č.2008 (ÚR 4 A 5)'!$V$4:$W$778,1,0)</f>
        <v>79900</v>
      </c>
      <c r="X1049" t="str">
        <f>VLOOKUP(A1049,'Komplet č.2008 (ÚR 4 A 5)'!$Y$4:$Y$778,1,0)</f>
        <v>79900</v>
      </c>
      <c r="FJ1049" t="str">
        <f>VLOOKUP(F1049,'Komplet č 2025 (ÚR 4 A 5)'!$F$3:$N$753,9,0)</f>
        <v>79.90</v>
      </c>
      <c r="FK1049">
        <f>VLOOKUP(F1049,'Komplet č 2025 (ÚR 4 A 5)'!$F$3:$N$753,8,0)</f>
        <v>4</v>
      </c>
    </row>
    <row r="1050" spans="1:167" x14ac:dyDescent="0.25">
      <c r="A1050" s="67" t="s">
        <v>2646</v>
      </c>
      <c r="B1050" s="68" t="s">
        <v>2647</v>
      </c>
      <c r="C1050" s="55" t="str">
        <f t="shared" si="217"/>
        <v>79900 - Ostatní rezervační a související činnosti</v>
      </c>
      <c r="D1050" s="55" t="s">
        <v>2648</v>
      </c>
      <c r="E1050" s="1" t="s">
        <v>361</v>
      </c>
      <c r="F1050" s="67" t="s">
        <v>2652</v>
      </c>
      <c r="G1050" s="68" t="s">
        <v>2653</v>
      </c>
      <c r="H1050" s="55" t="str">
        <f t="shared" si="213"/>
        <v>82400 - Zprostředkování v oblasti podpůrných činností pro podnikání j. n.</v>
      </c>
      <c r="I1050" s="55" t="s">
        <v>2657</v>
      </c>
      <c r="J1050" t="str">
        <f t="shared" si="212"/>
        <v>Shoda</v>
      </c>
      <c r="K1050">
        <v>1048</v>
      </c>
      <c r="L1050" s="1">
        <f>IF(LEFT(Převodník!$A$12,5)=LEFT('Přehled převodů'!D1050,5),1,0)</f>
        <v>0</v>
      </c>
      <c r="M1050" s="31"/>
      <c r="N1050">
        <f t="shared" si="223"/>
        <v>0</v>
      </c>
      <c r="O1050" s="45" t="e">
        <f t="shared" si="214"/>
        <v>#N/A</v>
      </c>
      <c r="P1050">
        <f t="shared" si="218"/>
        <v>0</v>
      </c>
      <c r="Q1050" s="41">
        <f t="shared" si="219"/>
        <v>0</v>
      </c>
      <c r="R1050" s="41">
        <f t="shared" si="215"/>
        <v>0</v>
      </c>
      <c r="S1050" s="41">
        <f t="shared" si="220"/>
        <v>0</v>
      </c>
      <c r="T1050">
        <f t="shared" si="216"/>
        <v>0</v>
      </c>
      <c r="U1050" s="40">
        <f t="shared" si="221"/>
        <v>0</v>
      </c>
      <c r="V1050" s="38">
        <f t="shared" si="222"/>
        <v>0</v>
      </c>
      <c r="W1050" t="str">
        <f>VLOOKUP(A1050,'Komplet č.2008 (ÚR 4 A 5)'!$V$4:$W$778,1,0)</f>
        <v>79900</v>
      </c>
      <c r="X1050" t="str">
        <f>VLOOKUP(A1050,'Komplet č.2008 (ÚR 4 A 5)'!$Y$4:$Y$778,1,0)</f>
        <v>79900</v>
      </c>
      <c r="FJ1050" t="str">
        <f>VLOOKUP(F1050,'Komplet č 2025 (ÚR 4 A 5)'!$F$3:$N$753,9,0)</f>
        <v>82.40</v>
      </c>
      <c r="FK1050">
        <f>VLOOKUP(F1050,'Komplet č 2025 (ÚR 4 A 5)'!$F$3:$N$753,8,0)</f>
        <v>4</v>
      </c>
    </row>
    <row r="1051" spans="1:167" x14ac:dyDescent="0.25">
      <c r="A1051" s="67" t="s">
        <v>2654</v>
      </c>
      <c r="B1051" s="68" t="s">
        <v>2655</v>
      </c>
      <c r="C1051" s="55" t="str">
        <f t="shared" si="217"/>
        <v>79901 - Průvodcovské činnosti</v>
      </c>
      <c r="D1051" s="55" t="s">
        <v>2656</v>
      </c>
      <c r="E1051" s="1" t="s">
        <v>29</v>
      </c>
      <c r="F1051" s="67" t="s">
        <v>2646</v>
      </c>
      <c r="G1051" s="68" t="s">
        <v>2647</v>
      </c>
      <c r="H1051" s="55" t="str">
        <f t="shared" si="213"/>
        <v>79900 - Ostatní rezervační a související činnosti</v>
      </c>
      <c r="I1051" s="55" t="s">
        <v>2648</v>
      </c>
      <c r="J1051" t="str">
        <f t="shared" si="212"/>
        <v>Shoda</v>
      </c>
      <c r="K1051">
        <v>1049</v>
      </c>
      <c r="L1051" s="1">
        <f>IF(LEFT(Převodník!$A$12,5)=LEFT('Přehled převodů'!D1051,5),1,0)</f>
        <v>0</v>
      </c>
      <c r="M1051" s="31"/>
      <c r="N1051">
        <f t="shared" si="223"/>
        <v>0</v>
      </c>
      <c r="O1051" s="45" t="e">
        <f t="shared" si="214"/>
        <v>#N/A</v>
      </c>
      <c r="P1051">
        <f t="shared" si="218"/>
        <v>0</v>
      </c>
      <c r="Q1051" s="41">
        <f t="shared" si="219"/>
        <v>0</v>
      </c>
      <c r="R1051" s="41">
        <f t="shared" si="215"/>
        <v>0</v>
      </c>
      <c r="S1051" s="41">
        <f t="shared" si="220"/>
        <v>0</v>
      </c>
      <c r="T1051">
        <f t="shared" si="216"/>
        <v>0</v>
      </c>
      <c r="U1051" s="40">
        <f t="shared" si="221"/>
        <v>0</v>
      </c>
      <c r="V1051" s="38">
        <f t="shared" si="222"/>
        <v>0</v>
      </c>
      <c r="W1051" t="str">
        <f>VLOOKUP(A1051,'Komplet č.2008 (ÚR 4 A 5)'!$V$4:$W$778,1,0)</f>
        <v>79901</v>
      </c>
      <c r="X1051" t="str">
        <f>VLOOKUP(A1051,'Komplet č.2008 (ÚR 4 A 5)'!$Y$4:$Y$778,1,0)</f>
        <v>79901</v>
      </c>
      <c r="FJ1051" t="str">
        <f>VLOOKUP(F1051,'Komplet č 2025 (ÚR 4 A 5)'!$F$3:$N$753,9,0)</f>
        <v>79.90</v>
      </c>
      <c r="FK1051">
        <f>VLOOKUP(F1051,'Komplet č 2025 (ÚR 4 A 5)'!$F$3:$N$753,8,0)</f>
        <v>4</v>
      </c>
    </row>
    <row r="1052" spans="1:167" x14ac:dyDescent="0.25">
      <c r="A1052" s="67" t="s">
        <v>2658</v>
      </c>
      <c r="B1052" s="68" t="s">
        <v>2659</v>
      </c>
      <c r="C1052" s="55" t="str">
        <f t="shared" si="217"/>
        <v>79909 - Ostatní rezervační a související činnosti j. n.</v>
      </c>
      <c r="D1052" s="55" t="s">
        <v>2660</v>
      </c>
      <c r="E1052" s="1" t="s">
        <v>361</v>
      </c>
      <c r="F1052" s="67" t="s">
        <v>1992</v>
      </c>
      <c r="G1052" s="68" t="s">
        <v>1993</v>
      </c>
      <c r="H1052" s="55" t="str">
        <f t="shared" si="213"/>
        <v>52320 - Zprostředkování v oblasti osobní dopravy</v>
      </c>
      <c r="I1052" s="55" t="s">
        <v>1998</v>
      </c>
      <c r="J1052" t="str">
        <f t="shared" si="212"/>
        <v>Shoda</v>
      </c>
      <c r="K1052">
        <v>1050</v>
      </c>
      <c r="L1052" s="1">
        <f>IF(LEFT(Převodník!$A$12,5)=LEFT('Přehled převodů'!D1052,5),1,0)</f>
        <v>0</v>
      </c>
      <c r="M1052" s="31"/>
      <c r="N1052">
        <f t="shared" si="223"/>
        <v>0</v>
      </c>
      <c r="O1052" s="45" t="e">
        <f t="shared" si="214"/>
        <v>#N/A</v>
      </c>
      <c r="P1052">
        <f t="shared" si="218"/>
        <v>0</v>
      </c>
      <c r="Q1052" s="41">
        <f t="shared" si="219"/>
        <v>0</v>
      </c>
      <c r="R1052" s="41">
        <f t="shared" si="215"/>
        <v>0</v>
      </c>
      <c r="S1052" s="41">
        <f t="shared" si="220"/>
        <v>0</v>
      </c>
      <c r="T1052">
        <f t="shared" si="216"/>
        <v>0</v>
      </c>
      <c r="U1052" s="40">
        <f t="shared" si="221"/>
        <v>0</v>
      </c>
      <c r="V1052" s="38">
        <f t="shared" si="222"/>
        <v>0</v>
      </c>
      <c r="W1052" t="str">
        <f>VLOOKUP(A1052,'Komplet č.2008 (ÚR 4 A 5)'!$V$4:$W$778,1,0)</f>
        <v>79909</v>
      </c>
      <c r="X1052" t="str">
        <f>VLOOKUP(A1052,'Komplet č.2008 (ÚR 4 A 5)'!$Y$4:$Y$778,1,0)</f>
        <v>79909</v>
      </c>
      <c r="FJ1052" t="str">
        <f>VLOOKUP(F1052,'Komplet č 2025 (ÚR 4 A 5)'!$F$3:$N$753,9,0)</f>
        <v>52.32</v>
      </c>
      <c r="FK1052">
        <f>VLOOKUP(F1052,'Komplet č 2025 (ÚR 4 A 5)'!$F$3:$N$753,8,0)</f>
        <v>4</v>
      </c>
    </row>
    <row r="1053" spans="1:167" x14ac:dyDescent="0.25">
      <c r="A1053" s="67" t="s">
        <v>2658</v>
      </c>
      <c r="B1053" s="68" t="s">
        <v>2659</v>
      </c>
      <c r="C1053" s="55" t="str">
        <f t="shared" si="217"/>
        <v>79909 - Ostatní rezervační a související činnosti j. n.</v>
      </c>
      <c r="D1053" s="55" t="s">
        <v>2660</v>
      </c>
      <c r="E1053" s="1" t="s">
        <v>361</v>
      </c>
      <c r="F1053" s="67" t="s">
        <v>2637</v>
      </c>
      <c r="G1053" s="68" t="s">
        <v>2638</v>
      </c>
      <c r="H1053" s="55" t="str">
        <f t="shared" si="213"/>
        <v>55400 - Zprostředkování v oblasti ubytování</v>
      </c>
      <c r="I1053" s="55" t="s">
        <v>2641</v>
      </c>
      <c r="J1053" t="str">
        <f t="shared" si="212"/>
        <v>Shoda</v>
      </c>
      <c r="K1053">
        <v>1051</v>
      </c>
      <c r="L1053" s="1">
        <f>IF(LEFT(Převodník!$A$12,5)=LEFT('Přehled převodů'!D1053,5),1,0)</f>
        <v>0</v>
      </c>
      <c r="M1053" s="31"/>
      <c r="N1053">
        <f t="shared" si="223"/>
        <v>0</v>
      </c>
      <c r="O1053" s="45" t="e">
        <f t="shared" si="214"/>
        <v>#N/A</v>
      </c>
      <c r="P1053">
        <f t="shared" si="218"/>
        <v>0</v>
      </c>
      <c r="Q1053" s="41">
        <f t="shared" si="219"/>
        <v>0</v>
      </c>
      <c r="R1053" s="41">
        <f t="shared" si="215"/>
        <v>0</v>
      </c>
      <c r="S1053" s="41">
        <f t="shared" si="220"/>
        <v>0</v>
      </c>
      <c r="T1053">
        <f t="shared" si="216"/>
        <v>0</v>
      </c>
      <c r="U1053" s="40">
        <f t="shared" si="221"/>
        <v>0</v>
      </c>
      <c r="V1053" s="38">
        <f t="shared" si="222"/>
        <v>0</v>
      </c>
      <c r="W1053" t="str">
        <f>VLOOKUP(A1053,'Komplet č.2008 (ÚR 4 A 5)'!$V$4:$W$778,1,0)</f>
        <v>79909</v>
      </c>
      <c r="X1053" t="str">
        <f>VLOOKUP(A1053,'Komplet č.2008 (ÚR 4 A 5)'!$Y$4:$Y$778,1,0)</f>
        <v>79909</v>
      </c>
      <c r="FJ1053" t="str">
        <f>VLOOKUP(F1053,'Komplet č 2025 (ÚR 4 A 5)'!$F$3:$N$753,9,0)</f>
        <v>55.40</v>
      </c>
      <c r="FK1053">
        <f>VLOOKUP(F1053,'Komplet č 2025 (ÚR 4 A 5)'!$F$3:$N$753,8,0)</f>
        <v>4</v>
      </c>
    </row>
    <row r="1054" spans="1:167" x14ac:dyDescent="0.25">
      <c r="A1054" s="67" t="s">
        <v>2658</v>
      </c>
      <c r="B1054" s="68" t="s">
        <v>2659</v>
      </c>
      <c r="C1054" s="55" t="str">
        <f t="shared" si="217"/>
        <v>79909 - Ostatní rezervační a související činnosti j. n.</v>
      </c>
      <c r="D1054" s="55" t="s">
        <v>2660</v>
      </c>
      <c r="E1054" s="1" t="s">
        <v>361</v>
      </c>
      <c r="F1054" s="67" t="s">
        <v>2649</v>
      </c>
      <c r="G1054" s="68" t="s">
        <v>2650</v>
      </c>
      <c r="H1054" s="55" t="str">
        <f t="shared" si="213"/>
        <v>56400 - Zprostředkování v oblasti stravování a podávání nápojů</v>
      </c>
      <c r="I1054" s="55" t="s">
        <v>2651</v>
      </c>
      <c r="J1054" t="str">
        <f t="shared" si="212"/>
        <v>Shoda</v>
      </c>
      <c r="K1054">
        <v>1052</v>
      </c>
      <c r="L1054" s="1">
        <f>IF(LEFT(Převodník!$A$12,5)=LEFT('Přehled převodů'!D1054,5),1,0)</f>
        <v>0</v>
      </c>
      <c r="M1054" s="31"/>
      <c r="N1054">
        <f t="shared" si="223"/>
        <v>0</v>
      </c>
      <c r="O1054" s="45" t="e">
        <f t="shared" si="214"/>
        <v>#N/A</v>
      </c>
      <c r="P1054">
        <f t="shared" si="218"/>
        <v>0</v>
      </c>
      <c r="Q1054" s="41">
        <f t="shared" si="219"/>
        <v>0</v>
      </c>
      <c r="R1054" s="41">
        <f t="shared" si="215"/>
        <v>0</v>
      </c>
      <c r="S1054" s="41">
        <f t="shared" si="220"/>
        <v>0</v>
      </c>
      <c r="T1054">
        <f t="shared" si="216"/>
        <v>0</v>
      </c>
      <c r="U1054" s="40">
        <f t="shared" si="221"/>
        <v>0</v>
      </c>
      <c r="V1054" s="38">
        <f t="shared" si="222"/>
        <v>0</v>
      </c>
      <c r="W1054" t="str">
        <f>VLOOKUP(A1054,'Komplet č.2008 (ÚR 4 A 5)'!$V$4:$W$778,1,0)</f>
        <v>79909</v>
      </c>
      <c r="X1054" t="str">
        <f>VLOOKUP(A1054,'Komplet č.2008 (ÚR 4 A 5)'!$Y$4:$Y$778,1,0)</f>
        <v>79909</v>
      </c>
      <c r="FJ1054" t="str">
        <f>VLOOKUP(F1054,'Komplet č 2025 (ÚR 4 A 5)'!$F$3:$N$753,9,0)</f>
        <v>56.40</v>
      </c>
      <c r="FK1054">
        <f>VLOOKUP(F1054,'Komplet č 2025 (ÚR 4 A 5)'!$F$3:$N$753,8,0)</f>
        <v>4</v>
      </c>
    </row>
    <row r="1055" spans="1:167" x14ac:dyDescent="0.25">
      <c r="A1055" s="67" t="s">
        <v>2658</v>
      </c>
      <c r="B1055" s="68" t="s">
        <v>2659</v>
      </c>
      <c r="C1055" s="55" t="str">
        <f t="shared" si="217"/>
        <v>79909 - Ostatní rezervační a související činnosti j. n.</v>
      </c>
      <c r="D1055" s="55" t="s">
        <v>2660</v>
      </c>
      <c r="E1055" s="1" t="s">
        <v>361</v>
      </c>
      <c r="F1055" s="67" t="s">
        <v>2639</v>
      </c>
      <c r="G1055" s="68" t="s">
        <v>2640</v>
      </c>
      <c r="H1055" s="55" t="str">
        <f t="shared" si="213"/>
        <v>77510 - Zprostředkování v oblasti pronájmu a leasingu automobilů, obytných automobilů a přívěsů</v>
      </c>
      <c r="I1055" s="55" t="s">
        <v>2642</v>
      </c>
      <c r="J1055" t="str">
        <f t="shared" si="212"/>
        <v>Shoda</v>
      </c>
      <c r="K1055">
        <v>1053</v>
      </c>
      <c r="L1055" s="1">
        <f>IF(LEFT(Převodník!$A$12,5)=LEFT('Přehled převodů'!D1055,5),1,0)</f>
        <v>0</v>
      </c>
      <c r="M1055" s="31"/>
      <c r="N1055">
        <f t="shared" si="223"/>
        <v>0</v>
      </c>
      <c r="O1055" s="45" t="e">
        <f t="shared" si="214"/>
        <v>#N/A</v>
      </c>
      <c r="P1055">
        <f t="shared" si="218"/>
        <v>0</v>
      </c>
      <c r="Q1055" s="41">
        <f t="shared" si="219"/>
        <v>0</v>
      </c>
      <c r="R1055" s="41">
        <f t="shared" si="215"/>
        <v>0</v>
      </c>
      <c r="S1055" s="41">
        <f t="shared" si="220"/>
        <v>0</v>
      </c>
      <c r="T1055">
        <f t="shared" si="216"/>
        <v>0</v>
      </c>
      <c r="U1055" s="40">
        <f t="shared" si="221"/>
        <v>0</v>
      </c>
      <c r="V1055" s="38">
        <f t="shared" si="222"/>
        <v>0</v>
      </c>
      <c r="W1055" t="str">
        <f>VLOOKUP(A1055,'Komplet č.2008 (ÚR 4 A 5)'!$V$4:$W$778,1,0)</f>
        <v>79909</v>
      </c>
      <c r="X1055" t="str">
        <f>VLOOKUP(A1055,'Komplet č.2008 (ÚR 4 A 5)'!$Y$4:$Y$778,1,0)</f>
        <v>79909</v>
      </c>
      <c r="FJ1055" t="str">
        <f>VLOOKUP(F1055,'Komplet č 2025 (ÚR 4 A 5)'!$F$3:$N$753,9,0)</f>
        <v>77.51</v>
      </c>
      <c r="FK1055">
        <f>VLOOKUP(F1055,'Komplet č 2025 (ÚR 4 A 5)'!$F$3:$N$753,8,0)</f>
        <v>4</v>
      </c>
    </row>
    <row r="1056" spans="1:167" x14ac:dyDescent="0.25">
      <c r="A1056" s="67" t="s">
        <v>2658</v>
      </c>
      <c r="B1056" s="68" t="s">
        <v>2659</v>
      </c>
      <c r="C1056" s="55" t="str">
        <f t="shared" si="217"/>
        <v>79909 - Ostatní rezervační a související činnosti j. n.</v>
      </c>
      <c r="D1056" s="55" t="s">
        <v>2660</v>
      </c>
      <c r="E1056" s="1" t="s">
        <v>361</v>
      </c>
      <c r="F1056" s="67" t="s">
        <v>2646</v>
      </c>
      <c r="G1056" s="68" t="s">
        <v>2647</v>
      </c>
      <c r="H1056" s="55" t="str">
        <f t="shared" si="213"/>
        <v>79900 - Ostatní rezervační a související činnosti</v>
      </c>
      <c r="I1056" s="55" t="s">
        <v>2648</v>
      </c>
      <c r="J1056" t="str">
        <f t="shared" si="212"/>
        <v>Shoda</v>
      </c>
      <c r="K1056">
        <v>1054</v>
      </c>
      <c r="L1056" s="1">
        <f>IF(LEFT(Převodník!$A$12,5)=LEFT('Přehled převodů'!D1056,5),1,0)</f>
        <v>0</v>
      </c>
      <c r="M1056" s="31"/>
      <c r="N1056">
        <f t="shared" si="223"/>
        <v>0</v>
      </c>
      <c r="O1056" s="45" t="e">
        <f t="shared" si="214"/>
        <v>#N/A</v>
      </c>
      <c r="P1056">
        <f t="shared" si="218"/>
        <v>0</v>
      </c>
      <c r="Q1056" s="41">
        <f t="shared" si="219"/>
        <v>0</v>
      </c>
      <c r="R1056" s="41">
        <f t="shared" si="215"/>
        <v>0</v>
      </c>
      <c r="S1056" s="41">
        <f t="shared" si="220"/>
        <v>0</v>
      </c>
      <c r="T1056">
        <f t="shared" si="216"/>
        <v>0</v>
      </c>
      <c r="U1056" s="40">
        <f t="shared" si="221"/>
        <v>0</v>
      </c>
      <c r="V1056" s="38">
        <f t="shared" si="222"/>
        <v>0</v>
      </c>
      <c r="W1056" t="str">
        <f>VLOOKUP(A1056,'Komplet č.2008 (ÚR 4 A 5)'!$V$4:$W$778,1,0)</f>
        <v>79909</v>
      </c>
      <c r="X1056" t="str">
        <f>VLOOKUP(A1056,'Komplet č.2008 (ÚR 4 A 5)'!$Y$4:$Y$778,1,0)</f>
        <v>79909</v>
      </c>
      <c r="FJ1056" t="str">
        <f>VLOOKUP(F1056,'Komplet č 2025 (ÚR 4 A 5)'!$F$3:$N$753,9,0)</f>
        <v>79.90</v>
      </c>
      <c r="FK1056">
        <f>VLOOKUP(F1056,'Komplet č 2025 (ÚR 4 A 5)'!$F$3:$N$753,8,0)</f>
        <v>4</v>
      </c>
    </row>
    <row r="1057" spans="1:167" x14ac:dyDescent="0.25">
      <c r="A1057" s="67" t="s">
        <v>2658</v>
      </c>
      <c r="B1057" s="68" t="s">
        <v>2659</v>
      </c>
      <c r="C1057" s="55" t="str">
        <f t="shared" si="217"/>
        <v>79909 - Ostatní rezervační a související činnosti j. n.</v>
      </c>
      <c r="D1057" s="55" t="s">
        <v>2660</v>
      </c>
      <c r="E1057" s="1" t="s">
        <v>361</v>
      </c>
      <c r="F1057" s="67" t="s">
        <v>2652</v>
      </c>
      <c r="G1057" s="68" t="s">
        <v>2653</v>
      </c>
      <c r="H1057" s="55" t="str">
        <f t="shared" ref="H1057:H1088" si="224">F1057&amp;" - "&amp;G1057</f>
        <v>82400 - Zprostředkování v oblasti podpůrných činností pro podnikání j. n.</v>
      </c>
      <c r="I1057" s="55" t="s">
        <v>2657</v>
      </c>
      <c r="J1057" t="str">
        <f t="shared" si="212"/>
        <v>Shoda</v>
      </c>
      <c r="K1057">
        <v>1055</v>
      </c>
      <c r="L1057" s="1">
        <f>IF(LEFT(Převodník!$A$12,5)=LEFT('Přehled převodů'!D1057,5),1,0)</f>
        <v>0</v>
      </c>
      <c r="M1057" s="31"/>
      <c r="N1057">
        <f t="shared" si="223"/>
        <v>0</v>
      </c>
      <c r="O1057" s="45" t="e">
        <f t="shared" si="214"/>
        <v>#N/A</v>
      </c>
      <c r="P1057">
        <f t="shared" si="218"/>
        <v>0</v>
      </c>
      <c r="Q1057" s="41">
        <f t="shared" si="219"/>
        <v>0</v>
      </c>
      <c r="R1057" s="41">
        <f t="shared" si="215"/>
        <v>0</v>
      </c>
      <c r="S1057" s="41">
        <f t="shared" si="220"/>
        <v>0</v>
      </c>
      <c r="T1057">
        <f t="shared" si="216"/>
        <v>0</v>
      </c>
      <c r="U1057" s="40">
        <f t="shared" si="221"/>
        <v>0</v>
      </c>
      <c r="V1057" s="38">
        <f t="shared" si="222"/>
        <v>0</v>
      </c>
      <c r="W1057" t="str">
        <f>VLOOKUP(A1057,'Komplet č.2008 (ÚR 4 A 5)'!$V$4:$W$778,1,0)</f>
        <v>79909</v>
      </c>
      <c r="X1057" t="str">
        <f>VLOOKUP(A1057,'Komplet č.2008 (ÚR 4 A 5)'!$Y$4:$Y$778,1,0)</f>
        <v>79909</v>
      </c>
      <c r="FJ1057" t="str">
        <f>VLOOKUP(F1057,'Komplet č 2025 (ÚR 4 A 5)'!$F$3:$N$753,9,0)</f>
        <v>82.40</v>
      </c>
      <c r="FK1057">
        <f>VLOOKUP(F1057,'Komplet č 2025 (ÚR 4 A 5)'!$F$3:$N$753,8,0)</f>
        <v>4</v>
      </c>
    </row>
    <row r="1058" spans="1:167" x14ac:dyDescent="0.25">
      <c r="A1058" s="67" t="s">
        <v>2661</v>
      </c>
      <c r="B1058" s="68" t="s">
        <v>2662</v>
      </c>
      <c r="C1058" s="55" t="str">
        <f t="shared" si="217"/>
        <v>80100 - Činnosti soukromých bezpečnostních agentur</v>
      </c>
      <c r="D1058" s="55" t="s">
        <v>2663</v>
      </c>
      <c r="E1058" s="1" t="s">
        <v>29</v>
      </c>
      <c r="F1058" s="67" t="s">
        <v>2664</v>
      </c>
      <c r="G1058" s="68" t="s">
        <v>2665</v>
      </c>
      <c r="H1058" s="55" t="str">
        <f t="shared" si="224"/>
        <v>80010 - Pátrací činnosti a činnosti soukromých bezpečnostních agentur</v>
      </c>
      <c r="I1058" s="55" t="s">
        <v>2669</v>
      </c>
      <c r="J1058" t="str">
        <f t="shared" si="212"/>
        <v>Shoda</v>
      </c>
      <c r="K1058">
        <v>1056</v>
      </c>
      <c r="L1058" s="1">
        <f>IF(LEFT(Převodník!$A$12,5)=LEFT('Přehled převodů'!D1058,5),1,0)</f>
        <v>0</v>
      </c>
      <c r="M1058" s="31"/>
      <c r="N1058">
        <f t="shared" si="223"/>
        <v>0</v>
      </c>
      <c r="O1058" s="45" t="e">
        <f t="shared" si="214"/>
        <v>#N/A</v>
      </c>
      <c r="P1058">
        <f t="shared" si="218"/>
        <v>0</v>
      </c>
      <c r="Q1058" s="41">
        <f t="shared" si="219"/>
        <v>0</v>
      </c>
      <c r="R1058" s="41">
        <f t="shared" si="215"/>
        <v>0</v>
      </c>
      <c r="S1058" s="41">
        <f t="shared" si="220"/>
        <v>0</v>
      </c>
      <c r="T1058">
        <f t="shared" si="216"/>
        <v>0</v>
      </c>
      <c r="U1058" s="40">
        <f t="shared" si="221"/>
        <v>0</v>
      </c>
      <c r="V1058" s="38">
        <f t="shared" si="222"/>
        <v>0</v>
      </c>
      <c r="W1058" t="str">
        <f>VLOOKUP(A1058,'Komplet č.2008 (ÚR 4 A 5)'!$V$4:$W$778,1,0)</f>
        <v>80100</v>
      </c>
      <c r="X1058" t="str">
        <f>VLOOKUP(A1058,'Komplet č.2008 (ÚR 4 A 5)'!$Y$4:$Y$778,1,0)</f>
        <v>80100</v>
      </c>
      <c r="FJ1058" t="str">
        <f>VLOOKUP(F1058,'Komplet č 2025 (ÚR 4 A 5)'!$F$3:$N$753,9,0)</f>
        <v>80.01</v>
      </c>
      <c r="FK1058">
        <f>VLOOKUP(F1058,'Komplet č 2025 (ÚR 4 A 5)'!$F$3:$N$753,8,0)</f>
        <v>4</v>
      </c>
    </row>
    <row r="1059" spans="1:167" x14ac:dyDescent="0.25">
      <c r="A1059" s="67" t="s">
        <v>2666</v>
      </c>
      <c r="B1059" s="68" t="s">
        <v>2667</v>
      </c>
      <c r="C1059" s="55" t="str">
        <f t="shared" si="217"/>
        <v>80200 - Činnosti související s provozem bezpečnostních systémů</v>
      </c>
      <c r="D1059" s="55" t="s">
        <v>2668</v>
      </c>
      <c r="E1059" s="1" t="s">
        <v>29</v>
      </c>
      <c r="F1059" s="67" t="s">
        <v>2566</v>
      </c>
      <c r="G1059" s="68" t="s">
        <v>2567</v>
      </c>
      <c r="H1059" s="55" t="str">
        <f t="shared" si="224"/>
        <v>80090 - Bezpečnostní činnosti j. n.</v>
      </c>
      <c r="I1059" s="55" t="s">
        <v>2572</v>
      </c>
      <c r="J1059" t="str">
        <f t="shared" si="212"/>
        <v>Shoda</v>
      </c>
      <c r="K1059">
        <v>1057</v>
      </c>
      <c r="L1059" s="1">
        <f>IF(LEFT(Převodník!$A$12,5)=LEFT('Přehled převodů'!D1059,5),1,0)</f>
        <v>0</v>
      </c>
      <c r="M1059" s="31"/>
      <c r="N1059">
        <f t="shared" si="223"/>
        <v>0</v>
      </c>
      <c r="O1059" s="45" t="e">
        <f t="shared" si="214"/>
        <v>#N/A</v>
      </c>
      <c r="P1059">
        <f t="shared" si="218"/>
        <v>0</v>
      </c>
      <c r="Q1059" s="41">
        <f t="shared" si="219"/>
        <v>0</v>
      </c>
      <c r="R1059" s="41">
        <f t="shared" si="215"/>
        <v>0</v>
      </c>
      <c r="S1059" s="41">
        <f t="shared" si="220"/>
        <v>0</v>
      </c>
      <c r="T1059">
        <f t="shared" si="216"/>
        <v>0</v>
      </c>
      <c r="U1059" s="40">
        <f t="shared" si="221"/>
        <v>0</v>
      </c>
      <c r="V1059" s="38">
        <f t="shared" si="222"/>
        <v>0</v>
      </c>
      <c r="W1059" t="str">
        <f>VLOOKUP(A1059,'Komplet č.2008 (ÚR 4 A 5)'!$V$4:$W$778,1,0)</f>
        <v>80200</v>
      </c>
      <c r="X1059" t="str">
        <f>VLOOKUP(A1059,'Komplet č.2008 (ÚR 4 A 5)'!$Y$4:$Y$778,1,0)</f>
        <v>80200</v>
      </c>
      <c r="FJ1059" t="str">
        <f>VLOOKUP(F1059,'Komplet č 2025 (ÚR 4 A 5)'!$F$3:$N$753,9,0)</f>
        <v>80.09</v>
      </c>
      <c r="FK1059">
        <f>VLOOKUP(F1059,'Komplet č 2025 (ÚR 4 A 5)'!$F$3:$N$753,8,0)</f>
        <v>4</v>
      </c>
    </row>
    <row r="1060" spans="1:167" x14ac:dyDescent="0.25">
      <c r="A1060" s="67" t="s">
        <v>2670</v>
      </c>
      <c r="B1060" s="68" t="s">
        <v>2671</v>
      </c>
      <c r="C1060" s="55" t="str">
        <f t="shared" si="217"/>
        <v>80300 - Pátrací činnosti</v>
      </c>
      <c r="D1060" s="55" t="s">
        <v>2672</v>
      </c>
      <c r="E1060" s="1" t="s">
        <v>29</v>
      </c>
      <c r="F1060" s="67" t="s">
        <v>2664</v>
      </c>
      <c r="G1060" s="68" t="s">
        <v>2665</v>
      </c>
      <c r="H1060" s="55" t="str">
        <f t="shared" si="224"/>
        <v>80010 - Pátrací činnosti a činnosti soukromých bezpečnostních agentur</v>
      </c>
      <c r="I1060" s="55" t="s">
        <v>2669</v>
      </c>
      <c r="J1060" t="str">
        <f t="shared" si="212"/>
        <v>Shoda</v>
      </c>
      <c r="K1060">
        <v>1058</v>
      </c>
      <c r="L1060" s="1">
        <f>IF(LEFT(Převodník!$A$12,5)=LEFT('Přehled převodů'!D1060,5),1,0)</f>
        <v>0</v>
      </c>
      <c r="M1060" s="31"/>
      <c r="N1060">
        <f t="shared" si="223"/>
        <v>0</v>
      </c>
      <c r="O1060" s="45" t="e">
        <f t="shared" si="214"/>
        <v>#N/A</v>
      </c>
      <c r="P1060">
        <f t="shared" si="218"/>
        <v>0</v>
      </c>
      <c r="Q1060" s="41">
        <f t="shared" si="219"/>
        <v>0</v>
      </c>
      <c r="R1060" s="41">
        <f t="shared" si="215"/>
        <v>0</v>
      </c>
      <c r="S1060" s="41">
        <f t="shared" si="220"/>
        <v>0</v>
      </c>
      <c r="T1060">
        <f t="shared" si="216"/>
        <v>0</v>
      </c>
      <c r="U1060" s="40">
        <f t="shared" si="221"/>
        <v>0</v>
      </c>
      <c r="V1060" s="38">
        <f t="shared" si="222"/>
        <v>0</v>
      </c>
      <c r="W1060" t="str">
        <f>VLOOKUP(A1060,'Komplet č.2008 (ÚR 4 A 5)'!$V$4:$W$778,1,0)</f>
        <v>80300</v>
      </c>
      <c r="X1060" t="str">
        <f>VLOOKUP(A1060,'Komplet č.2008 (ÚR 4 A 5)'!$Y$4:$Y$778,1,0)</f>
        <v>80300</v>
      </c>
      <c r="FJ1060" t="str">
        <f>VLOOKUP(F1060,'Komplet č 2025 (ÚR 4 A 5)'!$F$3:$N$753,9,0)</f>
        <v>80.01</v>
      </c>
      <c r="FK1060">
        <f>VLOOKUP(F1060,'Komplet č 2025 (ÚR 4 A 5)'!$F$3:$N$753,8,0)</f>
        <v>4</v>
      </c>
    </row>
    <row r="1061" spans="1:167" x14ac:dyDescent="0.25">
      <c r="A1061" s="67" t="s">
        <v>2673</v>
      </c>
      <c r="B1061" s="68" t="s">
        <v>2674</v>
      </c>
      <c r="C1061" s="55" t="str">
        <f t="shared" si="217"/>
        <v>81100 - Kombinované pomocné činnosti</v>
      </c>
      <c r="D1061" s="55" t="s">
        <v>2675</v>
      </c>
      <c r="E1061" s="1" t="s">
        <v>29</v>
      </c>
      <c r="F1061" s="67" t="s">
        <v>2673</v>
      </c>
      <c r="G1061" s="68" t="s">
        <v>2676</v>
      </c>
      <c r="H1061" s="55" t="str">
        <f t="shared" si="224"/>
        <v>81100 - Kombinované podpůrné činnosti</v>
      </c>
      <c r="I1061" s="55" t="s">
        <v>2680</v>
      </c>
      <c r="J1061" t="str">
        <f t="shared" si="212"/>
        <v>Shoda</v>
      </c>
      <c r="K1061">
        <v>1059</v>
      </c>
      <c r="L1061" s="1">
        <f>IF(LEFT(Převodník!$A$12,5)=LEFT('Přehled převodů'!D1061,5),1,0)</f>
        <v>0</v>
      </c>
      <c r="M1061" s="31"/>
      <c r="N1061">
        <f t="shared" si="223"/>
        <v>0</v>
      </c>
      <c r="O1061" s="45" t="e">
        <f t="shared" si="214"/>
        <v>#N/A</v>
      </c>
      <c r="P1061">
        <f t="shared" si="218"/>
        <v>0</v>
      </c>
      <c r="Q1061" s="41">
        <f t="shared" si="219"/>
        <v>0</v>
      </c>
      <c r="R1061" s="41">
        <f t="shared" si="215"/>
        <v>0</v>
      </c>
      <c r="S1061" s="41">
        <f t="shared" si="220"/>
        <v>0</v>
      </c>
      <c r="T1061">
        <f t="shared" si="216"/>
        <v>0</v>
      </c>
      <c r="U1061" s="40">
        <f t="shared" si="221"/>
        <v>0</v>
      </c>
      <c r="V1061" s="38">
        <f t="shared" si="222"/>
        <v>0</v>
      </c>
      <c r="W1061" t="str">
        <f>VLOOKUP(A1061,'Komplet č.2008 (ÚR 4 A 5)'!$V$4:$W$778,1,0)</f>
        <v>81100</v>
      </c>
      <c r="X1061" t="str">
        <f>VLOOKUP(A1061,'Komplet č.2008 (ÚR 4 A 5)'!$Y$4:$Y$778,1,0)</f>
        <v>81100</v>
      </c>
      <c r="FJ1061" t="str">
        <f>VLOOKUP(F1061,'Komplet č 2025 (ÚR 4 A 5)'!$F$3:$N$753,9,0)</f>
        <v>81.10</v>
      </c>
      <c r="FK1061">
        <f>VLOOKUP(F1061,'Komplet č 2025 (ÚR 4 A 5)'!$F$3:$N$753,8,0)</f>
        <v>4</v>
      </c>
    </row>
    <row r="1062" spans="1:167" x14ac:dyDescent="0.25">
      <c r="A1062" s="67" t="s">
        <v>2677</v>
      </c>
      <c r="B1062" s="68" t="s">
        <v>2678</v>
      </c>
      <c r="C1062" s="55" t="str">
        <f t="shared" si="217"/>
        <v>81210 - Všeobecný úklid budov</v>
      </c>
      <c r="D1062" s="55" t="s">
        <v>2679</v>
      </c>
      <c r="E1062" s="1" t="s">
        <v>45</v>
      </c>
      <c r="F1062" s="67" t="s">
        <v>2677</v>
      </c>
      <c r="G1062" s="68" t="s">
        <v>2678</v>
      </c>
      <c r="H1062" s="55" t="str">
        <f t="shared" si="224"/>
        <v>81210 - Všeobecný úklid budov</v>
      </c>
      <c r="I1062" s="55" t="s">
        <v>2679</v>
      </c>
      <c r="J1062" t="str">
        <f t="shared" si="212"/>
        <v>Shoda</v>
      </c>
      <c r="K1062">
        <v>1060</v>
      </c>
      <c r="L1062" s="1">
        <f>IF(LEFT(Převodník!$A$12,5)=LEFT('Přehled převodů'!D1062,5),1,0)</f>
        <v>0</v>
      </c>
      <c r="M1062" s="31"/>
      <c r="N1062">
        <f t="shared" si="223"/>
        <v>0</v>
      </c>
      <c r="O1062" s="45" t="e">
        <f t="shared" si="214"/>
        <v>#N/A</v>
      </c>
      <c r="P1062">
        <f t="shared" si="218"/>
        <v>0</v>
      </c>
      <c r="Q1062" s="41">
        <f t="shared" si="219"/>
        <v>0</v>
      </c>
      <c r="R1062" s="41">
        <f t="shared" si="215"/>
        <v>0</v>
      </c>
      <c r="S1062" s="41">
        <f t="shared" si="220"/>
        <v>0</v>
      </c>
      <c r="T1062">
        <f t="shared" si="216"/>
        <v>0</v>
      </c>
      <c r="U1062" s="40">
        <f t="shared" si="221"/>
        <v>0</v>
      </c>
      <c r="V1062" s="38">
        <f t="shared" si="222"/>
        <v>0</v>
      </c>
      <c r="W1062" t="str">
        <f>VLOOKUP(A1062,'Komplet č.2008 (ÚR 4 A 5)'!$V$4:$W$778,1,0)</f>
        <v>81210</v>
      </c>
      <c r="X1062" t="str">
        <f>VLOOKUP(A1062,'Komplet č.2008 (ÚR 4 A 5)'!$Y$4:$Y$778,1,0)</f>
        <v>81210</v>
      </c>
      <c r="FJ1062" t="str">
        <f>VLOOKUP(F1062,'Komplet č 2025 (ÚR 4 A 5)'!$F$3:$N$753,9,0)</f>
        <v>81.21</v>
      </c>
      <c r="FK1062">
        <f>VLOOKUP(F1062,'Komplet č 2025 (ÚR 4 A 5)'!$F$3:$N$753,8,0)</f>
        <v>4</v>
      </c>
    </row>
    <row r="1063" spans="1:167" x14ac:dyDescent="0.25">
      <c r="A1063" s="67" t="s">
        <v>2677</v>
      </c>
      <c r="B1063" s="68" t="s">
        <v>2678</v>
      </c>
      <c r="C1063" s="55" t="str">
        <f t="shared" si="217"/>
        <v>81210 - Všeobecný úklid budov</v>
      </c>
      <c r="D1063" s="55" t="s">
        <v>2679</v>
      </c>
      <c r="E1063" s="1" t="s">
        <v>45</v>
      </c>
      <c r="F1063" s="67" t="s">
        <v>2681</v>
      </c>
      <c r="G1063" s="68" t="s">
        <v>2682</v>
      </c>
      <c r="H1063" s="55" t="str">
        <f t="shared" si="224"/>
        <v>96910 - Poskytování osobních služeb v domácnostech</v>
      </c>
      <c r="I1063" s="55" t="s">
        <v>2683</v>
      </c>
      <c r="J1063" t="str">
        <f t="shared" si="212"/>
        <v>Shoda</v>
      </c>
      <c r="K1063">
        <v>1061</v>
      </c>
      <c r="L1063" s="1">
        <f>IF(LEFT(Převodník!$A$12,5)=LEFT('Přehled převodů'!D1063,5),1,0)</f>
        <v>0</v>
      </c>
      <c r="M1063" s="31"/>
      <c r="N1063">
        <f t="shared" si="223"/>
        <v>0</v>
      </c>
      <c r="O1063" s="45" t="e">
        <f t="shared" si="214"/>
        <v>#N/A</v>
      </c>
      <c r="P1063">
        <f t="shared" si="218"/>
        <v>0</v>
      </c>
      <c r="Q1063" s="41">
        <f t="shared" si="219"/>
        <v>0</v>
      </c>
      <c r="R1063" s="41">
        <f t="shared" si="215"/>
        <v>0</v>
      </c>
      <c r="S1063" s="41">
        <f t="shared" si="220"/>
        <v>0</v>
      </c>
      <c r="T1063">
        <f t="shared" si="216"/>
        <v>0</v>
      </c>
      <c r="U1063" s="40">
        <f t="shared" si="221"/>
        <v>0</v>
      </c>
      <c r="V1063" s="38">
        <f t="shared" si="222"/>
        <v>0</v>
      </c>
      <c r="W1063" t="str">
        <f>VLOOKUP(A1063,'Komplet č.2008 (ÚR 4 A 5)'!$V$4:$W$778,1,0)</f>
        <v>81210</v>
      </c>
      <c r="X1063" t="str">
        <f>VLOOKUP(A1063,'Komplet č.2008 (ÚR 4 A 5)'!$Y$4:$Y$778,1,0)</f>
        <v>81210</v>
      </c>
      <c r="FJ1063" t="str">
        <f>VLOOKUP(F1063,'Komplet č 2025 (ÚR 4 A 5)'!$F$3:$N$753,9,0)</f>
        <v>96.91</v>
      </c>
      <c r="FK1063">
        <f>VLOOKUP(F1063,'Komplet č 2025 (ÚR 4 A 5)'!$F$3:$N$753,8,0)</f>
        <v>4</v>
      </c>
    </row>
    <row r="1064" spans="1:167" x14ac:dyDescent="0.25">
      <c r="A1064" s="67" t="s">
        <v>1484</v>
      </c>
      <c r="B1064" s="68" t="s">
        <v>1485</v>
      </c>
      <c r="C1064" s="55" t="str">
        <f t="shared" si="217"/>
        <v>81220 - Specializované čištění a úklid budov a průmyslových zařízení</v>
      </c>
      <c r="D1064" s="55" t="s">
        <v>1486</v>
      </c>
      <c r="E1064" s="1" t="s">
        <v>29</v>
      </c>
      <c r="F1064" s="67" t="s">
        <v>1484</v>
      </c>
      <c r="G1064" s="68" t="s">
        <v>1485</v>
      </c>
      <c r="H1064" s="55" t="str">
        <f t="shared" si="224"/>
        <v>81220 - Specializované čištění a úklid budov a průmyslových zařízení</v>
      </c>
      <c r="I1064" s="55" t="s">
        <v>1486</v>
      </c>
      <c r="J1064" t="str">
        <f t="shared" si="212"/>
        <v>Shoda</v>
      </c>
      <c r="K1064">
        <v>1062</v>
      </c>
      <c r="L1064" s="1">
        <f>IF(LEFT(Převodník!$A$12,5)=LEFT('Přehled převodů'!D1064,5),1,0)</f>
        <v>0</v>
      </c>
      <c r="M1064" s="31"/>
      <c r="N1064">
        <f t="shared" si="223"/>
        <v>0</v>
      </c>
      <c r="O1064" s="45" t="e">
        <f t="shared" si="214"/>
        <v>#N/A</v>
      </c>
      <c r="P1064">
        <f t="shared" si="218"/>
        <v>0</v>
      </c>
      <c r="Q1064" s="41">
        <f t="shared" si="219"/>
        <v>0</v>
      </c>
      <c r="R1064" s="41">
        <f t="shared" si="215"/>
        <v>0</v>
      </c>
      <c r="S1064" s="41">
        <f t="shared" si="220"/>
        <v>0</v>
      </c>
      <c r="T1064">
        <f t="shared" si="216"/>
        <v>0</v>
      </c>
      <c r="U1064" s="40">
        <f t="shared" si="221"/>
        <v>0</v>
      </c>
      <c r="V1064" s="38">
        <f t="shared" si="222"/>
        <v>0</v>
      </c>
      <c r="W1064" t="str">
        <f>VLOOKUP(A1064,'Komplet č.2008 (ÚR 4 A 5)'!$V$4:$W$778,1,0)</f>
        <v>81220</v>
      </c>
      <c r="X1064" t="str">
        <f>VLOOKUP(A1064,'Komplet č.2008 (ÚR 4 A 5)'!$Y$4:$Y$778,1,0)</f>
        <v>81220</v>
      </c>
      <c r="FJ1064" t="str">
        <f>VLOOKUP(F1064,'Komplet č 2025 (ÚR 4 A 5)'!$F$3:$N$753,9,0)</f>
        <v>81.22</v>
      </c>
      <c r="FK1064">
        <f>VLOOKUP(F1064,'Komplet č 2025 (ÚR 4 A 5)'!$F$3:$N$753,8,0)</f>
        <v>4</v>
      </c>
    </row>
    <row r="1065" spans="1:167" x14ac:dyDescent="0.25">
      <c r="A1065" s="67" t="s">
        <v>2684</v>
      </c>
      <c r="B1065" s="68" t="s">
        <v>2685</v>
      </c>
      <c r="C1065" s="55" t="str">
        <f t="shared" si="217"/>
        <v>81290 - Ostatní úklidové činnosti</v>
      </c>
      <c r="D1065" s="55" t="s">
        <v>2686</v>
      </c>
      <c r="E1065" s="1" t="s">
        <v>29</v>
      </c>
      <c r="F1065" s="67" t="s">
        <v>2687</v>
      </c>
      <c r="G1065" s="68" t="s">
        <v>2685</v>
      </c>
      <c r="H1065" s="55" t="str">
        <f t="shared" si="224"/>
        <v>81230 - Ostatní úklidové činnosti</v>
      </c>
      <c r="I1065" s="55" t="s">
        <v>2691</v>
      </c>
      <c r="J1065" t="str">
        <f t="shared" si="212"/>
        <v>Shoda</v>
      </c>
      <c r="K1065">
        <v>1063</v>
      </c>
      <c r="L1065" s="1">
        <f>IF(LEFT(Převodník!$A$12,5)=LEFT('Přehled převodů'!D1065,5),1,0)</f>
        <v>0</v>
      </c>
      <c r="M1065" s="31"/>
      <c r="N1065">
        <f t="shared" si="223"/>
        <v>0</v>
      </c>
      <c r="O1065" s="45" t="e">
        <f t="shared" si="214"/>
        <v>#N/A</v>
      </c>
      <c r="P1065">
        <f t="shared" si="218"/>
        <v>0</v>
      </c>
      <c r="Q1065" s="41">
        <f t="shared" si="219"/>
        <v>0</v>
      </c>
      <c r="R1065" s="41">
        <f t="shared" si="215"/>
        <v>0</v>
      </c>
      <c r="S1065" s="41">
        <f t="shared" si="220"/>
        <v>0</v>
      </c>
      <c r="T1065">
        <f t="shared" si="216"/>
        <v>0</v>
      </c>
      <c r="U1065" s="40">
        <f t="shared" si="221"/>
        <v>0</v>
      </c>
      <c r="V1065" s="38">
        <f t="shared" si="222"/>
        <v>0</v>
      </c>
      <c r="W1065" t="str">
        <f>VLOOKUP(A1065,'Komplet č.2008 (ÚR 4 A 5)'!$V$4:$W$778,1,0)</f>
        <v>81290</v>
      </c>
      <c r="X1065" t="str">
        <f>VLOOKUP(A1065,'Komplet č.2008 (ÚR 4 A 5)'!$Y$4:$Y$778,1,0)</f>
        <v>81290</v>
      </c>
      <c r="FJ1065" t="str">
        <f>VLOOKUP(F1065,'Komplet č 2025 (ÚR 4 A 5)'!$F$3:$N$753,9,0)</f>
        <v>81.23</v>
      </c>
      <c r="FK1065">
        <f>VLOOKUP(F1065,'Komplet č 2025 (ÚR 4 A 5)'!$F$3:$N$753,8,0)</f>
        <v>4</v>
      </c>
    </row>
    <row r="1066" spans="1:167" x14ac:dyDescent="0.25">
      <c r="A1066" s="67" t="s">
        <v>2688</v>
      </c>
      <c r="B1066" s="68" t="s">
        <v>2689</v>
      </c>
      <c r="C1066" s="55" t="str">
        <f t="shared" si="217"/>
        <v>81300 - Činnosti související s úpravou krajiny</v>
      </c>
      <c r="D1066" s="55" t="s">
        <v>2690</v>
      </c>
      <c r="E1066" s="1" t="s">
        <v>29</v>
      </c>
      <c r="F1066" s="67" t="s">
        <v>2688</v>
      </c>
      <c r="G1066" s="68" t="s">
        <v>2689</v>
      </c>
      <c r="H1066" s="55" t="str">
        <f t="shared" si="224"/>
        <v>81300 - Činnosti související s úpravou krajiny</v>
      </c>
      <c r="I1066" s="55" t="s">
        <v>2690</v>
      </c>
      <c r="J1066" t="str">
        <f t="shared" si="212"/>
        <v>Shoda</v>
      </c>
      <c r="K1066">
        <v>1064</v>
      </c>
      <c r="L1066" s="1">
        <f>IF(LEFT(Převodník!$A$12,5)=LEFT('Přehled převodů'!D1066,5),1,0)</f>
        <v>0</v>
      </c>
      <c r="M1066" s="31"/>
      <c r="N1066">
        <f t="shared" si="223"/>
        <v>0</v>
      </c>
      <c r="O1066" s="45" t="e">
        <f t="shared" si="214"/>
        <v>#N/A</v>
      </c>
      <c r="P1066">
        <f t="shared" si="218"/>
        <v>0</v>
      </c>
      <c r="Q1066" s="41">
        <f t="shared" si="219"/>
        <v>0</v>
      </c>
      <c r="R1066" s="41">
        <f t="shared" si="215"/>
        <v>0</v>
      </c>
      <c r="S1066" s="41">
        <f t="shared" si="220"/>
        <v>0</v>
      </c>
      <c r="T1066">
        <f t="shared" si="216"/>
        <v>0</v>
      </c>
      <c r="U1066" s="40">
        <f t="shared" si="221"/>
        <v>0</v>
      </c>
      <c r="V1066" s="38">
        <f t="shared" si="222"/>
        <v>0</v>
      </c>
      <c r="W1066" t="str">
        <f>VLOOKUP(A1066,'Komplet č.2008 (ÚR 4 A 5)'!$V$4:$W$778,1,0)</f>
        <v>81300</v>
      </c>
      <c r="X1066" t="str">
        <f>VLOOKUP(A1066,'Komplet č.2008 (ÚR 4 A 5)'!$Y$4:$Y$778,1,0)</f>
        <v>81300</v>
      </c>
      <c r="FJ1066" t="str">
        <f>VLOOKUP(F1066,'Komplet č 2025 (ÚR 4 A 5)'!$F$3:$N$753,9,0)</f>
        <v>81.30</v>
      </c>
      <c r="FK1066">
        <f>VLOOKUP(F1066,'Komplet č 2025 (ÚR 4 A 5)'!$F$3:$N$753,8,0)</f>
        <v>4</v>
      </c>
    </row>
    <row r="1067" spans="1:167" x14ac:dyDescent="0.25">
      <c r="A1067" s="67" t="s">
        <v>2692</v>
      </c>
      <c r="B1067" s="68" t="s">
        <v>2693</v>
      </c>
      <c r="C1067" s="55" t="str">
        <f t="shared" si="217"/>
        <v>82110 - Univerzální administrativní činnosti</v>
      </c>
      <c r="D1067" s="55" t="s">
        <v>2694</v>
      </c>
      <c r="E1067" s="1" t="s">
        <v>29</v>
      </c>
      <c r="F1067" s="67" t="s">
        <v>2695</v>
      </c>
      <c r="G1067" s="68" t="s">
        <v>2696</v>
      </c>
      <c r="H1067" s="55" t="str">
        <f t="shared" si="224"/>
        <v>82100 - Administrativní a kancelářské činnosti</v>
      </c>
      <c r="I1067" s="55" t="s">
        <v>2700</v>
      </c>
      <c r="J1067" t="str">
        <f t="shared" si="212"/>
        <v>Shoda</v>
      </c>
      <c r="K1067">
        <v>1065</v>
      </c>
      <c r="L1067" s="1">
        <f>IF(LEFT(Převodník!$A$12,5)=LEFT('Přehled převodů'!D1067,5),1,0)</f>
        <v>0</v>
      </c>
      <c r="M1067" s="31"/>
      <c r="N1067">
        <f t="shared" si="223"/>
        <v>0</v>
      </c>
      <c r="O1067" s="45" t="e">
        <f t="shared" si="214"/>
        <v>#N/A</v>
      </c>
      <c r="P1067">
        <f t="shared" si="218"/>
        <v>0</v>
      </c>
      <c r="Q1067" s="41">
        <f t="shared" si="219"/>
        <v>0</v>
      </c>
      <c r="R1067" s="41">
        <f t="shared" si="215"/>
        <v>0</v>
      </c>
      <c r="S1067" s="41">
        <f t="shared" si="220"/>
        <v>0</v>
      </c>
      <c r="T1067">
        <f t="shared" si="216"/>
        <v>0</v>
      </c>
      <c r="U1067" s="40">
        <f t="shared" si="221"/>
        <v>0</v>
      </c>
      <c r="V1067" s="38">
        <f t="shared" si="222"/>
        <v>0</v>
      </c>
      <c r="W1067" t="str">
        <f>VLOOKUP(A1067,'Komplet č.2008 (ÚR 4 A 5)'!$V$4:$W$778,1,0)</f>
        <v>82110</v>
      </c>
      <c r="X1067" t="str">
        <f>VLOOKUP(A1067,'Komplet č.2008 (ÚR 4 A 5)'!$Y$4:$Y$778,1,0)</f>
        <v>82110</v>
      </c>
      <c r="FJ1067" t="str">
        <f>VLOOKUP(F1067,'Komplet č 2025 (ÚR 4 A 5)'!$F$3:$N$753,9,0)</f>
        <v>82.10</v>
      </c>
      <c r="FK1067">
        <f>VLOOKUP(F1067,'Komplet č 2025 (ÚR 4 A 5)'!$F$3:$N$753,8,0)</f>
        <v>4</v>
      </c>
    </row>
    <row r="1068" spans="1:167" x14ac:dyDescent="0.25">
      <c r="A1068" s="67" t="s">
        <v>2697</v>
      </c>
      <c r="B1068" s="68" t="s">
        <v>2698</v>
      </c>
      <c r="C1068" s="55" t="str">
        <f t="shared" si="217"/>
        <v>82190 - Kopírování, příprava dokumentů a ostatní specializované kancelářské podpůrné činnosti</v>
      </c>
      <c r="D1068" s="55" t="s">
        <v>2699</v>
      </c>
      <c r="E1068" s="1" t="s">
        <v>45</v>
      </c>
      <c r="F1068" s="67" t="s">
        <v>581</v>
      </c>
      <c r="G1068" s="68" t="s">
        <v>584</v>
      </c>
      <c r="H1068" s="55" t="str">
        <f t="shared" si="224"/>
        <v>18120 - Ostatní tisk</v>
      </c>
      <c r="I1068" s="55" t="s">
        <v>585</v>
      </c>
      <c r="J1068" t="str">
        <f t="shared" si="212"/>
        <v>Shoda</v>
      </c>
      <c r="K1068">
        <v>1066</v>
      </c>
      <c r="L1068" s="1">
        <f>IF(LEFT(Převodník!$A$12,5)=LEFT('Přehled převodů'!D1068,5),1,0)</f>
        <v>0</v>
      </c>
      <c r="M1068" s="31"/>
      <c r="N1068">
        <f t="shared" si="223"/>
        <v>0</v>
      </c>
      <c r="O1068" s="45" t="e">
        <f t="shared" si="214"/>
        <v>#N/A</v>
      </c>
      <c r="P1068">
        <f t="shared" si="218"/>
        <v>0</v>
      </c>
      <c r="Q1068" s="41">
        <f t="shared" si="219"/>
        <v>0</v>
      </c>
      <c r="R1068" s="41">
        <f t="shared" si="215"/>
        <v>0</v>
      </c>
      <c r="S1068" s="41">
        <f t="shared" si="220"/>
        <v>0</v>
      </c>
      <c r="T1068">
        <f t="shared" si="216"/>
        <v>0</v>
      </c>
      <c r="U1068" s="40">
        <f t="shared" si="221"/>
        <v>0</v>
      </c>
      <c r="V1068" s="38">
        <f t="shared" si="222"/>
        <v>0</v>
      </c>
      <c r="W1068" t="str">
        <f>VLOOKUP(A1068,'Komplet č.2008 (ÚR 4 A 5)'!$V$4:$W$778,1,0)</f>
        <v>82190</v>
      </c>
      <c r="X1068" t="str">
        <f>VLOOKUP(A1068,'Komplet č.2008 (ÚR 4 A 5)'!$Y$4:$Y$778,1,0)</f>
        <v>82190</v>
      </c>
      <c r="FJ1068" t="str">
        <f>VLOOKUP(F1068,'Komplet č 2025 (ÚR 4 A 5)'!$F$3:$N$753,9,0)</f>
        <v>18.12</v>
      </c>
      <c r="FK1068">
        <f>VLOOKUP(F1068,'Komplet č 2025 (ÚR 4 A 5)'!$F$3:$N$753,8,0)</f>
        <v>4</v>
      </c>
    </row>
    <row r="1069" spans="1:167" x14ac:dyDescent="0.25">
      <c r="A1069" s="67" t="s">
        <v>2697</v>
      </c>
      <c r="B1069" s="68" t="s">
        <v>2698</v>
      </c>
      <c r="C1069" s="55" t="str">
        <f t="shared" si="217"/>
        <v>82190 - Kopírování, příprava dokumentů a ostatní specializované kancelářské podpůrné činnosti</v>
      </c>
      <c r="D1069" s="55" t="s">
        <v>2699</v>
      </c>
      <c r="E1069" s="1" t="s">
        <v>45</v>
      </c>
      <c r="F1069" s="67" t="s">
        <v>2695</v>
      </c>
      <c r="G1069" s="68" t="s">
        <v>2696</v>
      </c>
      <c r="H1069" s="55" t="str">
        <f t="shared" si="224"/>
        <v>82100 - Administrativní a kancelářské činnosti</v>
      </c>
      <c r="I1069" s="55" t="s">
        <v>2700</v>
      </c>
      <c r="J1069" t="str">
        <f t="shared" ref="J1069:J1132" si="225">IF(H1069=I1069,"Shoda","Neshoda")</f>
        <v>Shoda</v>
      </c>
      <c r="K1069">
        <v>1067</v>
      </c>
      <c r="L1069" s="1">
        <f>IF(LEFT(Převodník!$A$12,5)=LEFT('Přehled převodů'!D1069,5),1,0)</f>
        <v>0</v>
      </c>
      <c r="M1069" s="31"/>
      <c r="N1069">
        <f t="shared" si="223"/>
        <v>0</v>
      </c>
      <c r="O1069" s="45" t="e">
        <f t="shared" si="214"/>
        <v>#N/A</v>
      </c>
      <c r="P1069">
        <f t="shared" si="218"/>
        <v>0</v>
      </c>
      <c r="Q1069" s="41">
        <f t="shared" si="219"/>
        <v>0</v>
      </c>
      <c r="R1069" s="41">
        <f t="shared" si="215"/>
        <v>0</v>
      </c>
      <c r="S1069" s="41">
        <f t="shared" si="220"/>
        <v>0</v>
      </c>
      <c r="T1069">
        <f t="shared" si="216"/>
        <v>0</v>
      </c>
      <c r="U1069" s="40">
        <f t="shared" si="221"/>
        <v>0</v>
      </c>
      <c r="V1069" s="38">
        <f t="shared" si="222"/>
        <v>0</v>
      </c>
      <c r="W1069" t="str">
        <f>VLOOKUP(A1069,'Komplet č.2008 (ÚR 4 A 5)'!$V$4:$W$778,1,0)</f>
        <v>82190</v>
      </c>
      <c r="X1069" t="str">
        <f>VLOOKUP(A1069,'Komplet č.2008 (ÚR 4 A 5)'!$Y$4:$Y$778,1,0)</f>
        <v>82190</v>
      </c>
      <c r="FJ1069" t="str">
        <f>VLOOKUP(F1069,'Komplet č 2025 (ÚR 4 A 5)'!$F$3:$N$753,9,0)</f>
        <v>82.10</v>
      </c>
      <c r="FK1069">
        <f>VLOOKUP(F1069,'Komplet č 2025 (ÚR 4 A 5)'!$F$3:$N$753,8,0)</f>
        <v>4</v>
      </c>
    </row>
    <row r="1070" spans="1:167" x14ac:dyDescent="0.25">
      <c r="A1070" s="67" t="s">
        <v>2701</v>
      </c>
      <c r="B1070" s="68" t="s">
        <v>2702</v>
      </c>
      <c r="C1070" s="55" t="str">
        <f t="shared" si="217"/>
        <v>82200 - Činnosti zprostředkovatelských středisek po telefonu</v>
      </c>
      <c r="D1070" s="55" t="s">
        <v>2703</v>
      </c>
      <c r="E1070" s="1" t="s">
        <v>29</v>
      </c>
      <c r="F1070" s="67" t="s">
        <v>2701</v>
      </c>
      <c r="G1070" s="68" t="s">
        <v>2704</v>
      </c>
      <c r="H1070" s="55" t="str">
        <f t="shared" si="224"/>
        <v>82200 - Činnosti call center</v>
      </c>
      <c r="I1070" s="55" t="s">
        <v>2709</v>
      </c>
      <c r="J1070" t="str">
        <f t="shared" si="225"/>
        <v>Shoda</v>
      </c>
      <c r="K1070">
        <v>1068</v>
      </c>
      <c r="L1070" s="1">
        <f>IF(LEFT(Převodník!$A$12,5)=LEFT('Přehled převodů'!D1070,5),1,0)</f>
        <v>0</v>
      </c>
      <c r="M1070" s="31"/>
      <c r="N1070">
        <f t="shared" si="223"/>
        <v>0</v>
      </c>
      <c r="O1070" s="45" t="e">
        <f t="shared" si="214"/>
        <v>#N/A</v>
      </c>
      <c r="P1070">
        <f t="shared" si="218"/>
        <v>0</v>
      </c>
      <c r="Q1070" s="41">
        <f t="shared" si="219"/>
        <v>0</v>
      </c>
      <c r="R1070" s="41">
        <f t="shared" si="215"/>
        <v>0</v>
      </c>
      <c r="S1070" s="41">
        <f t="shared" si="220"/>
        <v>0</v>
      </c>
      <c r="T1070">
        <f t="shared" si="216"/>
        <v>0</v>
      </c>
      <c r="U1070" s="40">
        <f t="shared" si="221"/>
        <v>0</v>
      </c>
      <c r="V1070" s="38">
        <f t="shared" si="222"/>
        <v>0</v>
      </c>
      <c r="W1070" t="str">
        <f>VLOOKUP(A1070,'Komplet č.2008 (ÚR 4 A 5)'!$V$4:$W$778,1,0)</f>
        <v>82200</v>
      </c>
      <c r="X1070" t="str">
        <f>VLOOKUP(A1070,'Komplet č.2008 (ÚR 4 A 5)'!$Y$4:$Y$778,1,0)</f>
        <v>82200</v>
      </c>
      <c r="FJ1070" t="str">
        <f>VLOOKUP(F1070,'Komplet č 2025 (ÚR 4 A 5)'!$F$3:$N$753,9,0)</f>
        <v>82.20</v>
      </c>
      <c r="FK1070">
        <f>VLOOKUP(F1070,'Komplet č 2025 (ÚR 4 A 5)'!$F$3:$N$753,8,0)</f>
        <v>4</v>
      </c>
    </row>
    <row r="1071" spans="1:167" x14ac:dyDescent="0.25">
      <c r="A1071" s="67" t="s">
        <v>2705</v>
      </c>
      <c r="B1071" s="68" t="s">
        <v>2706</v>
      </c>
      <c r="C1071" s="55" t="str">
        <f t="shared" si="217"/>
        <v>82300 - Pořádání konferencí a hospodářských výstav</v>
      </c>
      <c r="D1071" s="55" t="s">
        <v>2707</v>
      </c>
      <c r="E1071" s="1" t="s">
        <v>45</v>
      </c>
      <c r="F1071" s="67" t="s">
        <v>2705</v>
      </c>
      <c r="G1071" s="68" t="s">
        <v>2708</v>
      </c>
      <c r="H1071" s="55" t="str">
        <f t="shared" si="224"/>
        <v>82300 - Pořádání kongresů a veletrhů</v>
      </c>
      <c r="I1071" s="55" t="s">
        <v>2712</v>
      </c>
      <c r="J1071" t="str">
        <f t="shared" si="225"/>
        <v>Shoda</v>
      </c>
      <c r="K1071">
        <v>1069</v>
      </c>
      <c r="L1071" s="1">
        <f>IF(LEFT(Převodník!$A$12,5)=LEFT('Přehled převodů'!D1071,5),1,0)</f>
        <v>0</v>
      </c>
      <c r="M1071" s="31"/>
      <c r="N1071">
        <f t="shared" si="223"/>
        <v>0</v>
      </c>
      <c r="O1071" s="45" t="e">
        <f t="shared" si="214"/>
        <v>#N/A</v>
      </c>
      <c r="P1071">
        <f t="shared" si="218"/>
        <v>0</v>
      </c>
      <c r="Q1071" s="41">
        <f t="shared" si="219"/>
        <v>0</v>
      </c>
      <c r="R1071" s="41">
        <f t="shared" si="215"/>
        <v>0</v>
      </c>
      <c r="S1071" s="41">
        <f t="shared" si="220"/>
        <v>0</v>
      </c>
      <c r="T1071">
        <f t="shared" si="216"/>
        <v>0</v>
      </c>
      <c r="U1071" s="40">
        <f t="shared" si="221"/>
        <v>0</v>
      </c>
      <c r="V1071" s="38">
        <f t="shared" si="222"/>
        <v>0</v>
      </c>
      <c r="W1071" t="str">
        <f>VLOOKUP(A1071,'Komplet č.2008 (ÚR 4 A 5)'!$V$4:$W$778,1,0)</f>
        <v>82300</v>
      </c>
      <c r="X1071" t="str">
        <f>VLOOKUP(A1071,'Komplet č.2008 (ÚR 4 A 5)'!$Y$4:$Y$778,1,0)</f>
        <v>82300</v>
      </c>
      <c r="FJ1071" t="str">
        <f>VLOOKUP(F1071,'Komplet č 2025 (ÚR 4 A 5)'!$F$3:$N$753,9,0)</f>
        <v>82.30</v>
      </c>
      <c r="FK1071">
        <f>VLOOKUP(F1071,'Komplet č 2025 (ÚR 4 A 5)'!$F$3:$N$753,8,0)</f>
        <v>4</v>
      </c>
    </row>
    <row r="1072" spans="1:167" x14ac:dyDescent="0.25">
      <c r="A1072" s="67" t="s">
        <v>2705</v>
      </c>
      <c r="B1072" s="68" t="s">
        <v>2706</v>
      </c>
      <c r="C1072" s="55" t="str">
        <f t="shared" si="217"/>
        <v>82300 - Pořádání konferencí a hospodářských výstav</v>
      </c>
      <c r="D1072" s="55" t="s">
        <v>2707</v>
      </c>
      <c r="E1072" s="1" t="s">
        <v>45</v>
      </c>
      <c r="F1072" s="67" t="s">
        <v>2710</v>
      </c>
      <c r="G1072" s="68" t="s">
        <v>2711</v>
      </c>
      <c r="H1072" s="55" t="str">
        <f t="shared" si="224"/>
        <v>93290 - Činnosti v oblasti zábavy a rekreace j. n.</v>
      </c>
      <c r="I1072" s="55" t="s">
        <v>2716</v>
      </c>
      <c r="J1072" t="str">
        <f t="shared" si="225"/>
        <v>Shoda</v>
      </c>
      <c r="K1072">
        <v>1070</v>
      </c>
      <c r="L1072" s="1">
        <f>IF(LEFT(Převodník!$A$12,5)=LEFT('Přehled převodů'!D1072,5),1,0)</f>
        <v>0</v>
      </c>
      <c r="M1072" s="31"/>
      <c r="N1072">
        <f t="shared" si="223"/>
        <v>0</v>
      </c>
      <c r="O1072" s="45" t="e">
        <f t="shared" si="214"/>
        <v>#N/A</v>
      </c>
      <c r="P1072">
        <f t="shared" si="218"/>
        <v>0</v>
      </c>
      <c r="Q1072" s="41">
        <f t="shared" si="219"/>
        <v>0</v>
      </c>
      <c r="R1072" s="41">
        <f t="shared" si="215"/>
        <v>0</v>
      </c>
      <c r="S1072" s="41">
        <f t="shared" si="220"/>
        <v>0</v>
      </c>
      <c r="T1072">
        <f t="shared" si="216"/>
        <v>0</v>
      </c>
      <c r="U1072" s="40">
        <f t="shared" si="221"/>
        <v>0</v>
      </c>
      <c r="V1072" s="38">
        <f t="shared" si="222"/>
        <v>0</v>
      </c>
      <c r="W1072" t="str">
        <f>VLOOKUP(A1072,'Komplet č.2008 (ÚR 4 A 5)'!$V$4:$W$778,1,0)</f>
        <v>82300</v>
      </c>
      <c r="X1072" t="str">
        <f>VLOOKUP(A1072,'Komplet č.2008 (ÚR 4 A 5)'!$Y$4:$Y$778,1,0)</f>
        <v>82300</v>
      </c>
      <c r="FJ1072" t="str">
        <f>VLOOKUP(F1072,'Komplet č 2025 (ÚR 4 A 5)'!$F$3:$N$753,9,0)</f>
        <v>93.29</v>
      </c>
      <c r="FK1072">
        <f>VLOOKUP(F1072,'Komplet č 2025 (ÚR 4 A 5)'!$F$3:$N$753,8,0)</f>
        <v>4</v>
      </c>
    </row>
    <row r="1073" spans="1:167" x14ac:dyDescent="0.25">
      <c r="A1073" s="67" t="s">
        <v>2713</v>
      </c>
      <c r="B1073" s="68" t="s">
        <v>2714</v>
      </c>
      <c r="C1073" s="55" t="str">
        <f t="shared" si="217"/>
        <v>82910 - Inkasní činnosti, ověřování solventnosti zákazníka</v>
      </c>
      <c r="D1073" s="55" t="s">
        <v>2715</v>
      </c>
      <c r="E1073" s="1" t="s">
        <v>29</v>
      </c>
      <c r="F1073" s="67" t="s">
        <v>2713</v>
      </c>
      <c r="G1073" s="68" t="s">
        <v>2714</v>
      </c>
      <c r="H1073" s="55" t="str">
        <f t="shared" si="224"/>
        <v>82910 - Inkasní činnosti, ověřování solventnosti zákazníka</v>
      </c>
      <c r="I1073" s="55" t="s">
        <v>2715</v>
      </c>
      <c r="J1073" t="str">
        <f t="shared" si="225"/>
        <v>Shoda</v>
      </c>
      <c r="K1073">
        <v>1071</v>
      </c>
      <c r="L1073" s="1">
        <f>IF(LEFT(Převodník!$A$12,5)=LEFT('Přehled převodů'!D1073,5),1,0)</f>
        <v>0</v>
      </c>
      <c r="M1073" s="31"/>
      <c r="N1073">
        <f t="shared" si="223"/>
        <v>0</v>
      </c>
      <c r="O1073" s="45" t="e">
        <f t="shared" si="214"/>
        <v>#N/A</v>
      </c>
      <c r="P1073">
        <f t="shared" si="218"/>
        <v>0</v>
      </c>
      <c r="Q1073" s="41">
        <f t="shared" si="219"/>
        <v>0</v>
      </c>
      <c r="R1073" s="41">
        <f t="shared" si="215"/>
        <v>0</v>
      </c>
      <c r="S1073" s="41">
        <f t="shared" si="220"/>
        <v>0</v>
      </c>
      <c r="T1073">
        <f t="shared" si="216"/>
        <v>0</v>
      </c>
      <c r="U1073" s="40">
        <f t="shared" si="221"/>
        <v>0</v>
      </c>
      <c r="V1073" s="38">
        <f t="shared" si="222"/>
        <v>0</v>
      </c>
      <c r="W1073" t="str">
        <f>VLOOKUP(A1073,'Komplet č.2008 (ÚR 4 A 5)'!$V$4:$W$778,1,0)</f>
        <v>82910</v>
      </c>
      <c r="X1073" t="str">
        <f>VLOOKUP(A1073,'Komplet č.2008 (ÚR 4 A 5)'!$Y$4:$Y$778,1,0)</f>
        <v>82910</v>
      </c>
      <c r="FJ1073" t="str">
        <f>VLOOKUP(F1073,'Komplet č 2025 (ÚR 4 A 5)'!$F$3:$N$753,9,0)</f>
        <v>82.91</v>
      </c>
      <c r="FK1073">
        <f>VLOOKUP(F1073,'Komplet č 2025 (ÚR 4 A 5)'!$F$3:$N$753,8,0)</f>
        <v>4</v>
      </c>
    </row>
    <row r="1074" spans="1:167" x14ac:dyDescent="0.25">
      <c r="A1074" s="67" t="s">
        <v>2717</v>
      </c>
      <c r="B1074" s="68" t="s">
        <v>2718</v>
      </c>
      <c r="C1074" s="55" t="str">
        <f t="shared" si="217"/>
        <v>82920 - Balicí činnosti</v>
      </c>
      <c r="D1074" s="55" t="s">
        <v>2719</v>
      </c>
      <c r="E1074" s="1" t="s">
        <v>29</v>
      </c>
      <c r="F1074" s="67" t="s">
        <v>2717</v>
      </c>
      <c r="G1074" s="68" t="s">
        <v>2718</v>
      </c>
      <c r="H1074" s="55" t="str">
        <f t="shared" si="224"/>
        <v>82920 - Balicí činnosti</v>
      </c>
      <c r="I1074" s="55" t="s">
        <v>2719</v>
      </c>
      <c r="J1074" t="str">
        <f t="shared" si="225"/>
        <v>Shoda</v>
      </c>
      <c r="K1074">
        <v>1072</v>
      </c>
      <c r="L1074" s="1">
        <f>IF(LEFT(Převodník!$A$12,5)=LEFT('Přehled převodů'!D1074,5),1,0)</f>
        <v>0</v>
      </c>
      <c r="M1074" s="31"/>
      <c r="N1074">
        <f t="shared" si="223"/>
        <v>0</v>
      </c>
      <c r="O1074" s="45" t="e">
        <f t="shared" si="214"/>
        <v>#N/A</v>
      </c>
      <c r="P1074">
        <f t="shared" si="218"/>
        <v>0</v>
      </c>
      <c r="Q1074" s="41">
        <f t="shared" si="219"/>
        <v>0</v>
      </c>
      <c r="R1074" s="41">
        <f t="shared" si="215"/>
        <v>0</v>
      </c>
      <c r="S1074" s="41">
        <f t="shared" si="220"/>
        <v>0</v>
      </c>
      <c r="T1074">
        <f t="shared" si="216"/>
        <v>0</v>
      </c>
      <c r="U1074" s="40">
        <f t="shared" si="221"/>
        <v>0</v>
      </c>
      <c r="V1074" s="38">
        <f t="shared" si="222"/>
        <v>0</v>
      </c>
      <c r="W1074" t="str">
        <f>VLOOKUP(A1074,'Komplet č.2008 (ÚR 4 A 5)'!$V$4:$W$778,1,0)</f>
        <v>82920</v>
      </c>
      <c r="X1074" t="str">
        <f>VLOOKUP(A1074,'Komplet č.2008 (ÚR 4 A 5)'!$Y$4:$Y$778,1,0)</f>
        <v>82920</v>
      </c>
      <c r="FJ1074" t="str">
        <f>VLOOKUP(F1074,'Komplet č 2025 (ÚR 4 A 5)'!$F$3:$N$753,9,0)</f>
        <v>82.92</v>
      </c>
      <c r="FK1074">
        <f>VLOOKUP(F1074,'Komplet č 2025 (ÚR 4 A 5)'!$F$3:$N$753,8,0)</f>
        <v>4</v>
      </c>
    </row>
    <row r="1075" spans="1:167" x14ac:dyDescent="0.25">
      <c r="A1075" s="67" t="s">
        <v>2720</v>
      </c>
      <c r="B1075" s="68" t="s">
        <v>2721</v>
      </c>
      <c r="C1075" s="55" t="str">
        <f t="shared" si="217"/>
        <v>82990 - Ostatní podpůrné činnosti pro podnikání j. n.</v>
      </c>
      <c r="D1075" s="55" t="s">
        <v>2722</v>
      </c>
      <c r="E1075" s="1" t="s">
        <v>2723</v>
      </c>
      <c r="F1075" s="67" t="s">
        <v>2724</v>
      </c>
      <c r="G1075" s="68" t="s">
        <v>2725</v>
      </c>
      <c r="H1075" s="55" t="str">
        <f t="shared" si="224"/>
        <v>43600 - Zprostředkování v oblasti specializovaných stavebních činností</v>
      </c>
      <c r="I1075" s="55" t="s">
        <v>2726</v>
      </c>
      <c r="J1075" t="str">
        <f t="shared" si="225"/>
        <v>Shoda</v>
      </c>
      <c r="K1075">
        <v>1073</v>
      </c>
      <c r="L1075" s="1">
        <f>IF(LEFT(Převodník!$A$12,5)=LEFT('Přehled převodů'!D1075,5),1,0)</f>
        <v>0</v>
      </c>
      <c r="M1075" s="31"/>
      <c r="N1075">
        <f t="shared" si="223"/>
        <v>0</v>
      </c>
      <c r="O1075" s="45" t="e">
        <f t="shared" si="214"/>
        <v>#N/A</v>
      </c>
      <c r="P1075">
        <f t="shared" si="218"/>
        <v>0</v>
      </c>
      <c r="Q1075" s="41">
        <f t="shared" si="219"/>
        <v>0</v>
      </c>
      <c r="R1075" s="41">
        <f t="shared" si="215"/>
        <v>0</v>
      </c>
      <c r="S1075" s="41">
        <f t="shared" si="220"/>
        <v>0</v>
      </c>
      <c r="T1075">
        <f t="shared" si="216"/>
        <v>0</v>
      </c>
      <c r="U1075" s="40">
        <f t="shared" si="221"/>
        <v>0</v>
      </c>
      <c r="V1075" s="38">
        <f t="shared" si="222"/>
        <v>0</v>
      </c>
      <c r="W1075" t="str">
        <f>VLOOKUP(A1075,'Komplet č.2008 (ÚR 4 A 5)'!$V$4:$W$778,1,0)</f>
        <v>82990</v>
      </c>
      <c r="X1075" t="str">
        <f>VLOOKUP(A1075,'Komplet č.2008 (ÚR 4 A 5)'!$Y$4:$Y$778,1,0)</f>
        <v>82990</v>
      </c>
      <c r="FJ1075" t="str">
        <f>VLOOKUP(F1075,'Komplet č 2025 (ÚR 4 A 5)'!$F$3:$N$753,9,0)</f>
        <v>43.60</v>
      </c>
      <c r="FK1075">
        <f>VLOOKUP(F1075,'Komplet č 2025 (ÚR 4 A 5)'!$F$3:$N$753,8,0)</f>
        <v>4</v>
      </c>
    </row>
    <row r="1076" spans="1:167" x14ac:dyDescent="0.25">
      <c r="A1076" s="67" t="s">
        <v>2720</v>
      </c>
      <c r="B1076" s="68" t="s">
        <v>2721</v>
      </c>
      <c r="C1076" s="55" t="str">
        <f t="shared" si="217"/>
        <v>82990 - Ostatní podpůrné činnosti pro podnikání j. n.</v>
      </c>
      <c r="D1076" s="55" t="s">
        <v>2722</v>
      </c>
      <c r="E1076" s="1" t="s">
        <v>2723</v>
      </c>
      <c r="F1076" s="67" t="s">
        <v>1555</v>
      </c>
      <c r="G1076" s="68" t="s">
        <v>1558</v>
      </c>
      <c r="H1076" s="55" t="str">
        <f t="shared" si="224"/>
        <v>46110 - Zprostředkování v oblasti velkoobchodu za provizi se základními zemědělskými produkty, živými zvířaty, textilními surovinami a polotovary</v>
      </c>
      <c r="I1076" s="55" t="s">
        <v>1563</v>
      </c>
      <c r="J1076" t="str">
        <f t="shared" si="225"/>
        <v>Shoda</v>
      </c>
      <c r="K1076">
        <v>1074</v>
      </c>
      <c r="L1076" s="1">
        <f>IF(LEFT(Převodník!$A$12,5)=LEFT('Přehled převodů'!D1076,5),1,0)</f>
        <v>0</v>
      </c>
      <c r="M1076" s="31"/>
      <c r="N1076">
        <f t="shared" si="223"/>
        <v>0</v>
      </c>
      <c r="O1076" s="45" t="e">
        <f t="shared" si="214"/>
        <v>#N/A</v>
      </c>
      <c r="P1076">
        <f t="shared" si="218"/>
        <v>0</v>
      </c>
      <c r="Q1076" s="41">
        <f t="shared" si="219"/>
        <v>0</v>
      </c>
      <c r="R1076" s="41">
        <f t="shared" si="215"/>
        <v>0</v>
      </c>
      <c r="S1076" s="41">
        <f t="shared" si="220"/>
        <v>0</v>
      </c>
      <c r="T1076">
        <f t="shared" si="216"/>
        <v>0</v>
      </c>
      <c r="U1076" s="40">
        <f t="shared" si="221"/>
        <v>0</v>
      </c>
      <c r="V1076" s="38">
        <f t="shared" si="222"/>
        <v>0</v>
      </c>
      <c r="W1076" t="str">
        <f>VLOOKUP(A1076,'Komplet č.2008 (ÚR 4 A 5)'!$V$4:$W$778,1,0)</f>
        <v>82990</v>
      </c>
      <c r="X1076" t="str">
        <f>VLOOKUP(A1076,'Komplet č.2008 (ÚR 4 A 5)'!$Y$4:$Y$778,1,0)</f>
        <v>82990</v>
      </c>
      <c r="FJ1076" t="str">
        <f>VLOOKUP(F1076,'Komplet č 2025 (ÚR 4 A 5)'!$F$3:$N$753,9,0)</f>
        <v>46.11</v>
      </c>
      <c r="FK1076">
        <f>VLOOKUP(F1076,'Komplet č 2025 (ÚR 4 A 5)'!$F$3:$N$753,8,0)</f>
        <v>4</v>
      </c>
    </row>
    <row r="1077" spans="1:167" x14ac:dyDescent="0.25">
      <c r="A1077" s="67" t="s">
        <v>2720</v>
      </c>
      <c r="B1077" s="68" t="s">
        <v>2721</v>
      </c>
      <c r="C1077" s="55" t="str">
        <f t="shared" si="217"/>
        <v>82990 - Ostatní podpůrné činnosti pro podnikání j. n.</v>
      </c>
      <c r="D1077" s="55" t="s">
        <v>2722</v>
      </c>
      <c r="E1077" s="1" t="s">
        <v>2723</v>
      </c>
      <c r="F1077" s="67" t="s">
        <v>1559</v>
      </c>
      <c r="G1077" s="68" t="s">
        <v>1562</v>
      </c>
      <c r="H1077" s="55" t="str">
        <f t="shared" si="224"/>
        <v>46120 - Zprostředkování v oblasti velkoobchodu za provizi s palivy, rudami, kovy a technickými chemikáliemi</v>
      </c>
      <c r="I1077" s="55" t="s">
        <v>1568</v>
      </c>
      <c r="J1077" t="str">
        <f t="shared" si="225"/>
        <v>Shoda</v>
      </c>
      <c r="K1077">
        <v>1075</v>
      </c>
      <c r="L1077" s="1">
        <f>IF(LEFT(Převodník!$A$12,5)=LEFT('Přehled převodů'!D1077,5),1,0)</f>
        <v>0</v>
      </c>
      <c r="M1077" s="31"/>
      <c r="N1077">
        <f t="shared" si="223"/>
        <v>0</v>
      </c>
      <c r="O1077" s="45" t="e">
        <f t="shared" si="214"/>
        <v>#N/A</v>
      </c>
      <c r="P1077">
        <f t="shared" si="218"/>
        <v>0</v>
      </c>
      <c r="Q1077" s="41">
        <f t="shared" si="219"/>
        <v>0</v>
      </c>
      <c r="R1077" s="41">
        <f t="shared" si="215"/>
        <v>0</v>
      </c>
      <c r="S1077" s="41">
        <f t="shared" si="220"/>
        <v>0</v>
      </c>
      <c r="T1077">
        <f t="shared" si="216"/>
        <v>0</v>
      </c>
      <c r="U1077" s="40">
        <f t="shared" si="221"/>
        <v>0</v>
      </c>
      <c r="V1077" s="38">
        <f t="shared" si="222"/>
        <v>0</v>
      </c>
      <c r="W1077" t="str">
        <f>VLOOKUP(A1077,'Komplet č.2008 (ÚR 4 A 5)'!$V$4:$W$778,1,0)</f>
        <v>82990</v>
      </c>
      <c r="X1077" t="str">
        <f>VLOOKUP(A1077,'Komplet č.2008 (ÚR 4 A 5)'!$Y$4:$Y$778,1,0)</f>
        <v>82990</v>
      </c>
      <c r="FJ1077" t="str">
        <f>VLOOKUP(F1077,'Komplet č 2025 (ÚR 4 A 5)'!$F$3:$N$753,9,0)</f>
        <v>46.12</v>
      </c>
      <c r="FK1077">
        <f>VLOOKUP(F1077,'Komplet č 2025 (ÚR 4 A 5)'!$F$3:$N$753,8,0)</f>
        <v>4</v>
      </c>
    </row>
    <row r="1078" spans="1:167" x14ac:dyDescent="0.25">
      <c r="A1078" s="67" t="s">
        <v>2720</v>
      </c>
      <c r="B1078" s="68" t="s">
        <v>2721</v>
      </c>
      <c r="C1078" s="55" t="str">
        <f t="shared" si="217"/>
        <v>82990 - Ostatní podpůrné činnosti pro podnikání j. n.</v>
      </c>
      <c r="D1078" s="55" t="s">
        <v>2722</v>
      </c>
      <c r="E1078" s="1" t="s">
        <v>2723</v>
      </c>
      <c r="F1078" s="67" t="s">
        <v>1564</v>
      </c>
      <c r="G1078" s="68" t="s">
        <v>1567</v>
      </c>
      <c r="H1078" s="55" t="str">
        <f t="shared" si="224"/>
        <v>46130 - Zprostředkování v oblasti velkoobchodu za provizi se dřevem a stavebními materiály</v>
      </c>
      <c r="I1078" s="55" t="s">
        <v>1573</v>
      </c>
      <c r="J1078" t="str">
        <f t="shared" si="225"/>
        <v>Shoda</v>
      </c>
      <c r="K1078">
        <v>1076</v>
      </c>
      <c r="L1078" s="1">
        <f>IF(LEFT(Převodník!$A$12,5)=LEFT('Přehled převodů'!D1078,5),1,0)</f>
        <v>0</v>
      </c>
      <c r="M1078" s="31"/>
      <c r="N1078">
        <f t="shared" si="223"/>
        <v>0</v>
      </c>
      <c r="O1078" s="45" t="e">
        <f t="shared" si="214"/>
        <v>#N/A</v>
      </c>
      <c r="P1078">
        <f t="shared" si="218"/>
        <v>0</v>
      </c>
      <c r="Q1078" s="41">
        <f t="shared" si="219"/>
        <v>0</v>
      </c>
      <c r="R1078" s="41">
        <f t="shared" si="215"/>
        <v>0</v>
      </c>
      <c r="S1078" s="41">
        <f t="shared" si="220"/>
        <v>0</v>
      </c>
      <c r="T1078">
        <f t="shared" si="216"/>
        <v>0</v>
      </c>
      <c r="U1078" s="40">
        <f t="shared" si="221"/>
        <v>0</v>
      </c>
      <c r="V1078" s="38">
        <f t="shared" si="222"/>
        <v>0</v>
      </c>
      <c r="W1078" t="str">
        <f>VLOOKUP(A1078,'Komplet č.2008 (ÚR 4 A 5)'!$V$4:$W$778,1,0)</f>
        <v>82990</v>
      </c>
      <c r="X1078" t="str">
        <f>VLOOKUP(A1078,'Komplet č.2008 (ÚR 4 A 5)'!$Y$4:$Y$778,1,0)</f>
        <v>82990</v>
      </c>
      <c r="FJ1078" t="str">
        <f>VLOOKUP(F1078,'Komplet č 2025 (ÚR 4 A 5)'!$F$3:$N$753,9,0)</f>
        <v>46.13</v>
      </c>
      <c r="FK1078">
        <f>VLOOKUP(F1078,'Komplet č 2025 (ÚR 4 A 5)'!$F$3:$N$753,8,0)</f>
        <v>4</v>
      </c>
    </row>
    <row r="1079" spans="1:167" x14ac:dyDescent="0.25">
      <c r="A1079" s="67" t="s">
        <v>2720</v>
      </c>
      <c r="B1079" s="68" t="s">
        <v>2721</v>
      </c>
      <c r="C1079" s="55" t="str">
        <f t="shared" si="217"/>
        <v>82990 - Ostatní podpůrné činnosti pro podnikání j. n.</v>
      </c>
      <c r="D1079" s="55" t="s">
        <v>2722</v>
      </c>
      <c r="E1079" s="1" t="s">
        <v>2723</v>
      </c>
      <c r="F1079" s="67" t="s">
        <v>1569</v>
      </c>
      <c r="G1079" s="68" t="s">
        <v>1572</v>
      </c>
      <c r="H1079" s="55" t="str">
        <f t="shared" si="224"/>
        <v>46140 - Zprostředkování v oblasti velkoobchodu za provizi se stroji, průmyslovým zařízením, loděmi a letadly</v>
      </c>
      <c r="I1079" s="55" t="s">
        <v>1578</v>
      </c>
      <c r="J1079" t="str">
        <f t="shared" si="225"/>
        <v>Shoda</v>
      </c>
      <c r="K1079">
        <v>1077</v>
      </c>
      <c r="L1079" s="1">
        <f>IF(LEFT(Převodník!$A$12,5)=LEFT('Přehled převodů'!D1079,5),1,0)</f>
        <v>0</v>
      </c>
      <c r="M1079" s="31"/>
      <c r="N1079">
        <f t="shared" si="223"/>
        <v>0</v>
      </c>
      <c r="O1079" s="45" t="e">
        <f t="shared" si="214"/>
        <v>#N/A</v>
      </c>
      <c r="P1079">
        <f t="shared" si="218"/>
        <v>0</v>
      </c>
      <c r="Q1079" s="41">
        <f t="shared" si="219"/>
        <v>0</v>
      </c>
      <c r="R1079" s="41">
        <f t="shared" si="215"/>
        <v>0</v>
      </c>
      <c r="S1079" s="41">
        <f t="shared" si="220"/>
        <v>0</v>
      </c>
      <c r="T1079">
        <f t="shared" si="216"/>
        <v>0</v>
      </c>
      <c r="U1079" s="40">
        <f t="shared" si="221"/>
        <v>0</v>
      </c>
      <c r="V1079" s="38">
        <f t="shared" si="222"/>
        <v>0</v>
      </c>
      <c r="W1079" t="str">
        <f>VLOOKUP(A1079,'Komplet č.2008 (ÚR 4 A 5)'!$V$4:$W$778,1,0)</f>
        <v>82990</v>
      </c>
      <c r="X1079" t="str">
        <f>VLOOKUP(A1079,'Komplet č.2008 (ÚR 4 A 5)'!$Y$4:$Y$778,1,0)</f>
        <v>82990</v>
      </c>
      <c r="FJ1079" t="str">
        <f>VLOOKUP(F1079,'Komplet č 2025 (ÚR 4 A 5)'!$F$3:$N$753,9,0)</f>
        <v>46.14</v>
      </c>
      <c r="FK1079">
        <f>VLOOKUP(F1079,'Komplet č 2025 (ÚR 4 A 5)'!$F$3:$N$753,8,0)</f>
        <v>4</v>
      </c>
    </row>
    <row r="1080" spans="1:167" x14ac:dyDescent="0.25">
      <c r="A1080" s="67" t="s">
        <v>2720</v>
      </c>
      <c r="B1080" s="68" t="s">
        <v>2721</v>
      </c>
      <c r="C1080" s="55" t="str">
        <f t="shared" si="217"/>
        <v>82990 - Ostatní podpůrné činnosti pro podnikání j. n.</v>
      </c>
      <c r="D1080" s="55" t="s">
        <v>2722</v>
      </c>
      <c r="E1080" s="1" t="s">
        <v>2723</v>
      </c>
      <c r="F1080" s="67" t="s">
        <v>1574</v>
      </c>
      <c r="G1080" s="68" t="s">
        <v>1577</v>
      </c>
      <c r="H1080" s="55" t="str">
        <f t="shared" si="224"/>
        <v>46150 - Zprostředkování v oblasti velkoobchodu za provizi s nábytkem, železářským zbožím a potřebami převážně pro domácnost</v>
      </c>
      <c r="I1080" s="55" t="s">
        <v>1583</v>
      </c>
      <c r="J1080" t="str">
        <f t="shared" si="225"/>
        <v>Shoda</v>
      </c>
      <c r="K1080">
        <v>1078</v>
      </c>
      <c r="L1080" s="1">
        <f>IF(LEFT(Převodník!$A$12,5)=LEFT('Přehled převodů'!D1080,5),1,0)</f>
        <v>0</v>
      </c>
      <c r="M1080" s="31"/>
      <c r="N1080">
        <f t="shared" si="223"/>
        <v>0</v>
      </c>
      <c r="O1080" s="45" t="e">
        <f t="shared" si="214"/>
        <v>#N/A</v>
      </c>
      <c r="P1080">
        <f t="shared" si="218"/>
        <v>0</v>
      </c>
      <c r="Q1080" s="41">
        <f t="shared" si="219"/>
        <v>0</v>
      </c>
      <c r="R1080" s="41">
        <f t="shared" si="215"/>
        <v>0</v>
      </c>
      <c r="S1080" s="41">
        <f t="shared" si="220"/>
        <v>0</v>
      </c>
      <c r="T1080">
        <f t="shared" si="216"/>
        <v>0</v>
      </c>
      <c r="U1080" s="40">
        <f t="shared" si="221"/>
        <v>0</v>
      </c>
      <c r="V1080" s="38">
        <f t="shared" si="222"/>
        <v>0</v>
      </c>
      <c r="W1080" t="str">
        <f>VLOOKUP(A1080,'Komplet č.2008 (ÚR 4 A 5)'!$V$4:$W$778,1,0)</f>
        <v>82990</v>
      </c>
      <c r="X1080" t="str">
        <f>VLOOKUP(A1080,'Komplet č.2008 (ÚR 4 A 5)'!$Y$4:$Y$778,1,0)</f>
        <v>82990</v>
      </c>
      <c r="FJ1080" t="str">
        <f>VLOOKUP(F1080,'Komplet č 2025 (ÚR 4 A 5)'!$F$3:$N$753,9,0)</f>
        <v>46.15</v>
      </c>
      <c r="FK1080">
        <f>VLOOKUP(F1080,'Komplet č 2025 (ÚR 4 A 5)'!$F$3:$N$753,8,0)</f>
        <v>4</v>
      </c>
    </row>
    <row r="1081" spans="1:167" x14ac:dyDescent="0.25">
      <c r="A1081" s="67" t="s">
        <v>2720</v>
      </c>
      <c r="B1081" s="68" t="s">
        <v>2721</v>
      </c>
      <c r="C1081" s="55" t="str">
        <f t="shared" si="217"/>
        <v>82990 - Ostatní podpůrné činnosti pro podnikání j. n.</v>
      </c>
      <c r="D1081" s="55" t="s">
        <v>2722</v>
      </c>
      <c r="E1081" s="1" t="s">
        <v>2723</v>
      </c>
      <c r="F1081" s="67" t="s">
        <v>1579</v>
      </c>
      <c r="G1081" s="68" t="s">
        <v>1582</v>
      </c>
      <c r="H1081" s="55" t="str">
        <f t="shared" si="224"/>
        <v>46160 - Zprostředkování v oblasti velkoobchodu za provizi s textilem, oděvy, kožešinami, obuví a koženými výrobky</v>
      </c>
      <c r="I1081" s="55" t="s">
        <v>1588</v>
      </c>
      <c r="J1081" t="str">
        <f t="shared" si="225"/>
        <v>Shoda</v>
      </c>
      <c r="K1081">
        <v>1079</v>
      </c>
      <c r="L1081" s="1">
        <f>IF(LEFT(Převodník!$A$12,5)=LEFT('Přehled převodů'!D1081,5),1,0)</f>
        <v>0</v>
      </c>
      <c r="M1081" s="31"/>
      <c r="N1081">
        <f t="shared" si="223"/>
        <v>0</v>
      </c>
      <c r="O1081" s="45" t="e">
        <f t="shared" si="214"/>
        <v>#N/A</v>
      </c>
      <c r="P1081">
        <f t="shared" si="218"/>
        <v>0</v>
      </c>
      <c r="Q1081" s="41">
        <f t="shared" si="219"/>
        <v>0</v>
      </c>
      <c r="R1081" s="41">
        <f t="shared" si="215"/>
        <v>0</v>
      </c>
      <c r="S1081" s="41">
        <f t="shared" si="220"/>
        <v>0</v>
      </c>
      <c r="T1081">
        <f t="shared" si="216"/>
        <v>0</v>
      </c>
      <c r="U1081" s="40">
        <f t="shared" si="221"/>
        <v>0</v>
      </c>
      <c r="V1081" s="38">
        <f t="shared" si="222"/>
        <v>0</v>
      </c>
      <c r="W1081" t="str">
        <f>VLOOKUP(A1081,'Komplet č.2008 (ÚR 4 A 5)'!$V$4:$W$778,1,0)</f>
        <v>82990</v>
      </c>
      <c r="X1081" t="str">
        <f>VLOOKUP(A1081,'Komplet č.2008 (ÚR 4 A 5)'!$Y$4:$Y$778,1,0)</f>
        <v>82990</v>
      </c>
      <c r="FJ1081" t="str">
        <f>VLOOKUP(F1081,'Komplet č 2025 (ÚR 4 A 5)'!$F$3:$N$753,9,0)</f>
        <v>46.16</v>
      </c>
      <c r="FK1081">
        <f>VLOOKUP(F1081,'Komplet č 2025 (ÚR 4 A 5)'!$F$3:$N$753,8,0)</f>
        <v>4</v>
      </c>
    </row>
    <row r="1082" spans="1:167" x14ac:dyDescent="0.25">
      <c r="A1082" s="67" t="s">
        <v>2720</v>
      </c>
      <c r="B1082" s="68" t="s">
        <v>2721</v>
      </c>
      <c r="C1082" s="55" t="str">
        <f t="shared" si="217"/>
        <v>82990 - Ostatní podpůrné činnosti pro podnikání j. n.</v>
      </c>
      <c r="D1082" s="55" t="s">
        <v>2722</v>
      </c>
      <c r="E1082" s="1" t="s">
        <v>2723</v>
      </c>
      <c r="F1082" s="67" t="s">
        <v>1584</v>
      </c>
      <c r="G1082" s="68" t="s">
        <v>1587</v>
      </c>
      <c r="H1082" s="55" t="str">
        <f t="shared" si="224"/>
        <v>46170 - Zprostředkování v oblasti velkoobchodu za provizi s potravinami, nápoji a tabákovými výrobky</v>
      </c>
      <c r="I1082" s="55" t="s">
        <v>1591</v>
      </c>
      <c r="J1082" t="str">
        <f t="shared" si="225"/>
        <v>Shoda</v>
      </c>
      <c r="K1082">
        <v>1080</v>
      </c>
      <c r="L1082" s="1">
        <f>IF(LEFT(Převodník!$A$12,5)=LEFT('Přehled převodů'!D1082,5),1,0)</f>
        <v>0</v>
      </c>
      <c r="M1082" s="31"/>
      <c r="N1082">
        <f t="shared" si="223"/>
        <v>0</v>
      </c>
      <c r="O1082" s="45" t="e">
        <f t="shared" si="214"/>
        <v>#N/A</v>
      </c>
      <c r="P1082">
        <f t="shared" si="218"/>
        <v>0</v>
      </c>
      <c r="Q1082" s="41">
        <f t="shared" si="219"/>
        <v>0</v>
      </c>
      <c r="R1082" s="41">
        <f t="shared" si="215"/>
        <v>0</v>
      </c>
      <c r="S1082" s="41">
        <f t="shared" si="220"/>
        <v>0</v>
      </c>
      <c r="T1082">
        <f t="shared" si="216"/>
        <v>0</v>
      </c>
      <c r="U1082" s="40">
        <f t="shared" si="221"/>
        <v>0</v>
      </c>
      <c r="V1082" s="38">
        <f t="shared" si="222"/>
        <v>0</v>
      </c>
      <c r="W1082" t="str">
        <f>VLOOKUP(A1082,'Komplet č.2008 (ÚR 4 A 5)'!$V$4:$W$778,1,0)</f>
        <v>82990</v>
      </c>
      <c r="X1082" t="str">
        <f>VLOOKUP(A1082,'Komplet č.2008 (ÚR 4 A 5)'!$Y$4:$Y$778,1,0)</f>
        <v>82990</v>
      </c>
      <c r="FJ1082" t="str">
        <f>VLOOKUP(F1082,'Komplet č 2025 (ÚR 4 A 5)'!$F$3:$N$753,9,0)</f>
        <v>46.17</v>
      </c>
      <c r="FK1082">
        <f>VLOOKUP(F1082,'Komplet č 2025 (ÚR 4 A 5)'!$F$3:$N$753,8,0)</f>
        <v>4</v>
      </c>
    </row>
    <row r="1083" spans="1:167" x14ac:dyDescent="0.25">
      <c r="A1083" s="67" t="s">
        <v>2720</v>
      </c>
      <c r="B1083" s="68" t="s">
        <v>2721</v>
      </c>
      <c r="C1083" s="55" t="str">
        <f t="shared" si="217"/>
        <v>82990 - Ostatní podpůrné činnosti pro podnikání j. n.</v>
      </c>
      <c r="D1083" s="55" t="s">
        <v>2722</v>
      </c>
      <c r="E1083" s="1" t="s">
        <v>2723</v>
      </c>
      <c r="F1083" s="67" t="s">
        <v>1510</v>
      </c>
      <c r="G1083" s="68" t="s">
        <v>1511</v>
      </c>
      <c r="H1083" s="55" t="str">
        <f t="shared" si="224"/>
        <v>46180 - Zprostředkování v oblasti specializovaného velkoobchodu za provizi s ostatním zbožím</v>
      </c>
      <c r="I1083" s="55" t="s">
        <v>1506</v>
      </c>
      <c r="J1083" t="str">
        <f t="shared" si="225"/>
        <v>Shoda</v>
      </c>
      <c r="K1083">
        <v>1081</v>
      </c>
      <c r="L1083" s="1">
        <f>IF(LEFT(Převodník!$A$12,5)=LEFT('Přehled převodů'!D1083,5),1,0)</f>
        <v>0</v>
      </c>
      <c r="M1083" s="31"/>
      <c r="N1083">
        <f t="shared" si="223"/>
        <v>0</v>
      </c>
      <c r="O1083" s="45" t="e">
        <f t="shared" si="214"/>
        <v>#N/A</v>
      </c>
      <c r="P1083">
        <f t="shared" si="218"/>
        <v>0</v>
      </c>
      <c r="Q1083" s="41">
        <f t="shared" si="219"/>
        <v>0</v>
      </c>
      <c r="R1083" s="41">
        <f t="shared" si="215"/>
        <v>0</v>
      </c>
      <c r="S1083" s="41">
        <f t="shared" si="220"/>
        <v>0</v>
      </c>
      <c r="T1083">
        <f t="shared" si="216"/>
        <v>0</v>
      </c>
      <c r="U1083" s="40">
        <f t="shared" si="221"/>
        <v>0</v>
      </c>
      <c r="V1083" s="38">
        <f t="shared" si="222"/>
        <v>0</v>
      </c>
      <c r="W1083" t="str">
        <f>VLOOKUP(A1083,'Komplet č.2008 (ÚR 4 A 5)'!$V$4:$W$778,1,0)</f>
        <v>82990</v>
      </c>
      <c r="X1083" t="str">
        <f>VLOOKUP(A1083,'Komplet č.2008 (ÚR 4 A 5)'!$Y$4:$Y$778,1,0)</f>
        <v>82990</v>
      </c>
      <c r="FJ1083" t="str">
        <f>VLOOKUP(F1083,'Komplet č 2025 (ÚR 4 A 5)'!$F$3:$N$753,9,0)</f>
        <v>46.18</v>
      </c>
      <c r="FK1083">
        <f>VLOOKUP(F1083,'Komplet č 2025 (ÚR 4 A 5)'!$F$3:$N$753,8,0)</f>
        <v>4</v>
      </c>
    </row>
    <row r="1084" spans="1:167" x14ac:dyDescent="0.25">
      <c r="A1084" s="67" t="s">
        <v>2720</v>
      </c>
      <c r="B1084" s="68" t="s">
        <v>2721</v>
      </c>
      <c r="C1084" s="55" t="str">
        <f t="shared" si="217"/>
        <v>82990 - Ostatní podpůrné činnosti pro podnikání j. n.</v>
      </c>
      <c r="D1084" s="55" t="s">
        <v>2722</v>
      </c>
      <c r="E1084" s="1" t="s">
        <v>2723</v>
      </c>
      <c r="F1084" s="67" t="s">
        <v>1598</v>
      </c>
      <c r="G1084" s="68" t="s">
        <v>1601</v>
      </c>
      <c r="H1084" s="55" t="str">
        <f t="shared" si="224"/>
        <v>46190 - Zprostředkování v oblasti nespecializovaného velkoobchodu za provizi</v>
      </c>
      <c r="I1084" s="55" t="s">
        <v>1605</v>
      </c>
      <c r="J1084" t="str">
        <f t="shared" si="225"/>
        <v>Shoda</v>
      </c>
      <c r="K1084">
        <v>1082</v>
      </c>
      <c r="L1084" s="1">
        <f>IF(LEFT(Převodník!$A$12,5)=LEFT('Přehled převodů'!D1084,5),1,0)</f>
        <v>0</v>
      </c>
      <c r="M1084" s="31"/>
      <c r="N1084">
        <f t="shared" si="223"/>
        <v>0</v>
      </c>
      <c r="O1084" s="45" t="e">
        <f t="shared" si="214"/>
        <v>#N/A</v>
      </c>
      <c r="P1084">
        <f t="shared" si="218"/>
        <v>0</v>
      </c>
      <c r="Q1084" s="41">
        <f t="shared" si="219"/>
        <v>0</v>
      </c>
      <c r="R1084" s="41">
        <f t="shared" si="215"/>
        <v>0</v>
      </c>
      <c r="S1084" s="41">
        <f t="shared" si="220"/>
        <v>0</v>
      </c>
      <c r="T1084">
        <f t="shared" si="216"/>
        <v>0</v>
      </c>
      <c r="U1084" s="40">
        <f t="shared" si="221"/>
        <v>0</v>
      </c>
      <c r="V1084" s="38">
        <f t="shared" si="222"/>
        <v>0</v>
      </c>
      <c r="W1084" t="str">
        <f>VLOOKUP(A1084,'Komplet č.2008 (ÚR 4 A 5)'!$V$4:$W$778,1,0)</f>
        <v>82990</v>
      </c>
      <c r="X1084" t="str">
        <f>VLOOKUP(A1084,'Komplet č.2008 (ÚR 4 A 5)'!$Y$4:$Y$778,1,0)</f>
        <v>82990</v>
      </c>
      <c r="FJ1084" t="str">
        <f>VLOOKUP(F1084,'Komplet č 2025 (ÚR 4 A 5)'!$F$3:$N$753,9,0)</f>
        <v>46.19</v>
      </c>
      <c r="FK1084">
        <f>VLOOKUP(F1084,'Komplet č 2025 (ÚR 4 A 5)'!$F$3:$N$753,8,0)</f>
        <v>4</v>
      </c>
    </row>
    <row r="1085" spans="1:167" x14ac:dyDescent="0.25">
      <c r="A1085" s="67" t="s">
        <v>2720</v>
      </c>
      <c r="B1085" s="68" t="s">
        <v>2721</v>
      </c>
      <c r="C1085" s="55" t="str">
        <f t="shared" si="217"/>
        <v>82990 - Ostatní podpůrné činnosti pro podnikání j. n.</v>
      </c>
      <c r="D1085" s="55" t="s">
        <v>2722</v>
      </c>
      <c r="E1085" s="1" t="s">
        <v>2723</v>
      </c>
      <c r="F1085" s="67" t="s">
        <v>1779</v>
      </c>
      <c r="G1085" s="68" t="s">
        <v>1780</v>
      </c>
      <c r="H1085" s="55" t="str">
        <f t="shared" si="224"/>
        <v>47910 - Zprostředkování v oblasti nespecializovaného maloobchodu</v>
      </c>
      <c r="I1085" s="55" t="s">
        <v>1787</v>
      </c>
      <c r="J1085" t="str">
        <f t="shared" si="225"/>
        <v>Shoda</v>
      </c>
      <c r="K1085">
        <v>1083</v>
      </c>
      <c r="L1085" s="1">
        <f>IF(LEFT(Převodník!$A$12,5)=LEFT('Přehled převodů'!D1085,5),1,0)</f>
        <v>0</v>
      </c>
      <c r="M1085" s="31"/>
      <c r="N1085">
        <f t="shared" si="223"/>
        <v>0</v>
      </c>
      <c r="O1085" s="45" t="e">
        <f t="shared" si="214"/>
        <v>#N/A</v>
      </c>
      <c r="P1085">
        <f t="shared" si="218"/>
        <v>0</v>
      </c>
      <c r="Q1085" s="41">
        <f t="shared" si="219"/>
        <v>0</v>
      </c>
      <c r="R1085" s="41">
        <f t="shared" si="215"/>
        <v>0</v>
      </c>
      <c r="S1085" s="41">
        <f t="shared" si="220"/>
        <v>0</v>
      </c>
      <c r="T1085">
        <f t="shared" si="216"/>
        <v>0</v>
      </c>
      <c r="U1085" s="40">
        <f t="shared" si="221"/>
        <v>0</v>
      </c>
      <c r="V1085" s="38">
        <f t="shared" si="222"/>
        <v>0</v>
      </c>
      <c r="W1085" t="str">
        <f>VLOOKUP(A1085,'Komplet č.2008 (ÚR 4 A 5)'!$V$4:$W$778,1,0)</f>
        <v>82990</v>
      </c>
      <c r="X1085" t="str">
        <f>VLOOKUP(A1085,'Komplet č.2008 (ÚR 4 A 5)'!$Y$4:$Y$778,1,0)</f>
        <v>82990</v>
      </c>
      <c r="FJ1085" t="str">
        <f>VLOOKUP(F1085,'Komplet č 2025 (ÚR 4 A 5)'!$F$3:$N$753,9,0)</f>
        <v>47.91</v>
      </c>
      <c r="FK1085">
        <f>VLOOKUP(F1085,'Komplet č 2025 (ÚR 4 A 5)'!$F$3:$N$753,8,0)</f>
        <v>4</v>
      </c>
    </row>
    <row r="1086" spans="1:167" x14ac:dyDescent="0.25">
      <c r="A1086" s="67" t="s">
        <v>2720</v>
      </c>
      <c r="B1086" s="68" t="s">
        <v>2721</v>
      </c>
      <c r="C1086" s="55" t="str">
        <f t="shared" si="217"/>
        <v>82990 - Ostatní podpůrné činnosti pro podnikání j. n.</v>
      </c>
      <c r="D1086" s="55" t="s">
        <v>2722</v>
      </c>
      <c r="E1086" s="1" t="s">
        <v>2723</v>
      </c>
      <c r="F1086" s="67" t="s">
        <v>1519</v>
      </c>
      <c r="G1086" s="68" t="s">
        <v>1520</v>
      </c>
      <c r="H1086" s="55" t="str">
        <f t="shared" si="224"/>
        <v>47920 - Zprostředkování v oblasti specializovaného maloobchodu</v>
      </c>
      <c r="I1086" s="55" t="s">
        <v>1518</v>
      </c>
      <c r="J1086" t="str">
        <f t="shared" si="225"/>
        <v>Shoda</v>
      </c>
      <c r="K1086">
        <v>1084</v>
      </c>
      <c r="L1086" s="1">
        <f>IF(LEFT(Převodník!$A$12,5)=LEFT('Přehled převodů'!D1086,5),1,0)</f>
        <v>0</v>
      </c>
      <c r="M1086" s="31"/>
      <c r="N1086">
        <f t="shared" si="223"/>
        <v>0</v>
      </c>
      <c r="O1086" s="45" t="e">
        <f t="shared" si="214"/>
        <v>#N/A</v>
      </c>
      <c r="P1086">
        <f t="shared" si="218"/>
        <v>0</v>
      </c>
      <c r="Q1086" s="41">
        <f t="shared" si="219"/>
        <v>0</v>
      </c>
      <c r="R1086" s="41">
        <f t="shared" si="215"/>
        <v>0</v>
      </c>
      <c r="S1086" s="41">
        <f t="shared" si="220"/>
        <v>0</v>
      </c>
      <c r="T1086">
        <f t="shared" si="216"/>
        <v>0</v>
      </c>
      <c r="U1086" s="40">
        <f t="shared" si="221"/>
        <v>0</v>
      </c>
      <c r="V1086" s="38">
        <f t="shared" si="222"/>
        <v>0</v>
      </c>
      <c r="W1086" t="str">
        <f>VLOOKUP(A1086,'Komplet č.2008 (ÚR 4 A 5)'!$V$4:$W$778,1,0)</f>
        <v>82990</v>
      </c>
      <c r="X1086" t="str">
        <f>VLOOKUP(A1086,'Komplet č.2008 (ÚR 4 A 5)'!$Y$4:$Y$778,1,0)</f>
        <v>82990</v>
      </c>
      <c r="FJ1086" t="str">
        <f>VLOOKUP(F1086,'Komplet č 2025 (ÚR 4 A 5)'!$F$3:$N$753,9,0)</f>
        <v>47.92</v>
      </c>
      <c r="FK1086">
        <f>VLOOKUP(F1086,'Komplet č 2025 (ÚR 4 A 5)'!$F$3:$N$753,8,0)</f>
        <v>4</v>
      </c>
    </row>
    <row r="1087" spans="1:167" x14ac:dyDescent="0.25">
      <c r="A1087" s="67" t="s">
        <v>2720</v>
      </c>
      <c r="B1087" s="68" t="s">
        <v>2721</v>
      </c>
      <c r="C1087" s="55" t="str">
        <f t="shared" si="217"/>
        <v>82990 - Ostatní podpůrné činnosti pro podnikání j. n.</v>
      </c>
      <c r="D1087" s="55" t="s">
        <v>2722</v>
      </c>
      <c r="E1087" s="1" t="s">
        <v>2723</v>
      </c>
      <c r="F1087" s="67" t="s">
        <v>2727</v>
      </c>
      <c r="G1087" s="68" t="s">
        <v>2728</v>
      </c>
      <c r="H1087" s="55" t="str">
        <f t="shared" si="224"/>
        <v>53300 - Zprostředkování v oblasti poštovních a kurýrních činností</v>
      </c>
      <c r="I1087" s="55" t="s">
        <v>2729</v>
      </c>
      <c r="J1087" t="str">
        <f t="shared" si="225"/>
        <v>Shoda</v>
      </c>
      <c r="K1087">
        <v>1085</v>
      </c>
      <c r="L1087" s="1">
        <f>IF(LEFT(Převodník!$A$12,5)=LEFT('Přehled převodů'!D1087,5),1,0)</f>
        <v>0</v>
      </c>
      <c r="M1087" s="31"/>
      <c r="N1087">
        <f t="shared" si="223"/>
        <v>0</v>
      </c>
      <c r="O1087" s="45" t="e">
        <f t="shared" si="214"/>
        <v>#N/A</v>
      </c>
      <c r="P1087">
        <f t="shared" si="218"/>
        <v>0</v>
      </c>
      <c r="Q1087" s="41">
        <f t="shared" si="219"/>
        <v>0</v>
      </c>
      <c r="R1087" s="41">
        <f t="shared" si="215"/>
        <v>0</v>
      </c>
      <c r="S1087" s="41">
        <f t="shared" si="220"/>
        <v>0</v>
      </c>
      <c r="T1087">
        <f t="shared" si="216"/>
        <v>0</v>
      </c>
      <c r="U1087" s="40">
        <f t="shared" si="221"/>
        <v>0</v>
      </c>
      <c r="V1087" s="38">
        <f t="shared" si="222"/>
        <v>0</v>
      </c>
      <c r="W1087" t="str">
        <f>VLOOKUP(A1087,'Komplet č.2008 (ÚR 4 A 5)'!$V$4:$W$778,1,0)</f>
        <v>82990</v>
      </c>
      <c r="X1087" t="str">
        <f>VLOOKUP(A1087,'Komplet č.2008 (ÚR 4 A 5)'!$Y$4:$Y$778,1,0)</f>
        <v>82990</v>
      </c>
      <c r="FJ1087" t="str">
        <f>VLOOKUP(F1087,'Komplet č 2025 (ÚR 4 A 5)'!$F$3:$N$753,9,0)</f>
        <v>53.30</v>
      </c>
      <c r="FK1087">
        <f>VLOOKUP(F1087,'Komplet č 2025 (ÚR 4 A 5)'!$F$3:$N$753,8,0)</f>
        <v>4</v>
      </c>
    </row>
    <row r="1088" spans="1:167" x14ac:dyDescent="0.25">
      <c r="A1088" s="67" t="s">
        <v>2720</v>
      </c>
      <c r="B1088" s="68" t="s">
        <v>2721</v>
      </c>
      <c r="C1088" s="55" t="str">
        <f t="shared" si="217"/>
        <v>82990 - Ostatní podpůrné činnosti pro podnikání j. n.</v>
      </c>
      <c r="D1088" s="55" t="s">
        <v>2722</v>
      </c>
      <c r="E1088" s="1" t="s">
        <v>2723</v>
      </c>
      <c r="F1088" s="67" t="s">
        <v>2251</v>
      </c>
      <c r="G1088" s="68" t="s">
        <v>2275</v>
      </c>
      <c r="H1088" s="55" t="str">
        <f t="shared" si="224"/>
        <v>61200 - Činnosti v oblasti přeprodeje telekomunikačních služeb a zprostředkování telekomunikačních činností</v>
      </c>
      <c r="I1088" s="55" t="s">
        <v>2276</v>
      </c>
      <c r="J1088" t="str">
        <f t="shared" si="225"/>
        <v>Shoda</v>
      </c>
      <c r="K1088">
        <v>1086</v>
      </c>
      <c r="L1088" s="1">
        <f>IF(LEFT(Převodník!$A$12,5)=LEFT('Přehled převodů'!D1088,5),1,0)</f>
        <v>0</v>
      </c>
      <c r="M1088" s="31"/>
      <c r="N1088">
        <f t="shared" si="223"/>
        <v>0</v>
      </c>
      <c r="O1088" s="45" t="e">
        <f t="shared" si="214"/>
        <v>#N/A</v>
      </c>
      <c r="P1088">
        <f t="shared" si="218"/>
        <v>0</v>
      </c>
      <c r="Q1088" s="41">
        <f t="shared" si="219"/>
        <v>0</v>
      </c>
      <c r="R1088" s="41">
        <f t="shared" si="215"/>
        <v>0</v>
      </c>
      <c r="S1088" s="41">
        <f t="shared" si="220"/>
        <v>0</v>
      </c>
      <c r="T1088">
        <f t="shared" si="216"/>
        <v>0</v>
      </c>
      <c r="U1088" s="40">
        <f t="shared" si="221"/>
        <v>0</v>
      </c>
      <c r="V1088" s="38">
        <f t="shared" si="222"/>
        <v>0</v>
      </c>
      <c r="W1088" t="str">
        <f>VLOOKUP(A1088,'Komplet č.2008 (ÚR 4 A 5)'!$V$4:$W$778,1,0)</f>
        <v>82990</v>
      </c>
      <c r="X1088" t="str">
        <f>VLOOKUP(A1088,'Komplet č.2008 (ÚR 4 A 5)'!$Y$4:$Y$778,1,0)</f>
        <v>82990</v>
      </c>
      <c r="FJ1088" t="str">
        <f>VLOOKUP(F1088,'Komplet č 2025 (ÚR 4 A 5)'!$F$3:$N$753,9,0)</f>
        <v>61.20</v>
      </c>
      <c r="FK1088">
        <f>VLOOKUP(F1088,'Komplet č 2025 (ÚR 4 A 5)'!$F$3:$N$753,8,0)</f>
        <v>4</v>
      </c>
    </row>
    <row r="1089" spans="1:167" x14ac:dyDescent="0.25">
      <c r="A1089" s="67" t="s">
        <v>2720</v>
      </c>
      <c r="B1089" s="68" t="s">
        <v>2721</v>
      </c>
      <c r="C1089" s="55" t="str">
        <f t="shared" si="217"/>
        <v>82990 - Ostatní podpůrné činnosti pro podnikání j. n.</v>
      </c>
      <c r="D1089" s="55" t="s">
        <v>2722</v>
      </c>
      <c r="E1089" s="1" t="s">
        <v>2723</v>
      </c>
      <c r="F1089" s="67" t="s">
        <v>2639</v>
      </c>
      <c r="G1089" s="68" t="s">
        <v>2640</v>
      </c>
      <c r="H1089" s="55" t="str">
        <f t="shared" ref="H1089:H1114" si="226">F1089&amp;" - "&amp;G1089</f>
        <v>77510 - Zprostředkování v oblasti pronájmu a leasingu automobilů, obytných automobilů a přívěsů</v>
      </c>
      <c r="I1089" s="55" t="s">
        <v>2642</v>
      </c>
      <c r="J1089" t="str">
        <f t="shared" si="225"/>
        <v>Shoda</v>
      </c>
      <c r="K1089">
        <v>1087</v>
      </c>
      <c r="L1089" s="1">
        <f>IF(LEFT(Převodník!$A$12,5)=LEFT('Přehled převodů'!D1089,5),1,0)</f>
        <v>0</v>
      </c>
      <c r="M1089" s="31"/>
      <c r="N1089">
        <f t="shared" si="223"/>
        <v>0</v>
      </c>
      <c r="O1089" s="45" t="e">
        <f t="shared" si="214"/>
        <v>#N/A</v>
      </c>
      <c r="P1089">
        <f t="shared" si="218"/>
        <v>0</v>
      </c>
      <c r="Q1089" s="41">
        <f t="shared" si="219"/>
        <v>0</v>
      </c>
      <c r="R1089" s="41">
        <f t="shared" si="215"/>
        <v>0</v>
      </c>
      <c r="S1089" s="41">
        <f t="shared" si="220"/>
        <v>0</v>
      </c>
      <c r="T1089">
        <f t="shared" si="216"/>
        <v>0</v>
      </c>
      <c r="U1089" s="40">
        <f t="shared" si="221"/>
        <v>0</v>
      </c>
      <c r="V1089" s="38">
        <f t="shared" si="222"/>
        <v>0</v>
      </c>
      <c r="W1089" t="str">
        <f>VLOOKUP(A1089,'Komplet č.2008 (ÚR 4 A 5)'!$V$4:$W$778,1,0)</f>
        <v>82990</v>
      </c>
      <c r="X1089" t="str">
        <f>VLOOKUP(A1089,'Komplet č.2008 (ÚR 4 A 5)'!$Y$4:$Y$778,1,0)</f>
        <v>82990</v>
      </c>
      <c r="FJ1089" t="str">
        <f>VLOOKUP(F1089,'Komplet č 2025 (ÚR 4 A 5)'!$F$3:$N$753,9,0)</f>
        <v>77.51</v>
      </c>
      <c r="FK1089">
        <f>VLOOKUP(F1089,'Komplet č 2025 (ÚR 4 A 5)'!$F$3:$N$753,8,0)</f>
        <v>4</v>
      </c>
    </row>
    <row r="1090" spans="1:167" x14ac:dyDescent="0.25">
      <c r="A1090" s="67" t="s">
        <v>2720</v>
      </c>
      <c r="B1090" s="68" t="s">
        <v>2721</v>
      </c>
      <c r="C1090" s="55" t="str">
        <f t="shared" si="217"/>
        <v>82990 - Ostatní podpůrné činnosti pro podnikání j. n.</v>
      </c>
      <c r="D1090" s="55" t="s">
        <v>2722</v>
      </c>
      <c r="E1090" s="1" t="s">
        <v>2723</v>
      </c>
      <c r="F1090" s="67" t="s">
        <v>2730</v>
      </c>
      <c r="G1090" s="68" t="s">
        <v>2731</v>
      </c>
      <c r="H1090" s="55" t="str">
        <f t="shared" si="226"/>
        <v>77520 - Zprostředkování v oblasti pronájmu a leasingu jiných hmotných statků a nefinančních nehmotných aktiv</v>
      </c>
      <c r="I1090" s="55" t="s">
        <v>2732</v>
      </c>
      <c r="J1090" t="str">
        <f t="shared" si="225"/>
        <v>Shoda</v>
      </c>
      <c r="K1090">
        <v>1088</v>
      </c>
      <c r="L1090" s="1">
        <f>IF(LEFT(Převodník!$A$12,5)=LEFT('Přehled převodů'!D1090,5),1,0)</f>
        <v>0</v>
      </c>
      <c r="M1090" s="31"/>
      <c r="N1090">
        <f t="shared" si="223"/>
        <v>0</v>
      </c>
      <c r="O1090" s="45" t="e">
        <f t="shared" si="214"/>
        <v>#N/A</v>
      </c>
      <c r="P1090">
        <f t="shared" si="218"/>
        <v>0</v>
      </c>
      <c r="Q1090" s="41">
        <f t="shared" si="219"/>
        <v>0</v>
      </c>
      <c r="R1090" s="41">
        <f t="shared" si="215"/>
        <v>0</v>
      </c>
      <c r="S1090" s="41">
        <f t="shared" si="220"/>
        <v>0</v>
      </c>
      <c r="T1090">
        <f t="shared" si="216"/>
        <v>0</v>
      </c>
      <c r="U1090" s="40">
        <f t="shared" si="221"/>
        <v>0</v>
      </c>
      <c r="V1090" s="38">
        <f t="shared" si="222"/>
        <v>0</v>
      </c>
      <c r="W1090" t="str">
        <f>VLOOKUP(A1090,'Komplet č.2008 (ÚR 4 A 5)'!$V$4:$W$778,1,0)</f>
        <v>82990</v>
      </c>
      <c r="X1090" t="str">
        <f>VLOOKUP(A1090,'Komplet č.2008 (ÚR 4 A 5)'!$Y$4:$Y$778,1,0)</f>
        <v>82990</v>
      </c>
      <c r="FJ1090" t="str">
        <f>VLOOKUP(F1090,'Komplet č 2025 (ÚR 4 A 5)'!$F$3:$N$753,9,0)</f>
        <v>77.52</v>
      </c>
      <c r="FK1090">
        <f>VLOOKUP(F1090,'Komplet č 2025 (ÚR 4 A 5)'!$F$3:$N$753,8,0)</f>
        <v>4</v>
      </c>
    </row>
    <row r="1091" spans="1:167" x14ac:dyDescent="0.25">
      <c r="A1091" s="67" t="s">
        <v>2720</v>
      </c>
      <c r="B1091" s="68" t="s">
        <v>2721</v>
      </c>
      <c r="C1091" s="55" t="str">
        <f t="shared" si="217"/>
        <v>82990 - Ostatní podpůrné činnosti pro podnikání j. n.</v>
      </c>
      <c r="D1091" s="55" t="s">
        <v>2722</v>
      </c>
      <c r="E1091" s="1" t="s">
        <v>2723</v>
      </c>
      <c r="F1091" s="67" t="s">
        <v>2652</v>
      </c>
      <c r="G1091" s="68" t="s">
        <v>2653</v>
      </c>
      <c r="H1091" s="55" t="str">
        <f t="shared" si="226"/>
        <v>82400 - Zprostředkování v oblasti podpůrných činností pro podnikání j. n.</v>
      </c>
      <c r="I1091" s="55" t="s">
        <v>2657</v>
      </c>
      <c r="J1091" t="str">
        <f t="shared" si="225"/>
        <v>Shoda</v>
      </c>
      <c r="K1091">
        <v>1089</v>
      </c>
      <c r="L1091" s="1">
        <f>IF(LEFT(Převodník!$A$12,5)=LEFT('Přehled převodů'!D1091,5),1,0)</f>
        <v>0</v>
      </c>
      <c r="M1091" s="31"/>
      <c r="N1091">
        <f t="shared" si="223"/>
        <v>0</v>
      </c>
      <c r="O1091" s="45" t="e">
        <f t="shared" ref="O1091:O1154" si="227">INDEX(K:K,MATCH(1,L:L,0))</f>
        <v>#N/A</v>
      </c>
      <c r="P1091">
        <f t="shared" si="218"/>
        <v>0</v>
      </c>
      <c r="Q1091" s="41">
        <f t="shared" si="219"/>
        <v>0</v>
      </c>
      <c r="R1091" s="41">
        <f t="shared" ref="R1091:R1154" si="228">IF(BO2418=0,N1091,Q1091)</f>
        <v>0</v>
      </c>
      <c r="S1091" s="41">
        <f t="shared" si="220"/>
        <v>0</v>
      </c>
      <c r="T1091">
        <f t="shared" ref="T1091:T1154" si="229">IF(L1091=0,0,E1091)</f>
        <v>0</v>
      </c>
      <c r="U1091" s="40">
        <f t="shared" si="221"/>
        <v>0</v>
      </c>
      <c r="V1091" s="38">
        <f t="shared" si="222"/>
        <v>0</v>
      </c>
      <c r="W1091" t="str">
        <f>VLOOKUP(A1091,'Komplet č.2008 (ÚR 4 A 5)'!$V$4:$W$778,1,0)</f>
        <v>82990</v>
      </c>
      <c r="X1091" t="str">
        <f>VLOOKUP(A1091,'Komplet č.2008 (ÚR 4 A 5)'!$Y$4:$Y$778,1,0)</f>
        <v>82990</v>
      </c>
      <c r="FJ1091" t="str">
        <f>VLOOKUP(F1091,'Komplet č 2025 (ÚR 4 A 5)'!$F$3:$N$753,9,0)</f>
        <v>82.40</v>
      </c>
      <c r="FK1091">
        <f>VLOOKUP(F1091,'Komplet č 2025 (ÚR 4 A 5)'!$F$3:$N$753,8,0)</f>
        <v>4</v>
      </c>
    </row>
    <row r="1092" spans="1:167" x14ac:dyDescent="0.25">
      <c r="A1092" s="67" t="s">
        <v>2720</v>
      </c>
      <c r="B1092" s="68" t="s">
        <v>2721</v>
      </c>
      <c r="C1092" s="55" t="str">
        <f t="shared" si="217"/>
        <v>82990 - Ostatní podpůrné činnosti pro podnikání j. n.</v>
      </c>
      <c r="D1092" s="55" t="s">
        <v>2722</v>
      </c>
      <c r="E1092" s="1" t="s">
        <v>2723</v>
      </c>
      <c r="F1092" s="67" t="s">
        <v>2713</v>
      </c>
      <c r="G1092" s="68" t="s">
        <v>2714</v>
      </c>
      <c r="H1092" s="55" t="str">
        <f t="shared" si="226"/>
        <v>82910 - Inkasní činnosti, ověřování solventnosti zákazníka</v>
      </c>
      <c r="I1092" s="55" t="s">
        <v>2715</v>
      </c>
      <c r="J1092" t="str">
        <f t="shared" si="225"/>
        <v>Shoda</v>
      </c>
      <c r="K1092">
        <v>1090</v>
      </c>
      <c r="L1092" s="1">
        <f>IF(LEFT(Převodník!$A$12,5)=LEFT('Přehled převodů'!D1092,5),1,0)</f>
        <v>0</v>
      </c>
      <c r="M1092" s="31"/>
      <c r="N1092">
        <f t="shared" si="223"/>
        <v>0</v>
      </c>
      <c r="O1092" s="45" t="e">
        <f t="shared" si="227"/>
        <v>#N/A</v>
      </c>
      <c r="P1092">
        <f t="shared" si="218"/>
        <v>0</v>
      </c>
      <c r="Q1092" s="41">
        <f t="shared" si="219"/>
        <v>0</v>
      </c>
      <c r="R1092" s="41">
        <f t="shared" si="228"/>
        <v>0</v>
      </c>
      <c r="S1092" s="41">
        <f t="shared" si="220"/>
        <v>0</v>
      </c>
      <c r="T1092">
        <f t="shared" si="229"/>
        <v>0</v>
      </c>
      <c r="U1092" s="40">
        <f t="shared" si="221"/>
        <v>0</v>
      </c>
      <c r="V1092" s="38">
        <f t="shared" si="222"/>
        <v>0</v>
      </c>
      <c r="W1092" t="str">
        <f>VLOOKUP(A1092,'Komplet č.2008 (ÚR 4 A 5)'!$V$4:$W$778,1,0)</f>
        <v>82990</v>
      </c>
      <c r="X1092" t="str">
        <f>VLOOKUP(A1092,'Komplet č.2008 (ÚR 4 A 5)'!$Y$4:$Y$778,1,0)</f>
        <v>82990</v>
      </c>
      <c r="FJ1092" t="str">
        <f>VLOOKUP(F1092,'Komplet č 2025 (ÚR 4 A 5)'!$F$3:$N$753,9,0)</f>
        <v>82.91</v>
      </c>
      <c r="FK1092">
        <f>VLOOKUP(F1092,'Komplet č 2025 (ÚR 4 A 5)'!$F$3:$N$753,8,0)</f>
        <v>4</v>
      </c>
    </row>
    <row r="1093" spans="1:167" x14ac:dyDescent="0.25">
      <c r="A1093" s="67" t="s">
        <v>2720</v>
      </c>
      <c r="B1093" s="68" t="s">
        <v>2721</v>
      </c>
      <c r="C1093" s="55" t="str">
        <f t="shared" ref="C1093:C1156" si="230">A1093&amp;" - "&amp;B1093</f>
        <v>82990 - Ostatní podpůrné činnosti pro podnikání j. n.</v>
      </c>
      <c r="D1093" s="55" t="s">
        <v>2722</v>
      </c>
      <c r="E1093" s="1" t="s">
        <v>2723</v>
      </c>
      <c r="F1093" s="67" t="s">
        <v>2720</v>
      </c>
      <c r="G1093" s="68" t="s">
        <v>2721</v>
      </c>
      <c r="H1093" s="55" t="str">
        <f t="shared" si="226"/>
        <v>82990 - Ostatní podpůrné činnosti pro podnikání j. n.</v>
      </c>
      <c r="I1093" s="55" t="s">
        <v>2722</v>
      </c>
      <c r="J1093" t="str">
        <f t="shared" si="225"/>
        <v>Shoda</v>
      </c>
      <c r="K1093">
        <v>1091</v>
      </c>
      <c r="L1093" s="1">
        <f>IF(LEFT(Převodník!$A$12,5)=LEFT('Přehled převodů'!D1093,5),1,0)</f>
        <v>0</v>
      </c>
      <c r="M1093" s="31"/>
      <c r="N1093">
        <f t="shared" si="223"/>
        <v>0</v>
      </c>
      <c r="O1093" s="45" t="e">
        <f t="shared" si="227"/>
        <v>#N/A</v>
      </c>
      <c r="P1093">
        <f t="shared" si="218"/>
        <v>0</v>
      </c>
      <c r="Q1093" s="41">
        <f t="shared" si="219"/>
        <v>0</v>
      </c>
      <c r="R1093" s="41">
        <f t="shared" si="228"/>
        <v>0</v>
      </c>
      <c r="S1093" s="41">
        <f t="shared" si="220"/>
        <v>0</v>
      </c>
      <c r="T1093">
        <f t="shared" si="229"/>
        <v>0</v>
      </c>
      <c r="U1093" s="40">
        <f t="shared" si="221"/>
        <v>0</v>
      </c>
      <c r="V1093" s="38">
        <f t="shared" si="222"/>
        <v>0</v>
      </c>
      <c r="W1093" t="str">
        <f>VLOOKUP(A1093,'Komplet č.2008 (ÚR 4 A 5)'!$V$4:$W$778,1,0)</f>
        <v>82990</v>
      </c>
      <c r="X1093" t="str">
        <f>VLOOKUP(A1093,'Komplet č.2008 (ÚR 4 A 5)'!$Y$4:$Y$778,1,0)</f>
        <v>82990</v>
      </c>
      <c r="FJ1093" t="str">
        <f>VLOOKUP(F1093,'Komplet č 2025 (ÚR 4 A 5)'!$F$3:$N$753,9,0)</f>
        <v>82.99</v>
      </c>
      <c r="FK1093">
        <f>VLOOKUP(F1093,'Komplet č 2025 (ÚR 4 A 5)'!$F$3:$N$753,8,0)</f>
        <v>4</v>
      </c>
    </row>
    <row r="1094" spans="1:167" x14ac:dyDescent="0.25">
      <c r="A1094" s="67" t="s">
        <v>2720</v>
      </c>
      <c r="B1094" s="68" t="s">
        <v>2721</v>
      </c>
      <c r="C1094" s="55" t="str">
        <f t="shared" si="230"/>
        <v>82990 - Ostatní podpůrné činnosti pro podnikání j. n.</v>
      </c>
      <c r="D1094" s="55" t="s">
        <v>2722</v>
      </c>
      <c r="E1094" s="1" t="s">
        <v>2723</v>
      </c>
      <c r="F1094" s="67" t="s">
        <v>2733</v>
      </c>
      <c r="G1094" s="68" t="s">
        <v>2734</v>
      </c>
      <c r="H1094" s="55" t="str">
        <f t="shared" si="226"/>
        <v>85610 - Zprostředkování v oblasti vzdělávání</v>
      </c>
      <c r="I1094" s="55" t="s">
        <v>2737</v>
      </c>
      <c r="J1094" t="str">
        <f t="shared" si="225"/>
        <v>Shoda</v>
      </c>
      <c r="K1094">
        <v>1092</v>
      </c>
      <c r="L1094" s="1">
        <f>IF(LEFT(Převodník!$A$12,5)=LEFT('Přehled převodů'!D1094,5),1,0)</f>
        <v>0</v>
      </c>
      <c r="M1094" s="31"/>
      <c r="N1094">
        <f t="shared" si="223"/>
        <v>0</v>
      </c>
      <c r="O1094" s="45" t="e">
        <f t="shared" si="227"/>
        <v>#N/A</v>
      </c>
      <c r="P1094">
        <f t="shared" si="218"/>
        <v>0</v>
      </c>
      <c r="Q1094" s="41">
        <f t="shared" si="219"/>
        <v>0</v>
      </c>
      <c r="R1094" s="41">
        <f t="shared" si="228"/>
        <v>0</v>
      </c>
      <c r="S1094" s="41">
        <f t="shared" si="220"/>
        <v>0</v>
      </c>
      <c r="T1094">
        <f t="shared" si="229"/>
        <v>0</v>
      </c>
      <c r="U1094" s="40">
        <f t="shared" si="221"/>
        <v>0</v>
      </c>
      <c r="V1094" s="38">
        <f t="shared" si="222"/>
        <v>0</v>
      </c>
      <c r="W1094" t="str">
        <f>VLOOKUP(A1094,'Komplet č.2008 (ÚR 4 A 5)'!$V$4:$W$778,1,0)</f>
        <v>82990</v>
      </c>
      <c r="X1094" t="str">
        <f>VLOOKUP(A1094,'Komplet č.2008 (ÚR 4 A 5)'!$Y$4:$Y$778,1,0)</f>
        <v>82990</v>
      </c>
      <c r="FJ1094" t="str">
        <f>VLOOKUP(F1094,'Komplet č 2025 (ÚR 4 A 5)'!$F$3:$N$753,9,0)</f>
        <v>85.61</v>
      </c>
      <c r="FK1094">
        <f>VLOOKUP(F1094,'Komplet č 2025 (ÚR 4 A 5)'!$F$3:$N$753,8,0)</f>
        <v>4</v>
      </c>
    </row>
    <row r="1095" spans="1:167" x14ac:dyDescent="0.25">
      <c r="A1095" s="67" t="s">
        <v>2720</v>
      </c>
      <c r="B1095" s="68" t="s">
        <v>2721</v>
      </c>
      <c r="C1095" s="55" t="str">
        <f t="shared" si="230"/>
        <v>82990 - Ostatní podpůrné činnosti pro podnikání j. n.</v>
      </c>
      <c r="D1095" s="55" t="s">
        <v>2722</v>
      </c>
      <c r="E1095" s="1" t="s">
        <v>2723</v>
      </c>
      <c r="F1095" s="67" t="s">
        <v>2735</v>
      </c>
      <c r="G1095" s="68" t="s">
        <v>2736</v>
      </c>
      <c r="H1095" s="55" t="str">
        <f t="shared" si="226"/>
        <v>86970 - Zprostředkování v oblasti zdravotní péče</v>
      </c>
      <c r="I1095" s="55" t="s">
        <v>2740</v>
      </c>
      <c r="J1095" t="str">
        <f t="shared" si="225"/>
        <v>Shoda</v>
      </c>
      <c r="K1095">
        <v>1093</v>
      </c>
      <c r="L1095" s="1">
        <f>IF(LEFT(Převodník!$A$12,5)=LEFT('Přehled převodů'!D1095,5),1,0)</f>
        <v>0</v>
      </c>
      <c r="M1095" s="31"/>
      <c r="N1095">
        <f t="shared" si="223"/>
        <v>0</v>
      </c>
      <c r="O1095" s="45" t="e">
        <f t="shared" si="227"/>
        <v>#N/A</v>
      </c>
      <c r="P1095">
        <f t="shared" si="218"/>
        <v>0</v>
      </c>
      <c r="Q1095" s="41">
        <f t="shared" si="219"/>
        <v>0</v>
      </c>
      <c r="R1095" s="41">
        <f t="shared" si="228"/>
        <v>0</v>
      </c>
      <c r="S1095" s="41">
        <f t="shared" si="220"/>
        <v>0</v>
      </c>
      <c r="T1095">
        <f t="shared" si="229"/>
        <v>0</v>
      </c>
      <c r="U1095" s="40">
        <f t="shared" si="221"/>
        <v>0</v>
      </c>
      <c r="V1095" s="38">
        <f t="shared" si="222"/>
        <v>0</v>
      </c>
      <c r="W1095" t="str">
        <f>VLOOKUP(A1095,'Komplet č.2008 (ÚR 4 A 5)'!$V$4:$W$778,1,0)</f>
        <v>82990</v>
      </c>
      <c r="X1095" t="str">
        <f>VLOOKUP(A1095,'Komplet č.2008 (ÚR 4 A 5)'!$Y$4:$Y$778,1,0)</f>
        <v>82990</v>
      </c>
      <c r="FJ1095" t="str">
        <f>VLOOKUP(F1095,'Komplet č 2025 (ÚR 4 A 5)'!$F$3:$N$753,9,0)</f>
        <v>86.97</v>
      </c>
      <c r="FK1095">
        <f>VLOOKUP(F1095,'Komplet č 2025 (ÚR 4 A 5)'!$F$3:$N$753,8,0)</f>
        <v>4</v>
      </c>
    </row>
    <row r="1096" spans="1:167" x14ac:dyDescent="0.25">
      <c r="A1096" s="67" t="s">
        <v>2720</v>
      </c>
      <c r="B1096" s="68" t="s">
        <v>2721</v>
      </c>
      <c r="C1096" s="55" t="str">
        <f t="shared" si="230"/>
        <v>82990 - Ostatní podpůrné činnosti pro podnikání j. n.</v>
      </c>
      <c r="D1096" s="55" t="s">
        <v>2722</v>
      </c>
      <c r="E1096" s="1" t="s">
        <v>2723</v>
      </c>
      <c r="F1096" s="67" t="s">
        <v>2738</v>
      </c>
      <c r="G1096" s="68" t="s">
        <v>2739</v>
      </c>
      <c r="H1096" s="55" t="str">
        <f t="shared" si="226"/>
        <v>87910 - Zprostředkování v oblasti pobytových služeb sociální péče</v>
      </c>
      <c r="I1096" s="55" t="s">
        <v>2743</v>
      </c>
      <c r="J1096" t="str">
        <f t="shared" si="225"/>
        <v>Shoda</v>
      </c>
      <c r="K1096">
        <v>1094</v>
      </c>
      <c r="L1096" s="1">
        <f>IF(LEFT(Převodník!$A$12,5)=LEFT('Přehled převodů'!D1096,5),1,0)</f>
        <v>0</v>
      </c>
      <c r="M1096" s="31"/>
      <c r="N1096">
        <f t="shared" si="223"/>
        <v>0</v>
      </c>
      <c r="O1096" s="45" t="e">
        <f t="shared" si="227"/>
        <v>#N/A</v>
      </c>
      <c r="P1096">
        <f t="shared" si="218"/>
        <v>0</v>
      </c>
      <c r="Q1096" s="41">
        <f t="shared" si="219"/>
        <v>0</v>
      </c>
      <c r="R1096" s="41">
        <f t="shared" si="228"/>
        <v>0</v>
      </c>
      <c r="S1096" s="41">
        <f t="shared" si="220"/>
        <v>0</v>
      </c>
      <c r="T1096">
        <f t="shared" si="229"/>
        <v>0</v>
      </c>
      <c r="U1096" s="40">
        <f t="shared" si="221"/>
        <v>0</v>
      </c>
      <c r="V1096" s="38">
        <f t="shared" si="222"/>
        <v>0</v>
      </c>
      <c r="W1096" t="str">
        <f>VLOOKUP(A1096,'Komplet č.2008 (ÚR 4 A 5)'!$V$4:$W$778,1,0)</f>
        <v>82990</v>
      </c>
      <c r="X1096" t="str">
        <f>VLOOKUP(A1096,'Komplet č.2008 (ÚR 4 A 5)'!$Y$4:$Y$778,1,0)</f>
        <v>82990</v>
      </c>
      <c r="FJ1096" t="str">
        <f>VLOOKUP(F1096,'Komplet č 2025 (ÚR 4 A 5)'!$F$3:$N$753,9,0)</f>
        <v>87.91</v>
      </c>
      <c r="FK1096">
        <f>VLOOKUP(F1096,'Komplet č 2025 (ÚR 4 A 5)'!$F$3:$N$753,8,0)</f>
        <v>4</v>
      </c>
    </row>
    <row r="1097" spans="1:167" x14ac:dyDescent="0.25">
      <c r="A1097" s="67" t="s">
        <v>2720</v>
      </c>
      <c r="B1097" s="68" t="s">
        <v>2721</v>
      </c>
      <c r="C1097" s="55" t="str">
        <f t="shared" si="230"/>
        <v>82990 - Ostatní podpůrné činnosti pro podnikání j. n.</v>
      </c>
      <c r="D1097" s="55" t="s">
        <v>2722</v>
      </c>
      <c r="E1097" s="1" t="s">
        <v>2723</v>
      </c>
      <c r="F1097" s="67" t="s">
        <v>2741</v>
      </c>
      <c r="G1097" s="68" t="s">
        <v>2742</v>
      </c>
      <c r="H1097" s="55" t="str">
        <f t="shared" si="226"/>
        <v>95400 - Zprostředkování v oblasti oprav a údržby počítačů, výrobků pro osobní potřebu a převážně pro domácnost a motorových vozidel a motocyklů</v>
      </c>
      <c r="I1097" s="55" t="s">
        <v>1530</v>
      </c>
      <c r="J1097" t="str">
        <f t="shared" si="225"/>
        <v>Shoda</v>
      </c>
      <c r="K1097">
        <v>1095</v>
      </c>
      <c r="L1097" s="1">
        <f>IF(LEFT(Převodník!$A$12,5)=LEFT('Přehled převodů'!D1097,5),1,0)</f>
        <v>0</v>
      </c>
      <c r="M1097" s="31"/>
      <c r="N1097">
        <f t="shared" si="223"/>
        <v>0</v>
      </c>
      <c r="O1097" s="45" t="e">
        <f t="shared" si="227"/>
        <v>#N/A</v>
      </c>
      <c r="P1097">
        <f t="shared" si="218"/>
        <v>0</v>
      </c>
      <c r="Q1097" s="41">
        <f t="shared" si="219"/>
        <v>0</v>
      </c>
      <c r="R1097" s="41">
        <f t="shared" si="228"/>
        <v>0</v>
      </c>
      <c r="S1097" s="41">
        <f t="shared" si="220"/>
        <v>0</v>
      </c>
      <c r="T1097">
        <f t="shared" si="229"/>
        <v>0</v>
      </c>
      <c r="U1097" s="40">
        <f t="shared" si="221"/>
        <v>0</v>
      </c>
      <c r="V1097" s="38">
        <f t="shared" si="222"/>
        <v>0</v>
      </c>
      <c r="W1097" t="str">
        <f>VLOOKUP(A1097,'Komplet č.2008 (ÚR 4 A 5)'!$V$4:$W$778,1,0)</f>
        <v>82990</v>
      </c>
      <c r="X1097" t="str">
        <f>VLOOKUP(A1097,'Komplet č.2008 (ÚR 4 A 5)'!$Y$4:$Y$778,1,0)</f>
        <v>82990</v>
      </c>
      <c r="FJ1097" t="str">
        <f>VLOOKUP(F1097,'Komplet č 2025 (ÚR 4 A 5)'!$F$3:$N$753,9,0)</f>
        <v>95.40</v>
      </c>
      <c r="FK1097">
        <f>VLOOKUP(F1097,'Komplet č 2025 (ÚR 4 A 5)'!$F$3:$N$753,8,0)</f>
        <v>4</v>
      </c>
    </row>
    <row r="1098" spans="1:167" x14ac:dyDescent="0.25">
      <c r="A1098" s="67" t="s">
        <v>2720</v>
      </c>
      <c r="B1098" s="68" t="s">
        <v>2721</v>
      </c>
      <c r="C1098" s="55" t="str">
        <f t="shared" si="230"/>
        <v>82990 - Ostatní podpůrné činnosti pro podnikání j. n.</v>
      </c>
      <c r="D1098" s="55" t="s">
        <v>2722</v>
      </c>
      <c r="E1098" s="1" t="s">
        <v>2723</v>
      </c>
      <c r="F1098" s="67" t="s">
        <v>2744</v>
      </c>
      <c r="G1098" s="68" t="s">
        <v>2745</v>
      </c>
      <c r="H1098" s="55" t="str">
        <f t="shared" si="226"/>
        <v>96400 - Zprostředkování v oblasti osobních služeb</v>
      </c>
      <c r="I1098" s="55" t="s">
        <v>2749</v>
      </c>
      <c r="J1098" t="str">
        <f t="shared" si="225"/>
        <v>Shoda</v>
      </c>
      <c r="K1098">
        <v>1096</v>
      </c>
      <c r="L1098" s="1">
        <f>IF(LEFT(Převodník!$A$12,5)=LEFT('Přehled převodů'!D1098,5),1,0)</f>
        <v>0</v>
      </c>
      <c r="M1098" s="31"/>
      <c r="N1098">
        <f t="shared" si="223"/>
        <v>0</v>
      </c>
      <c r="O1098" s="45" t="e">
        <f t="shared" si="227"/>
        <v>#N/A</v>
      </c>
      <c r="P1098">
        <f t="shared" ref="P1098:P1161" si="231">IF(AND(N1098&lt;N1099,N1097=0),N1098,0)</f>
        <v>0</v>
      </c>
      <c r="Q1098" s="41">
        <f t="shared" ref="Q1098:Q1161" si="232">IF(AND(P1098&gt;1,P1097=0,L1098=1),P1098,0)</f>
        <v>0</v>
      </c>
      <c r="R1098" s="41">
        <f t="shared" si="228"/>
        <v>0</v>
      </c>
      <c r="S1098" s="41">
        <f t="shared" ref="S1098:S1161" si="233">(IF(AND(N1098=P1098,Q1098=P1098,Q1098,R1098=N1098),N1098,0))</f>
        <v>0</v>
      </c>
      <c r="T1098">
        <f t="shared" si="229"/>
        <v>0</v>
      </c>
      <c r="U1098" s="40">
        <f t="shared" ref="U1098:U1161" si="234">IF(AND(T1097=0,T1099&gt;=0),T1098,0)</f>
        <v>0</v>
      </c>
      <c r="V1098" s="38">
        <f t="shared" ref="V1098:V1161" si="235">IF(U1098+T1098=T1098,T1098,0)</f>
        <v>0</v>
      </c>
      <c r="W1098" t="str">
        <f>VLOOKUP(A1098,'Komplet č.2008 (ÚR 4 A 5)'!$V$4:$W$778,1,0)</f>
        <v>82990</v>
      </c>
      <c r="X1098" t="str">
        <f>VLOOKUP(A1098,'Komplet č.2008 (ÚR 4 A 5)'!$Y$4:$Y$778,1,0)</f>
        <v>82990</v>
      </c>
      <c r="FJ1098" t="str">
        <f>VLOOKUP(F1098,'Komplet č 2025 (ÚR 4 A 5)'!$F$3:$N$753,9,0)</f>
        <v>96.40</v>
      </c>
      <c r="FK1098">
        <f>VLOOKUP(F1098,'Komplet č 2025 (ÚR 4 A 5)'!$F$3:$N$753,8,0)</f>
        <v>4</v>
      </c>
    </row>
    <row r="1099" spans="1:167" x14ac:dyDescent="0.25">
      <c r="A1099" s="67" t="s">
        <v>2746</v>
      </c>
      <c r="B1099" s="68" t="s">
        <v>2747</v>
      </c>
      <c r="C1099" s="55" t="str">
        <f t="shared" si="230"/>
        <v>84110 - Všeobecné činnosti veřejné správy</v>
      </c>
      <c r="D1099" s="55" t="s">
        <v>2748</v>
      </c>
      <c r="E1099" s="1" t="s">
        <v>29</v>
      </c>
      <c r="F1099" s="67" t="s">
        <v>2746</v>
      </c>
      <c r="G1099" s="68" t="s">
        <v>2747</v>
      </c>
      <c r="H1099" s="55" t="str">
        <f t="shared" si="226"/>
        <v>84110 - Všeobecné činnosti veřejné správy</v>
      </c>
      <c r="I1099" s="55" t="s">
        <v>2748</v>
      </c>
      <c r="J1099" t="str">
        <f t="shared" si="225"/>
        <v>Shoda</v>
      </c>
      <c r="K1099">
        <v>1097</v>
      </c>
      <c r="L1099" s="1">
        <f>IF(LEFT(Převodník!$A$12,5)=LEFT('Přehled převodů'!D1099,5),1,0)</f>
        <v>0</v>
      </c>
      <c r="M1099" s="31"/>
      <c r="N1099">
        <f t="shared" si="223"/>
        <v>0</v>
      </c>
      <c r="O1099" s="45" t="e">
        <f t="shared" si="227"/>
        <v>#N/A</v>
      </c>
      <c r="P1099">
        <f t="shared" si="231"/>
        <v>0</v>
      </c>
      <c r="Q1099" s="41">
        <f t="shared" si="232"/>
        <v>0</v>
      </c>
      <c r="R1099" s="41">
        <f t="shared" si="228"/>
        <v>0</v>
      </c>
      <c r="S1099" s="41">
        <f t="shared" si="233"/>
        <v>0</v>
      </c>
      <c r="T1099">
        <f t="shared" si="229"/>
        <v>0</v>
      </c>
      <c r="U1099" s="40">
        <f t="shared" si="234"/>
        <v>0</v>
      </c>
      <c r="V1099" s="38">
        <f t="shared" si="235"/>
        <v>0</v>
      </c>
      <c r="W1099" t="str">
        <f>VLOOKUP(A1099,'Komplet č.2008 (ÚR 4 A 5)'!$V$4:$W$778,1,0)</f>
        <v>84110</v>
      </c>
      <c r="X1099" t="str">
        <f>VLOOKUP(A1099,'Komplet č.2008 (ÚR 4 A 5)'!$Y$4:$Y$778,1,0)</f>
        <v>84110</v>
      </c>
      <c r="FJ1099" t="str">
        <f>VLOOKUP(F1099,'Komplet č 2025 (ÚR 4 A 5)'!$F$3:$N$753,9,0)</f>
        <v>84.11</v>
      </c>
      <c r="FK1099">
        <f>VLOOKUP(F1099,'Komplet č 2025 (ÚR 4 A 5)'!$F$3:$N$753,8,0)</f>
        <v>4</v>
      </c>
    </row>
    <row r="1100" spans="1:167" x14ac:dyDescent="0.25">
      <c r="A1100" s="67" t="s">
        <v>2750</v>
      </c>
      <c r="B1100" s="68" t="s">
        <v>2751</v>
      </c>
      <c r="C1100" s="55" t="str">
        <f t="shared" si="230"/>
        <v>84120 - Regulace činností souvisejících s poskytováním zdravotní péče, vzděláváním, kulturou a sociální péčí, kromě sociál. Zabezpečení</v>
      </c>
      <c r="D1100" s="55" t="s">
        <v>2752</v>
      </c>
      <c r="E1100" s="1" t="s">
        <v>29</v>
      </c>
      <c r="F1100" s="67" t="s">
        <v>2750</v>
      </c>
      <c r="G1100" s="68" t="s">
        <v>2753</v>
      </c>
      <c r="H1100" s="55" t="str">
        <f t="shared" si="226"/>
        <v>84120 - Regulace činností souvisejících s poskytováním zdravotní péče, vzděláváním, kulturou a jiných služeb pro společnost</v>
      </c>
      <c r="I1100" s="55" t="s">
        <v>2757</v>
      </c>
      <c r="J1100" t="str">
        <f t="shared" si="225"/>
        <v>Shoda</v>
      </c>
      <c r="K1100">
        <v>1098</v>
      </c>
      <c r="L1100" s="1">
        <f>IF(LEFT(Převodník!$A$12,5)=LEFT('Přehled převodů'!D1100,5),1,0)</f>
        <v>0</v>
      </c>
      <c r="M1100" s="31"/>
      <c r="N1100">
        <f t="shared" si="223"/>
        <v>0</v>
      </c>
      <c r="O1100" s="45" t="e">
        <f t="shared" si="227"/>
        <v>#N/A</v>
      </c>
      <c r="P1100">
        <f t="shared" si="231"/>
        <v>0</v>
      </c>
      <c r="Q1100" s="41">
        <f t="shared" si="232"/>
        <v>0</v>
      </c>
      <c r="R1100" s="41">
        <f t="shared" si="228"/>
        <v>0</v>
      </c>
      <c r="S1100" s="41">
        <f t="shared" si="233"/>
        <v>0</v>
      </c>
      <c r="T1100">
        <f t="shared" si="229"/>
        <v>0</v>
      </c>
      <c r="U1100" s="40">
        <f t="shared" si="234"/>
        <v>0</v>
      </c>
      <c r="V1100" s="38">
        <f t="shared" si="235"/>
        <v>0</v>
      </c>
      <c r="W1100" t="str">
        <f>VLOOKUP(A1100,'Komplet č.2008 (ÚR 4 A 5)'!$V$4:$W$778,1,0)</f>
        <v>84120</v>
      </c>
      <c r="X1100" t="str">
        <f>VLOOKUP(A1100,'Komplet č.2008 (ÚR 4 A 5)'!$Y$4:$Y$778,1,0)</f>
        <v>84120</v>
      </c>
      <c r="FJ1100" t="str">
        <f>VLOOKUP(F1100,'Komplet č 2025 (ÚR 4 A 5)'!$F$3:$N$753,9,0)</f>
        <v>84.12</v>
      </c>
      <c r="FK1100">
        <f>VLOOKUP(F1100,'Komplet č 2025 (ÚR 4 A 5)'!$F$3:$N$753,8,0)</f>
        <v>4</v>
      </c>
    </row>
    <row r="1101" spans="1:167" x14ac:dyDescent="0.25">
      <c r="A1101" s="67" t="s">
        <v>2754</v>
      </c>
      <c r="B1101" s="68" t="s">
        <v>2755</v>
      </c>
      <c r="C1101" s="55" t="str">
        <f t="shared" si="230"/>
        <v>84130 - Regulace a podpora podnikatelského prostředí</v>
      </c>
      <c r="D1101" s="55" t="s">
        <v>2756</v>
      </c>
      <c r="E1101" s="1" t="s">
        <v>29</v>
      </c>
      <c r="F1101" s="67" t="s">
        <v>2754</v>
      </c>
      <c r="G1101" s="68" t="s">
        <v>2755</v>
      </c>
      <c r="H1101" s="55" t="str">
        <f t="shared" si="226"/>
        <v>84130 - Regulace a podpora podnikatelského prostředí</v>
      </c>
      <c r="I1101" s="55" t="s">
        <v>2756</v>
      </c>
      <c r="J1101" t="str">
        <f t="shared" si="225"/>
        <v>Shoda</v>
      </c>
      <c r="K1101">
        <v>1099</v>
      </c>
      <c r="L1101" s="1">
        <f>IF(LEFT(Převodník!$A$12,5)=LEFT('Přehled převodů'!D1101,5),1,0)</f>
        <v>0</v>
      </c>
      <c r="M1101" s="31"/>
      <c r="N1101">
        <f t="shared" si="223"/>
        <v>0</v>
      </c>
      <c r="O1101" s="45" t="e">
        <f t="shared" si="227"/>
        <v>#N/A</v>
      </c>
      <c r="P1101">
        <f t="shared" si="231"/>
        <v>0</v>
      </c>
      <c r="Q1101" s="41">
        <f t="shared" si="232"/>
        <v>0</v>
      </c>
      <c r="R1101" s="41">
        <f t="shared" si="228"/>
        <v>0</v>
      </c>
      <c r="S1101" s="41">
        <f t="shared" si="233"/>
        <v>0</v>
      </c>
      <c r="T1101">
        <f t="shared" si="229"/>
        <v>0</v>
      </c>
      <c r="U1101" s="40">
        <f t="shared" si="234"/>
        <v>0</v>
      </c>
      <c r="V1101" s="38">
        <f t="shared" si="235"/>
        <v>0</v>
      </c>
      <c r="W1101" t="str">
        <f>VLOOKUP(A1101,'Komplet č.2008 (ÚR 4 A 5)'!$V$4:$W$778,1,0)</f>
        <v>84130</v>
      </c>
      <c r="X1101" t="str">
        <f>VLOOKUP(A1101,'Komplet č.2008 (ÚR 4 A 5)'!$Y$4:$Y$778,1,0)</f>
        <v>84130</v>
      </c>
      <c r="FJ1101" t="str">
        <f>VLOOKUP(F1101,'Komplet č 2025 (ÚR 4 A 5)'!$F$3:$N$753,9,0)</f>
        <v>84.13</v>
      </c>
      <c r="FK1101">
        <f>VLOOKUP(F1101,'Komplet č 2025 (ÚR 4 A 5)'!$F$3:$N$753,8,0)</f>
        <v>4</v>
      </c>
    </row>
    <row r="1102" spans="1:167" x14ac:dyDescent="0.25">
      <c r="A1102" s="67" t="s">
        <v>2758</v>
      </c>
      <c r="B1102" s="68" t="s">
        <v>2759</v>
      </c>
      <c r="C1102" s="55" t="str">
        <f t="shared" si="230"/>
        <v>84210 - Činnosti v oblasti zahraničních věcí</v>
      </c>
      <c r="D1102" s="55" t="s">
        <v>2760</v>
      </c>
      <c r="E1102" s="1" t="s">
        <v>29</v>
      </c>
      <c r="F1102" s="67" t="s">
        <v>2758</v>
      </c>
      <c r="G1102" s="68" t="s">
        <v>2759</v>
      </c>
      <c r="H1102" s="55" t="str">
        <f t="shared" si="226"/>
        <v>84210 - Činnosti v oblasti zahraničních věcí</v>
      </c>
      <c r="I1102" s="55" t="s">
        <v>2760</v>
      </c>
      <c r="J1102" t="str">
        <f t="shared" si="225"/>
        <v>Shoda</v>
      </c>
      <c r="K1102">
        <v>1100</v>
      </c>
      <c r="L1102" s="1">
        <f>IF(LEFT(Převodník!$A$12,5)=LEFT('Přehled převodů'!D1102,5),1,0)</f>
        <v>0</v>
      </c>
      <c r="M1102" s="31"/>
      <c r="N1102">
        <f t="shared" si="223"/>
        <v>0</v>
      </c>
      <c r="O1102" s="45" t="e">
        <f t="shared" si="227"/>
        <v>#N/A</v>
      </c>
      <c r="P1102">
        <f t="shared" si="231"/>
        <v>0</v>
      </c>
      <c r="Q1102" s="41">
        <f t="shared" si="232"/>
        <v>0</v>
      </c>
      <c r="R1102" s="41">
        <f t="shared" si="228"/>
        <v>0</v>
      </c>
      <c r="S1102" s="41">
        <f t="shared" si="233"/>
        <v>0</v>
      </c>
      <c r="T1102">
        <f t="shared" si="229"/>
        <v>0</v>
      </c>
      <c r="U1102" s="40">
        <f t="shared" si="234"/>
        <v>0</v>
      </c>
      <c r="V1102" s="38">
        <f t="shared" si="235"/>
        <v>0</v>
      </c>
      <c r="W1102" t="str">
        <f>VLOOKUP(A1102,'Komplet č.2008 (ÚR 4 A 5)'!$V$4:$W$778,1,0)</f>
        <v>84210</v>
      </c>
      <c r="X1102" t="str">
        <f>VLOOKUP(A1102,'Komplet č.2008 (ÚR 4 A 5)'!$Y$4:$Y$778,1,0)</f>
        <v>84210</v>
      </c>
      <c r="FJ1102" t="str">
        <f>VLOOKUP(F1102,'Komplet č 2025 (ÚR 4 A 5)'!$F$3:$N$753,9,0)</f>
        <v>84.21</v>
      </c>
      <c r="FK1102">
        <f>VLOOKUP(F1102,'Komplet č 2025 (ÚR 4 A 5)'!$F$3:$N$753,8,0)</f>
        <v>4</v>
      </c>
    </row>
    <row r="1103" spans="1:167" x14ac:dyDescent="0.25">
      <c r="A1103" s="67" t="s">
        <v>2761</v>
      </c>
      <c r="B1103" s="68" t="s">
        <v>2762</v>
      </c>
      <c r="C1103" s="55" t="str">
        <f t="shared" si="230"/>
        <v>84211 - Pomoc cizím zemím při katastrofách nebo v nouzových situacích přímo nebo prostřednictvím mezinárodních organizací</v>
      </c>
      <c r="D1103" s="55" t="s">
        <v>2763</v>
      </c>
      <c r="E1103" s="1" t="s">
        <v>29</v>
      </c>
      <c r="F1103" s="67" t="s">
        <v>2758</v>
      </c>
      <c r="G1103" s="68" t="s">
        <v>2759</v>
      </c>
      <c r="H1103" s="55" t="str">
        <f t="shared" si="226"/>
        <v>84210 - Činnosti v oblasti zahraničních věcí</v>
      </c>
      <c r="I1103" s="55" t="s">
        <v>2760</v>
      </c>
      <c r="J1103" t="str">
        <f t="shared" si="225"/>
        <v>Shoda</v>
      </c>
      <c r="K1103">
        <v>1101</v>
      </c>
      <c r="L1103" s="1">
        <f>IF(LEFT(Převodník!$A$12,5)=LEFT('Přehled převodů'!D1103,5),1,0)</f>
        <v>0</v>
      </c>
      <c r="M1103" s="31"/>
      <c r="N1103">
        <f t="shared" si="223"/>
        <v>0</v>
      </c>
      <c r="O1103" s="45" t="e">
        <f t="shared" si="227"/>
        <v>#N/A</v>
      </c>
      <c r="P1103">
        <f t="shared" si="231"/>
        <v>0</v>
      </c>
      <c r="Q1103" s="41">
        <f t="shared" si="232"/>
        <v>0</v>
      </c>
      <c r="R1103" s="41">
        <f t="shared" si="228"/>
        <v>0</v>
      </c>
      <c r="S1103" s="41">
        <f t="shared" si="233"/>
        <v>0</v>
      </c>
      <c r="T1103">
        <f t="shared" si="229"/>
        <v>0</v>
      </c>
      <c r="U1103" s="40">
        <f t="shared" si="234"/>
        <v>0</v>
      </c>
      <c r="V1103" s="38">
        <f t="shared" si="235"/>
        <v>0</v>
      </c>
      <c r="W1103" t="str">
        <f>VLOOKUP(A1103,'Komplet č.2008 (ÚR 4 A 5)'!$V$4:$W$778,1,0)</f>
        <v>84211</v>
      </c>
      <c r="X1103" t="str">
        <f>VLOOKUP(A1103,'Komplet č.2008 (ÚR 4 A 5)'!$Y$4:$Y$778,1,0)</f>
        <v>84211</v>
      </c>
      <c r="FJ1103" t="str">
        <f>VLOOKUP(F1103,'Komplet č 2025 (ÚR 4 A 5)'!$F$3:$N$753,9,0)</f>
        <v>84.21</v>
      </c>
      <c r="FK1103">
        <f>VLOOKUP(F1103,'Komplet č 2025 (ÚR 4 A 5)'!$F$3:$N$753,8,0)</f>
        <v>4</v>
      </c>
    </row>
    <row r="1104" spans="1:167" x14ac:dyDescent="0.25">
      <c r="A1104" s="67" t="s">
        <v>2764</v>
      </c>
      <c r="B1104" s="68" t="s">
        <v>2765</v>
      </c>
      <c r="C1104" s="55" t="str">
        <f t="shared" si="230"/>
        <v>84212 - Rozvíjení vzájemného přátelství a porozumění mezi národy</v>
      </c>
      <c r="D1104" s="55" t="s">
        <v>2766</v>
      </c>
      <c r="E1104" s="1" t="s">
        <v>29</v>
      </c>
      <c r="F1104" s="67" t="s">
        <v>2758</v>
      </c>
      <c r="G1104" s="68" t="s">
        <v>2759</v>
      </c>
      <c r="H1104" s="55" t="str">
        <f t="shared" si="226"/>
        <v>84210 - Činnosti v oblasti zahraničních věcí</v>
      </c>
      <c r="I1104" s="55" t="s">
        <v>2760</v>
      </c>
      <c r="J1104" t="str">
        <f t="shared" si="225"/>
        <v>Shoda</v>
      </c>
      <c r="K1104">
        <v>1102</v>
      </c>
      <c r="L1104" s="1">
        <f>IF(LEFT(Převodník!$A$12,5)=LEFT('Přehled převodů'!D1104,5),1,0)</f>
        <v>0</v>
      </c>
      <c r="M1104" s="31"/>
      <c r="N1104">
        <f t="shared" si="223"/>
        <v>0</v>
      </c>
      <c r="O1104" s="45" t="e">
        <f t="shared" si="227"/>
        <v>#N/A</v>
      </c>
      <c r="P1104">
        <f t="shared" si="231"/>
        <v>0</v>
      </c>
      <c r="Q1104" s="41">
        <f t="shared" si="232"/>
        <v>0</v>
      </c>
      <c r="R1104" s="41">
        <f t="shared" si="228"/>
        <v>0</v>
      </c>
      <c r="S1104" s="41">
        <f t="shared" si="233"/>
        <v>0</v>
      </c>
      <c r="T1104">
        <f t="shared" si="229"/>
        <v>0</v>
      </c>
      <c r="U1104" s="40">
        <f t="shared" si="234"/>
        <v>0</v>
      </c>
      <c r="V1104" s="38">
        <f t="shared" si="235"/>
        <v>0</v>
      </c>
      <c r="W1104" t="str">
        <f>VLOOKUP(A1104,'Komplet č.2008 (ÚR 4 A 5)'!$V$4:$W$778,1,0)</f>
        <v>84212</v>
      </c>
      <c r="X1104" t="str">
        <f>VLOOKUP(A1104,'Komplet č.2008 (ÚR 4 A 5)'!$Y$4:$Y$778,1,0)</f>
        <v>84212</v>
      </c>
      <c r="FJ1104" t="str">
        <f>VLOOKUP(F1104,'Komplet č 2025 (ÚR 4 A 5)'!$F$3:$N$753,9,0)</f>
        <v>84.21</v>
      </c>
      <c r="FK1104">
        <f>VLOOKUP(F1104,'Komplet č 2025 (ÚR 4 A 5)'!$F$3:$N$753,8,0)</f>
        <v>4</v>
      </c>
    </row>
    <row r="1105" spans="1:167" x14ac:dyDescent="0.25">
      <c r="A1105" s="67" t="s">
        <v>2767</v>
      </c>
      <c r="B1105" s="68" t="s">
        <v>2768</v>
      </c>
      <c r="C1105" s="55" t="str">
        <f t="shared" si="230"/>
        <v>84219 - Ostatní činnosti v oblasti zahraničních věcí</v>
      </c>
      <c r="D1105" s="55" t="s">
        <v>2769</v>
      </c>
      <c r="E1105" s="1" t="s">
        <v>29</v>
      </c>
      <c r="F1105" s="67" t="s">
        <v>2758</v>
      </c>
      <c r="G1105" s="68" t="s">
        <v>2759</v>
      </c>
      <c r="H1105" s="55" t="str">
        <f t="shared" si="226"/>
        <v>84210 - Činnosti v oblasti zahraničních věcí</v>
      </c>
      <c r="I1105" s="55" t="s">
        <v>2760</v>
      </c>
      <c r="J1105" t="str">
        <f t="shared" si="225"/>
        <v>Shoda</v>
      </c>
      <c r="K1105">
        <v>1103</v>
      </c>
      <c r="L1105" s="1">
        <f>IF(LEFT(Převodník!$A$12,5)=LEFT('Přehled převodů'!D1105,5),1,0)</f>
        <v>0</v>
      </c>
      <c r="M1105" s="31"/>
      <c r="N1105">
        <f t="shared" si="223"/>
        <v>0</v>
      </c>
      <c r="O1105" s="45" t="e">
        <f t="shared" si="227"/>
        <v>#N/A</v>
      </c>
      <c r="P1105">
        <f t="shared" si="231"/>
        <v>0</v>
      </c>
      <c r="Q1105" s="41">
        <f t="shared" si="232"/>
        <v>0</v>
      </c>
      <c r="R1105" s="41">
        <f t="shared" si="228"/>
        <v>0</v>
      </c>
      <c r="S1105" s="41">
        <f t="shared" si="233"/>
        <v>0</v>
      </c>
      <c r="T1105">
        <f t="shared" si="229"/>
        <v>0</v>
      </c>
      <c r="U1105" s="40">
        <f t="shared" si="234"/>
        <v>0</v>
      </c>
      <c r="V1105" s="38">
        <f t="shared" si="235"/>
        <v>0</v>
      </c>
      <c r="W1105" t="str">
        <f>VLOOKUP(A1105,'Komplet č.2008 (ÚR 4 A 5)'!$V$4:$W$778,1,0)</f>
        <v>84219</v>
      </c>
      <c r="X1105" t="str">
        <f>VLOOKUP(A1105,'Komplet č.2008 (ÚR 4 A 5)'!$Y$4:$Y$778,1,0)</f>
        <v>84219</v>
      </c>
      <c r="FJ1105" t="str">
        <f>VLOOKUP(F1105,'Komplet č 2025 (ÚR 4 A 5)'!$F$3:$N$753,9,0)</f>
        <v>84.21</v>
      </c>
      <c r="FK1105">
        <f>VLOOKUP(F1105,'Komplet č 2025 (ÚR 4 A 5)'!$F$3:$N$753,8,0)</f>
        <v>4</v>
      </c>
    </row>
    <row r="1106" spans="1:167" x14ac:dyDescent="0.25">
      <c r="A1106" s="67" t="s">
        <v>2770</v>
      </c>
      <c r="B1106" s="68" t="s">
        <v>2771</v>
      </c>
      <c r="C1106" s="55" t="str">
        <f t="shared" si="230"/>
        <v>84220 - Činnosti v oblasti obrany</v>
      </c>
      <c r="D1106" s="55" t="s">
        <v>2772</v>
      </c>
      <c r="E1106" s="1" t="s">
        <v>29</v>
      </c>
      <c r="F1106" s="67" t="s">
        <v>2770</v>
      </c>
      <c r="G1106" s="68" t="s">
        <v>2771</v>
      </c>
      <c r="H1106" s="55" t="str">
        <f t="shared" si="226"/>
        <v>84220 - Činnosti v oblasti obrany</v>
      </c>
      <c r="I1106" s="55" t="s">
        <v>2772</v>
      </c>
      <c r="J1106" t="str">
        <f t="shared" si="225"/>
        <v>Shoda</v>
      </c>
      <c r="K1106">
        <v>1104</v>
      </c>
      <c r="L1106" s="1">
        <f>IF(LEFT(Převodník!$A$12,5)=LEFT('Přehled převodů'!D1106,5),1,0)</f>
        <v>0</v>
      </c>
      <c r="M1106" s="31"/>
      <c r="N1106">
        <f t="shared" si="223"/>
        <v>0</v>
      </c>
      <c r="O1106" s="45" t="e">
        <f t="shared" si="227"/>
        <v>#N/A</v>
      </c>
      <c r="P1106">
        <f t="shared" si="231"/>
        <v>0</v>
      </c>
      <c r="Q1106" s="41">
        <f t="shared" si="232"/>
        <v>0</v>
      </c>
      <c r="R1106" s="41">
        <f t="shared" si="228"/>
        <v>0</v>
      </c>
      <c r="S1106" s="41">
        <f t="shared" si="233"/>
        <v>0</v>
      </c>
      <c r="T1106">
        <f t="shared" si="229"/>
        <v>0</v>
      </c>
      <c r="U1106" s="40">
        <f t="shared" si="234"/>
        <v>0</v>
      </c>
      <c r="V1106" s="38">
        <f t="shared" si="235"/>
        <v>0</v>
      </c>
      <c r="W1106" t="str">
        <f>VLOOKUP(A1106,'Komplet č.2008 (ÚR 4 A 5)'!$V$4:$W$778,1,0)</f>
        <v>84220</v>
      </c>
      <c r="X1106" t="str">
        <f>VLOOKUP(A1106,'Komplet č.2008 (ÚR 4 A 5)'!$Y$4:$Y$778,1,0)</f>
        <v>84220</v>
      </c>
      <c r="FJ1106" t="str">
        <f>VLOOKUP(F1106,'Komplet č 2025 (ÚR 4 A 5)'!$F$3:$N$753,9,0)</f>
        <v>84.22</v>
      </c>
      <c r="FK1106">
        <f>VLOOKUP(F1106,'Komplet č 2025 (ÚR 4 A 5)'!$F$3:$N$753,8,0)</f>
        <v>4</v>
      </c>
    </row>
    <row r="1107" spans="1:167" x14ac:dyDescent="0.25">
      <c r="A1107" s="67" t="s">
        <v>2773</v>
      </c>
      <c r="B1107" s="68" t="s">
        <v>2774</v>
      </c>
      <c r="C1107" s="55" t="str">
        <f t="shared" si="230"/>
        <v>84230 - Činnosti v oblasti spravedlnosti a soudnictví</v>
      </c>
      <c r="D1107" s="55" t="s">
        <v>2775</v>
      </c>
      <c r="E1107" s="1" t="s">
        <v>29</v>
      </c>
      <c r="F1107" s="67" t="s">
        <v>2773</v>
      </c>
      <c r="G1107" s="68" t="s">
        <v>2774</v>
      </c>
      <c r="H1107" s="55" t="str">
        <f t="shared" si="226"/>
        <v>84230 - Činnosti v oblasti spravedlnosti a soudnictví</v>
      </c>
      <c r="I1107" s="55" t="s">
        <v>2775</v>
      </c>
      <c r="J1107" t="str">
        <f t="shared" si="225"/>
        <v>Shoda</v>
      </c>
      <c r="K1107">
        <v>1105</v>
      </c>
      <c r="L1107" s="1">
        <f>IF(LEFT(Převodník!$A$12,5)=LEFT('Přehled převodů'!D1107,5),1,0)</f>
        <v>0</v>
      </c>
      <c r="M1107" s="31"/>
      <c r="N1107">
        <f t="shared" si="223"/>
        <v>0</v>
      </c>
      <c r="O1107" s="45" t="e">
        <f t="shared" si="227"/>
        <v>#N/A</v>
      </c>
      <c r="P1107">
        <f t="shared" si="231"/>
        <v>0</v>
      </c>
      <c r="Q1107" s="41">
        <f t="shared" si="232"/>
        <v>0</v>
      </c>
      <c r="R1107" s="41">
        <f t="shared" si="228"/>
        <v>0</v>
      </c>
      <c r="S1107" s="41">
        <f t="shared" si="233"/>
        <v>0</v>
      </c>
      <c r="T1107">
        <f t="shared" si="229"/>
        <v>0</v>
      </c>
      <c r="U1107" s="40">
        <f t="shared" si="234"/>
        <v>0</v>
      </c>
      <c r="V1107" s="38">
        <f t="shared" si="235"/>
        <v>0</v>
      </c>
      <c r="W1107" t="str">
        <f>VLOOKUP(A1107,'Komplet č.2008 (ÚR 4 A 5)'!$V$4:$W$778,1,0)</f>
        <v>84230</v>
      </c>
      <c r="X1107" t="str">
        <f>VLOOKUP(A1107,'Komplet č.2008 (ÚR 4 A 5)'!$Y$4:$Y$778,1,0)</f>
        <v>84230</v>
      </c>
      <c r="FJ1107" t="str">
        <f>VLOOKUP(F1107,'Komplet č 2025 (ÚR 4 A 5)'!$F$3:$N$753,9,0)</f>
        <v>84.23</v>
      </c>
      <c r="FK1107">
        <f>VLOOKUP(F1107,'Komplet č 2025 (ÚR 4 A 5)'!$F$3:$N$753,8,0)</f>
        <v>4</v>
      </c>
    </row>
    <row r="1108" spans="1:167" x14ac:dyDescent="0.25">
      <c r="A1108" s="67" t="s">
        <v>2776</v>
      </c>
      <c r="B1108" s="68" t="s">
        <v>2777</v>
      </c>
      <c r="C1108" s="55" t="str">
        <f t="shared" si="230"/>
        <v>84240 - Činnosti v oblasti veřejného pořádku a bezpečnosti</v>
      </c>
      <c r="D1108" s="55" t="s">
        <v>2778</v>
      </c>
      <c r="E1108" s="1" t="s">
        <v>29</v>
      </c>
      <c r="F1108" s="67" t="s">
        <v>2776</v>
      </c>
      <c r="G1108" s="68" t="s">
        <v>2777</v>
      </c>
      <c r="H1108" s="55" t="str">
        <f t="shared" si="226"/>
        <v>84240 - Činnosti v oblasti veřejného pořádku a bezpečnosti</v>
      </c>
      <c r="I1108" s="55" t="s">
        <v>2778</v>
      </c>
      <c r="J1108" t="str">
        <f t="shared" si="225"/>
        <v>Shoda</v>
      </c>
      <c r="K1108">
        <v>1106</v>
      </c>
      <c r="L1108" s="1">
        <f>IF(LEFT(Převodník!$A$12,5)=LEFT('Přehled převodů'!D1108,5),1,0)</f>
        <v>0</v>
      </c>
      <c r="M1108" s="31"/>
      <c r="N1108">
        <f t="shared" si="223"/>
        <v>0</v>
      </c>
      <c r="O1108" s="45" t="e">
        <f t="shared" si="227"/>
        <v>#N/A</v>
      </c>
      <c r="P1108">
        <f t="shared" si="231"/>
        <v>0</v>
      </c>
      <c r="Q1108" s="41">
        <f t="shared" si="232"/>
        <v>0</v>
      </c>
      <c r="R1108" s="41">
        <f t="shared" si="228"/>
        <v>0</v>
      </c>
      <c r="S1108" s="41">
        <f t="shared" si="233"/>
        <v>0</v>
      </c>
      <c r="T1108">
        <f t="shared" si="229"/>
        <v>0</v>
      </c>
      <c r="U1108" s="40">
        <f t="shared" si="234"/>
        <v>0</v>
      </c>
      <c r="V1108" s="38">
        <f t="shared" si="235"/>
        <v>0</v>
      </c>
      <c r="W1108" t="str">
        <f>VLOOKUP(A1108,'Komplet č.2008 (ÚR 4 A 5)'!$V$4:$W$778,1,0)</f>
        <v>84240</v>
      </c>
      <c r="X1108" t="str">
        <f>VLOOKUP(A1108,'Komplet č.2008 (ÚR 4 A 5)'!$Y$4:$Y$778,1,0)</f>
        <v>84240</v>
      </c>
      <c r="FJ1108" t="str">
        <f>VLOOKUP(F1108,'Komplet č 2025 (ÚR 4 A 5)'!$F$3:$N$753,9,0)</f>
        <v>84.24</v>
      </c>
      <c r="FK1108">
        <f>VLOOKUP(F1108,'Komplet č 2025 (ÚR 4 A 5)'!$F$3:$N$753,8,0)</f>
        <v>4</v>
      </c>
    </row>
    <row r="1109" spans="1:167" x14ac:dyDescent="0.25">
      <c r="A1109" s="67" t="s">
        <v>2779</v>
      </c>
      <c r="B1109" s="68" t="s">
        <v>2780</v>
      </c>
      <c r="C1109" s="55" t="str">
        <f t="shared" si="230"/>
        <v>84250 - Činnosti v oblasti protipožární ochrany</v>
      </c>
      <c r="D1109" s="55" t="s">
        <v>2781</v>
      </c>
      <c r="E1109" s="1" t="s">
        <v>29</v>
      </c>
      <c r="F1109" s="67" t="s">
        <v>2779</v>
      </c>
      <c r="G1109" s="68" t="s">
        <v>2780</v>
      </c>
      <c r="H1109" s="55" t="str">
        <f t="shared" si="226"/>
        <v>84250 - Činnosti v oblasti protipožární ochrany</v>
      </c>
      <c r="I1109" s="55" t="s">
        <v>2781</v>
      </c>
      <c r="J1109" t="str">
        <f t="shared" si="225"/>
        <v>Shoda</v>
      </c>
      <c r="K1109">
        <v>1107</v>
      </c>
      <c r="L1109" s="1">
        <f>IF(LEFT(Převodník!$A$12,5)=LEFT('Přehled převodů'!D1109,5),1,0)</f>
        <v>0</v>
      </c>
      <c r="M1109" s="31"/>
      <c r="N1109">
        <f t="shared" si="223"/>
        <v>0</v>
      </c>
      <c r="O1109" s="45" t="e">
        <f t="shared" si="227"/>
        <v>#N/A</v>
      </c>
      <c r="P1109">
        <f t="shared" si="231"/>
        <v>0</v>
      </c>
      <c r="Q1109" s="41">
        <f t="shared" si="232"/>
        <v>0</v>
      </c>
      <c r="R1109" s="41">
        <f t="shared" si="228"/>
        <v>0</v>
      </c>
      <c r="S1109" s="41">
        <f t="shared" si="233"/>
        <v>0</v>
      </c>
      <c r="T1109">
        <f t="shared" si="229"/>
        <v>0</v>
      </c>
      <c r="U1109" s="40">
        <f t="shared" si="234"/>
        <v>0</v>
      </c>
      <c r="V1109" s="38">
        <f t="shared" si="235"/>
        <v>0</v>
      </c>
      <c r="W1109" t="str">
        <f>VLOOKUP(A1109,'Komplet č.2008 (ÚR 4 A 5)'!$V$4:$W$778,1,0)</f>
        <v>84250</v>
      </c>
      <c r="X1109" t="str">
        <f>VLOOKUP(A1109,'Komplet č.2008 (ÚR 4 A 5)'!$Y$4:$Y$778,1,0)</f>
        <v>84250</v>
      </c>
      <c r="FJ1109" t="str">
        <f>VLOOKUP(F1109,'Komplet č 2025 (ÚR 4 A 5)'!$F$3:$N$753,9,0)</f>
        <v>84.25</v>
      </c>
      <c r="FK1109">
        <f>VLOOKUP(F1109,'Komplet č 2025 (ÚR 4 A 5)'!$F$3:$N$753,8,0)</f>
        <v>4</v>
      </c>
    </row>
    <row r="1110" spans="1:167" x14ac:dyDescent="0.25">
      <c r="A1110" s="67" t="s">
        <v>2782</v>
      </c>
      <c r="B1110" s="68" t="s">
        <v>2783</v>
      </c>
      <c r="C1110" s="55" t="str">
        <f t="shared" si="230"/>
        <v>84300 - Činnosti v oblasti povinného sociálního zabezpečení</v>
      </c>
      <c r="D1110" s="55" t="s">
        <v>2784</v>
      </c>
      <c r="E1110" s="1" t="s">
        <v>29</v>
      </c>
      <c r="F1110" s="67" t="s">
        <v>2782</v>
      </c>
      <c r="G1110" s="68" t="s">
        <v>2785</v>
      </c>
      <c r="H1110" s="55" t="str">
        <f t="shared" si="226"/>
        <v>84300 - Činnosti v oblasti povinného sociální zabezpečení</v>
      </c>
      <c r="I1110" s="55" t="s">
        <v>2790</v>
      </c>
      <c r="J1110" t="str">
        <f t="shared" si="225"/>
        <v>Shoda</v>
      </c>
      <c r="K1110">
        <v>1108</v>
      </c>
      <c r="L1110" s="1">
        <f>IF(LEFT(Převodník!$A$12,5)=LEFT('Přehled převodů'!D1110,5),1,0)</f>
        <v>0</v>
      </c>
      <c r="M1110" s="31"/>
      <c r="N1110">
        <f t="shared" ref="N1110:N1173" si="236">IF(L1110=0,0,K1110)</f>
        <v>0</v>
      </c>
      <c r="O1110" s="45" t="e">
        <f t="shared" si="227"/>
        <v>#N/A</v>
      </c>
      <c r="P1110">
        <f t="shared" si="231"/>
        <v>0</v>
      </c>
      <c r="Q1110" s="41">
        <f t="shared" si="232"/>
        <v>0</v>
      </c>
      <c r="R1110" s="41">
        <f t="shared" si="228"/>
        <v>0</v>
      </c>
      <c r="S1110" s="41">
        <f t="shared" si="233"/>
        <v>0</v>
      </c>
      <c r="T1110">
        <f t="shared" si="229"/>
        <v>0</v>
      </c>
      <c r="U1110" s="40">
        <f t="shared" si="234"/>
        <v>0</v>
      </c>
      <c r="V1110" s="38">
        <f t="shared" si="235"/>
        <v>0</v>
      </c>
      <c r="W1110" t="str">
        <f>VLOOKUP(A1110,'Komplet č.2008 (ÚR 4 A 5)'!$V$4:$W$778,1,0)</f>
        <v>84300</v>
      </c>
      <c r="X1110" t="str">
        <f>VLOOKUP(A1110,'Komplet č.2008 (ÚR 4 A 5)'!$Y$4:$Y$778,1,0)</f>
        <v>84300</v>
      </c>
      <c r="FJ1110" t="str">
        <f>VLOOKUP(F1110,'Komplet č 2025 (ÚR 4 A 5)'!$F$3:$N$753,9,0)</f>
        <v>84.30</v>
      </c>
      <c r="FK1110">
        <f>VLOOKUP(F1110,'Komplet č 2025 (ÚR 4 A 5)'!$F$3:$N$753,8,0)</f>
        <v>4</v>
      </c>
    </row>
    <row r="1111" spans="1:167" x14ac:dyDescent="0.25">
      <c r="A1111" s="67" t="s">
        <v>2786</v>
      </c>
      <c r="B1111" s="68" t="s">
        <v>2787</v>
      </c>
      <c r="C1111" s="55" t="str">
        <f t="shared" si="230"/>
        <v>85100 - Předškolní vzdělávání</v>
      </c>
      <c r="D1111" s="55" t="s">
        <v>2788</v>
      </c>
      <c r="E1111" s="1" t="s">
        <v>29</v>
      </c>
      <c r="F1111" s="67" t="s">
        <v>2786</v>
      </c>
      <c r="G1111" s="68" t="s">
        <v>2789</v>
      </c>
      <c r="H1111" s="55" t="str">
        <f t="shared" si="226"/>
        <v>85100 - Preprimární vzdělávání</v>
      </c>
      <c r="I1111" s="55" t="s">
        <v>2794</v>
      </c>
      <c r="J1111" t="str">
        <f t="shared" si="225"/>
        <v>Shoda</v>
      </c>
      <c r="K1111">
        <v>1109</v>
      </c>
      <c r="L1111" s="1">
        <f>IF(LEFT(Převodník!$A$12,5)=LEFT('Přehled převodů'!D1111,5),1,0)</f>
        <v>0</v>
      </c>
      <c r="M1111" s="31"/>
      <c r="N1111">
        <f t="shared" si="236"/>
        <v>0</v>
      </c>
      <c r="O1111" s="45" t="e">
        <f t="shared" si="227"/>
        <v>#N/A</v>
      </c>
      <c r="P1111">
        <f t="shared" si="231"/>
        <v>0</v>
      </c>
      <c r="Q1111" s="41">
        <f t="shared" si="232"/>
        <v>0</v>
      </c>
      <c r="R1111" s="41">
        <f t="shared" si="228"/>
        <v>0</v>
      </c>
      <c r="S1111" s="41">
        <f t="shared" si="233"/>
        <v>0</v>
      </c>
      <c r="T1111">
        <f t="shared" si="229"/>
        <v>0</v>
      </c>
      <c r="U1111" s="40">
        <f t="shared" si="234"/>
        <v>0</v>
      </c>
      <c r="V1111" s="38">
        <f t="shared" si="235"/>
        <v>0</v>
      </c>
      <c r="W1111" t="str">
        <f>VLOOKUP(A1111,'Komplet č.2008 (ÚR 4 A 5)'!$V$4:$W$778,1,0)</f>
        <v>85100</v>
      </c>
      <c r="X1111" t="str">
        <f>VLOOKUP(A1111,'Komplet č.2008 (ÚR 4 A 5)'!$Y$4:$Y$778,1,0)</f>
        <v>85100</v>
      </c>
      <c r="FJ1111" t="str">
        <f>VLOOKUP(F1111,'Komplet č 2025 (ÚR 4 A 5)'!$F$3:$N$753,9,0)</f>
        <v>85.10</v>
      </c>
      <c r="FK1111">
        <f>VLOOKUP(F1111,'Komplet č 2025 (ÚR 4 A 5)'!$F$3:$N$753,8,0)</f>
        <v>4</v>
      </c>
    </row>
    <row r="1112" spans="1:167" x14ac:dyDescent="0.25">
      <c r="A1112" s="67" t="s">
        <v>2791</v>
      </c>
      <c r="B1112" s="68" t="s">
        <v>2792</v>
      </c>
      <c r="C1112" s="55" t="str">
        <f t="shared" si="230"/>
        <v>85200 - Primární vzdělávání</v>
      </c>
      <c r="D1112" s="55" t="s">
        <v>2793</v>
      </c>
      <c r="E1112" s="1" t="s">
        <v>29</v>
      </c>
      <c r="F1112" s="67" t="s">
        <v>2791</v>
      </c>
      <c r="G1112" s="68" t="s">
        <v>2792</v>
      </c>
      <c r="H1112" s="55" t="str">
        <f t="shared" si="226"/>
        <v>85200 - Primární vzdělávání</v>
      </c>
      <c r="I1112" s="55" t="s">
        <v>2793</v>
      </c>
      <c r="J1112" t="str">
        <f t="shared" si="225"/>
        <v>Shoda</v>
      </c>
      <c r="K1112">
        <v>1110</v>
      </c>
      <c r="L1112" s="1">
        <f>IF(LEFT(Převodník!$A$12,5)=LEFT('Přehled převodů'!D1112,5),1,0)</f>
        <v>0</v>
      </c>
      <c r="M1112" s="31"/>
      <c r="N1112">
        <f t="shared" si="236"/>
        <v>0</v>
      </c>
      <c r="O1112" s="45" t="e">
        <f t="shared" si="227"/>
        <v>#N/A</v>
      </c>
      <c r="P1112">
        <f t="shared" si="231"/>
        <v>0</v>
      </c>
      <c r="Q1112" s="41">
        <f t="shared" si="232"/>
        <v>0</v>
      </c>
      <c r="R1112" s="41">
        <f t="shared" si="228"/>
        <v>0</v>
      </c>
      <c r="S1112" s="41">
        <f t="shared" si="233"/>
        <v>0</v>
      </c>
      <c r="T1112">
        <f t="shared" si="229"/>
        <v>0</v>
      </c>
      <c r="U1112" s="40">
        <f t="shared" si="234"/>
        <v>0</v>
      </c>
      <c r="V1112" s="38">
        <f t="shared" si="235"/>
        <v>0</v>
      </c>
      <c r="W1112" t="str">
        <f>VLOOKUP(A1112,'Komplet č.2008 (ÚR 4 A 5)'!$V$4:$W$778,1,0)</f>
        <v>85200</v>
      </c>
      <c r="X1112" t="str">
        <f>VLOOKUP(A1112,'Komplet č.2008 (ÚR 4 A 5)'!$Y$4:$Y$778,1,0)</f>
        <v>85200</v>
      </c>
      <c r="FJ1112" t="str">
        <f>VLOOKUP(F1112,'Komplet č 2025 (ÚR 4 A 5)'!$F$3:$N$753,9,0)</f>
        <v>85.20</v>
      </c>
      <c r="FK1112">
        <f>VLOOKUP(F1112,'Komplet č 2025 (ÚR 4 A 5)'!$F$3:$N$753,8,0)</f>
        <v>4</v>
      </c>
    </row>
    <row r="1113" spans="1:167" x14ac:dyDescent="0.25">
      <c r="A1113" s="67" t="s">
        <v>2795</v>
      </c>
      <c r="B1113" s="68" t="s">
        <v>2796</v>
      </c>
      <c r="C1113" s="55" t="str">
        <f t="shared" si="230"/>
        <v>85310 - Sekundární všeobecné vzdělávání</v>
      </c>
      <c r="D1113" s="55" t="s">
        <v>2797</v>
      </c>
      <c r="E1113" s="1" t="s">
        <v>29</v>
      </c>
      <c r="F1113" s="67" t="s">
        <v>2795</v>
      </c>
      <c r="G1113" s="68" t="s">
        <v>2796</v>
      </c>
      <c r="H1113" s="55" t="str">
        <f t="shared" si="226"/>
        <v>85310 - Sekundární všeobecné vzdělávání</v>
      </c>
      <c r="I1113" s="55" t="s">
        <v>2797</v>
      </c>
      <c r="J1113" t="str">
        <f t="shared" si="225"/>
        <v>Shoda</v>
      </c>
      <c r="K1113">
        <v>1111</v>
      </c>
      <c r="L1113" s="1">
        <f>IF(LEFT(Převodník!$A$12,5)=LEFT('Přehled převodů'!D1113,5),1,0)</f>
        <v>0</v>
      </c>
      <c r="M1113" s="31"/>
      <c r="N1113">
        <f t="shared" si="236"/>
        <v>0</v>
      </c>
      <c r="O1113" s="45" t="e">
        <f t="shared" si="227"/>
        <v>#N/A</v>
      </c>
      <c r="P1113">
        <f t="shared" si="231"/>
        <v>0</v>
      </c>
      <c r="Q1113" s="41">
        <f t="shared" si="232"/>
        <v>0</v>
      </c>
      <c r="R1113" s="41">
        <f t="shared" si="228"/>
        <v>0</v>
      </c>
      <c r="S1113" s="41">
        <f t="shared" si="233"/>
        <v>0</v>
      </c>
      <c r="T1113">
        <f t="shared" si="229"/>
        <v>0</v>
      </c>
      <c r="U1113" s="40">
        <f t="shared" si="234"/>
        <v>0</v>
      </c>
      <c r="V1113" s="38">
        <f t="shared" si="235"/>
        <v>0</v>
      </c>
      <c r="W1113" t="str">
        <f>VLOOKUP(A1113,'Komplet č.2008 (ÚR 4 A 5)'!$V$4:$W$778,1,0)</f>
        <v>85310</v>
      </c>
      <c r="X1113" t="str">
        <f>VLOOKUP(A1113,'Komplet č.2008 (ÚR 4 A 5)'!$Y$4:$Y$778,1,0)</f>
        <v>85310</v>
      </c>
      <c r="FJ1113" t="str">
        <f>VLOOKUP(F1113,'Komplet č 2025 (ÚR 4 A 5)'!$F$3:$N$753,9,0)</f>
        <v>85.31</v>
      </c>
      <c r="FK1113">
        <f>VLOOKUP(F1113,'Komplet č 2025 (ÚR 4 A 5)'!$F$3:$N$753,8,0)</f>
        <v>4</v>
      </c>
    </row>
    <row r="1114" spans="1:167" x14ac:dyDescent="0.25">
      <c r="A1114" s="67" t="s">
        <v>2798</v>
      </c>
      <c r="B1114" s="68" t="s">
        <v>2799</v>
      </c>
      <c r="C1114" s="55" t="str">
        <f t="shared" si="230"/>
        <v>85311 - Základní vzdělávání na druhém stupni základních škol</v>
      </c>
      <c r="D1114" s="55" t="s">
        <v>2800</v>
      </c>
      <c r="E1114" s="1" t="s">
        <v>29</v>
      </c>
      <c r="F1114" s="67" t="s">
        <v>2798</v>
      </c>
      <c r="G1114" s="68" t="s">
        <v>2801</v>
      </c>
      <c r="H1114" s="55" t="str">
        <f t="shared" si="226"/>
        <v>85311 - Sekundární všeobecné vzdělávání na druhém stupni základních škol</v>
      </c>
      <c r="I1114" s="55" t="s">
        <v>2806</v>
      </c>
      <c r="J1114" t="str">
        <f t="shared" si="225"/>
        <v>Shoda</v>
      </c>
      <c r="K1114">
        <v>1112</v>
      </c>
      <c r="L1114" s="1">
        <f>IF(LEFT(Převodník!$A$12,5)=LEFT('Přehled převodů'!D1114,5),1,0)</f>
        <v>0</v>
      </c>
      <c r="M1114" s="31"/>
      <c r="N1114">
        <f t="shared" si="236"/>
        <v>0</v>
      </c>
      <c r="O1114" s="45" t="e">
        <f t="shared" si="227"/>
        <v>#N/A</v>
      </c>
      <c r="P1114">
        <f t="shared" si="231"/>
        <v>0</v>
      </c>
      <c r="Q1114" s="41">
        <f t="shared" si="232"/>
        <v>0</v>
      </c>
      <c r="R1114" s="41">
        <f t="shared" si="228"/>
        <v>0</v>
      </c>
      <c r="S1114" s="41">
        <f t="shared" si="233"/>
        <v>0</v>
      </c>
      <c r="T1114">
        <f t="shared" si="229"/>
        <v>0</v>
      </c>
      <c r="U1114" s="40">
        <f t="shared" si="234"/>
        <v>0</v>
      </c>
      <c r="V1114" s="38">
        <f t="shared" si="235"/>
        <v>0</v>
      </c>
      <c r="W1114" t="str">
        <f>VLOOKUP(A1114,'Komplet č.2008 (ÚR 4 A 5)'!$V$4:$W$778,1,0)</f>
        <v>85311</v>
      </c>
      <c r="X1114" t="str">
        <f>VLOOKUP(A1114,'Komplet č.2008 (ÚR 4 A 5)'!$Y$4:$Y$778,1,0)</f>
        <v>85311</v>
      </c>
      <c r="FJ1114" t="e">
        <f>VLOOKUP(F1114,'Komplet č 2025 (ÚR 4 A 5)'!$F$3:$N$753,9,0)</f>
        <v>#N/A</v>
      </c>
      <c r="FK1114" t="e">
        <f>VLOOKUP(F1114,'Komplet č 2025 (ÚR 4 A 5)'!$F$3:$N$753,8,0)</f>
        <v>#N/A</v>
      </c>
    </row>
    <row r="1115" spans="1:167" x14ac:dyDescent="0.25">
      <c r="A1115" s="67" t="s">
        <v>2802</v>
      </c>
      <c r="B1115" s="68" t="s">
        <v>2803</v>
      </c>
      <c r="C1115" s="55" t="str">
        <f t="shared" si="230"/>
        <v>85312 - Střední všeobecné vzdělávání</v>
      </c>
      <c r="D1115" s="55" t="s">
        <v>2804</v>
      </c>
      <c r="E1115" s="1" t="s">
        <v>29</v>
      </c>
      <c r="F1115" s="67" t="s">
        <v>2802</v>
      </c>
      <c r="G1115" s="68" t="s">
        <v>2805</v>
      </c>
      <c r="H1115" s="55" t="s">
        <v>2806</v>
      </c>
      <c r="I1115" s="55" t="s">
        <v>2806</v>
      </c>
      <c r="J1115" t="str">
        <f t="shared" si="225"/>
        <v>Shoda</v>
      </c>
      <c r="K1115">
        <v>1113</v>
      </c>
      <c r="L1115" s="1">
        <f>IF(LEFT(Převodník!$A$12,5)=LEFT('Přehled převodů'!D1115,5),1,0)</f>
        <v>0</v>
      </c>
      <c r="N1115">
        <f t="shared" si="236"/>
        <v>0</v>
      </c>
      <c r="O1115" s="45" t="e">
        <f t="shared" si="227"/>
        <v>#N/A</v>
      </c>
      <c r="P1115">
        <f t="shared" si="231"/>
        <v>0</v>
      </c>
      <c r="Q1115" s="41">
        <f t="shared" si="232"/>
        <v>0</v>
      </c>
      <c r="R1115" s="41">
        <f t="shared" si="228"/>
        <v>0</v>
      </c>
      <c r="S1115" s="41">
        <f t="shared" si="233"/>
        <v>0</v>
      </c>
      <c r="T1115">
        <f t="shared" si="229"/>
        <v>0</v>
      </c>
      <c r="U1115" s="40">
        <f t="shared" si="234"/>
        <v>0</v>
      </c>
      <c r="V1115" s="38">
        <f t="shared" si="235"/>
        <v>0</v>
      </c>
    </row>
    <row r="1116" spans="1:167" x14ac:dyDescent="0.25">
      <c r="A1116" s="67" t="s">
        <v>2807</v>
      </c>
      <c r="B1116" s="68" t="s">
        <v>2808</v>
      </c>
      <c r="C1116" s="55" t="str">
        <f t="shared" si="230"/>
        <v>85320 - Sekundární odborné vzdělávání</v>
      </c>
      <c r="D1116" s="55" t="s">
        <v>2809</v>
      </c>
      <c r="E1116" s="1" t="s">
        <v>29</v>
      </c>
      <c r="F1116" s="67" t="s">
        <v>2807</v>
      </c>
      <c r="G1116" s="68" t="s">
        <v>2808</v>
      </c>
      <c r="H1116" s="55" t="s">
        <v>2810</v>
      </c>
      <c r="I1116" s="55" t="s">
        <v>2810</v>
      </c>
      <c r="J1116" t="str">
        <f t="shared" si="225"/>
        <v>Shoda</v>
      </c>
      <c r="K1116">
        <v>1114</v>
      </c>
      <c r="L1116" s="1">
        <f>IF(LEFT(Převodník!$A$12,5)=LEFT('Přehled převodů'!D1116,5),1,0)</f>
        <v>0</v>
      </c>
      <c r="N1116">
        <f t="shared" si="236"/>
        <v>0</v>
      </c>
      <c r="O1116" s="45" t="e">
        <f t="shared" si="227"/>
        <v>#N/A</v>
      </c>
      <c r="P1116">
        <f t="shared" si="231"/>
        <v>0</v>
      </c>
      <c r="Q1116" s="41">
        <f t="shared" si="232"/>
        <v>0</v>
      </c>
      <c r="R1116" s="41">
        <f t="shared" si="228"/>
        <v>0</v>
      </c>
      <c r="S1116" s="41">
        <f t="shared" si="233"/>
        <v>0</v>
      </c>
      <c r="T1116">
        <f t="shared" si="229"/>
        <v>0</v>
      </c>
      <c r="U1116" s="40">
        <f t="shared" si="234"/>
        <v>0</v>
      </c>
      <c r="V1116" s="38">
        <f t="shared" si="235"/>
        <v>0</v>
      </c>
    </row>
    <row r="1117" spans="1:167" x14ac:dyDescent="0.25">
      <c r="A1117" s="67" t="s">
        <v>2811</v>
      </c>
      <c r="B1117" s="68" t="s">
        <v>2812</v>
      </c>
      <c r="C1117" s="55" t="str">
        <f t="shared" si="230"/>
        <v>85321 - Střední odborné vzdělávání na učilištích</v>
      </c>
      <c r="D1117" s="55" t="s">
        <v>2813</v>
      </c>
      <c r="E1117" s="1" t="s">
        <v>45</v>
      </c>
      <c r="F1117" s="67" t="s">
        <v>2811</v>
      </c>
      <c r="G1117" s="68" t="s">
        <v>2814</v>
      </c>
      <c r="H1117" s="55" t="str">
        <f>F1117&amp;" - "&amp;G1117</f>
        <v>85321 - Sekundární odborné vzdělávání v uměleckých oborech</v>
      </c>
      <c r="I1117" s="55" t="s">
        <v>2817</v>
      </c>
      <c r="J1117" t="str">
        <f t="shared" si="225"/>
        <v>Shoda</v>
      </c>
      <c r="K1117">
        <v>1115</v>
      </c>
      <c r="L1117" s="1">
        <f>IF(LEFT(Převodník!$A$12,5)=LEFT('Přehled převodů'!D1117,5),1,0)</f>
        <v>0</v>
      </c>
      <c r="M1117" s="31"/>
      <c r="N1117">
        <f t="shared" si="236"/>
        <v>0</v>
      </c>
      <c r="O1117" s="45" t="e">
        <f t="shared" si="227"/>
        <v>#N/A</v>
      </c>
      <c r="P1117">
        <f t="shared" si="231"/>
        <v>0</v>
      </c>
      <c r="Q1117" s="41">
        <f t="shared" si="232"/>
        <v>0</v>
      </c>
      <c r="R1117" s="41">
        <f t="shared" si="228"/>
        <v>0</v>
      </c>
      <c r="S1117" s="41">
        <f t="shared" si="233"/>
        <v>0</v>
      </c>
      <c r="T1117">
        <f t="shared" si="229"/>
        <v>0</v>
      </c>
      <c r="U1117" s="40">
        <f t="shared" si="234"/>
        <v>0</v>
      </c>
      <c r="V1117" s="38">
        <f t="shared" si="235"/>
        <v>0</v>
      </c>
      <c r="W1117" t="str">
        <f>VLOOKUP(A1117,'Komplet č.2008 (ÚR 4 A 5)'!$V$4:$W$778,1,0)</f>
        <v>85321</v>
      </c>
      <c r="X1117" t="str">
        <f>VLOOKUP(A1117,'Komplet č.2008 (ÚR 4 A 5)'!$Y$4:$Y$778,1,0)</f>
        <v>85321</v>
      </c>
      <c r="FJ1117" t="e">
        <f>VLOOKUP(F1117,'Komplet č 2025 (ÚR 4 A 5)'!$F$3:$N$753,9,0)</f>
        <v>#N/A</v>
      </c>
      <c r="FK1117" t="e">
        <f>VLOOKUP(F1117,'Komplet č 2025 (ÚR 4 A 5)'!$F$3:$N$753,8,0)</f>
        <v>#N/A</v>
      </c>
    </row>
    <row r="1118" spans="1:167" x14ac:dyDescent="0.25">
      <c r="A1118" s="67" t="s">
        <v>2811</v>
      </c>
      <c r="B1118" s="68" t="s">
        <v>2812</v>
      </c>
      <c r="C1118" s="55" t="str">
        <f t="shared" si="230"/>
        <v>85321 - Střední odborné vzdělávání na učilištích</v>
      </c>
      <c r="D1118" s="55" t="s">
        <v>2813</v>
      </c>
      <c r="E1118" s="1" t="s">
        <v>45</v>
      </c>
      <c r="F1118" s="67" t="s">
        <v>2815</v>
      </c>
      <c r="G1118" s="68" t="s">
        <v>2816</v>
      </c>
      <c r="H1118" s="55" t="s">
        <v>2817</v>
      </c>
      <c r="I1118" s="55" t="s">
        <v>2817</v>
      </c>
      <c r="J1118" t="str">
        <f t="shared" si="225"/>
        <v>Shoda</v>
      </c>
      <c r="K1118">
        <v>1116</v>
      </c>
      <c r="L1118" s="1">
        <f>IF(LEFT(Převodník!$A$12,5)=LEFT('Přehled převodů'!D1118,5),1,0)</f>
        <v>0</v>
      </c>
      <c r="N1118">
        <f t="shared" si="236"/>
        <v>0</v>
      </c>
      <c r="O1118" s="45" t="e">
        <f t="shared" si="227"/>
        <v>#N/A</v>
      </c>
      <c r="P1118">
        <f t="shared" si="231"/>
        <v>0</v>
      </c>
      <c r="Q1118" s="41">
        <f t="shared" si="232"/>
        <v>0</v>
      </c>
      <c r="R1118" s="41">
        <f t="shared" si="228"/>
        <v>0</v>
      </c>
      <c r="S1118" s="41">
        <f t="shared" si="233"/>
        <v>0</v>
      </c>
      <c r="T1118">
        <f t="shared" si="229"/>
        <v>0</v>
      </c>
      <c r="U1118" s="40">
        <f t="shared" si="234"/>
        <v>0</v>
      </c>
      <c r="V1118" s="38">
        <f t="shared" si="235"/>
        <v>0</v>
      </c>
    </row>
    <row r="1119" spans="1:167" x14ac:dyDescent="0.25">
      <c r="A1119" s="67" t="s">
        <v>2815</v>
      </c>
      <c r="B1119" s="68" t="s">
        <v>2818</v>
      </c>
      <c r="C1119" s="55" t="str">
        <f t="shared" si="230"/>
        <v>85322 - Střední odborné vzdělávání na středních odborných školách</v>
      </c>
      <c r="D1119" s="55" t="s">
        <v>2819</v>
      </c>
      <c r="E1119" s="1" t="s">
        <v>45</v>
      </c>
      <c r="F1119" s="67" t="s">
        <v>2811</v>
      </c>
      <c r="G1119" s="68" t="s">
        <v>2814</v>
      </c>
      <c r="H1119" s="55" t="s">
        <v>2820</v>
      </c>
      <c r="I1119" s="55" t="s">
        <v>2820</v>
      </c>
      <c r="J1119" t="str">
        <f t="shared" si="225"/>
        <v>Shoda</v>
      </c>
      <c r="K1119">
        <v>1117</v>
      </c>
      <c r="L1119" s="1">
        <f>IF(LEFT(Převodník!$A$12,5)=LEFT('Přehled převodů'!D1119,5),1,0)</f>
        <v>0</v>
      </c>
      <c r="N1119">
        <f t="shared" si="236"/>
        <v>0</v>
      </c>
      <c r="O1119" s="45" t="e">
        <f t="shared" si="227"/>
        <v>#N/A</v>
      </c>
      <c r="P1119">
        <f t="shared" si="231"/>
        <v>0</v>
      </c>
      <c r="Q1119" s="41">
        <f t="shared" si="232"/>
        <v>0</v>
      </c>
      <c r="R1119" s="41">
        <f t="shared" si="228"/>
        <v>0</v>
      </c>
      <c r="S1119" s="41">
        <f t="shared" si="233"/>
        <v>0</v>
      </c>
      <c r="T1119">
        <f t="shared" si="229"/>
        <v>0</v>
      </c>
      <c r="U1119" s="40">
        <f t="shared" si="234"/>
        <v>0</v>
      </c>
      <c r="V1119" s="38">
        <f t="shared" si="235"/>
        <v>0</v>
      </c>
    </row>
    <row r="1120" spans="1:167" x14ac:dyDescent="0.25">
      <c r="A1120" s="67" t="s">
        <v>2815</v>
      </c>
      <c r="B1120" s="68" t="s">
        <v>2818</v>
      </c>
      <c r="C1120" s="55" t="str">
        <f t="shared" si="230"/>
        <v>85322 - Střední odborné vzdělávání na středních odborných školách</v>
      </c>
      <c r="D1120" s="55" t="s">
        <v>2819</v>
      </c>
      <c r="E1120" s="1" t="s">
        <v>45</v>
      </c>
      <c r="F1120" s="67" t="s">
        <v>2821</v>
      </c>
      <c r="G1120" s="68" t="s">
        <v>2822</v>
      </c>
      <c r="H1120" s="55" t="s">
        <v>2817</v>
      </c>
      <c r="I1120" s="55" t="s">
        <v>2817</v>
      </c>
      <c r="J1120" t="str">
        <f t="shared" si="225"/>
        <v>Shoda</v>
      </c>
      <c r="K1120">
        <v>1118</v>
      </c>
      <c r="L1120" s="1">
        <f>IF(LEFT(Převodník!$A$12,5)=LEFT('Přehled převodů'!D1120,5),1,0)</f>
        <v>0</v>
      </c>
      <c r="N1120">
        <f t="shared" si="236"/>
        <v>0</v>
      </c>
      <c r="O1120" s="45" t="e">
        <f t="shared" si="227"/>
        <v>#N/A</v>
      </c>
      <c r="P1120">
        <f t="shared" si="231"/>
        <v>0</v>
      </c>
      <c r="Q1120" s="41">
        <f t="shared" si="232"/>
        <v>0</v>
      </c>
      <c r="R1120" s="41">
        <f t="shared" si="228"/>
        <v>0</v>
      </c>
      <c r="S1120" s="41">
        <f t="shared" si="233"/>
        <v>0</v>
      </c>
      <c r="T1120">
        <f t="shared" si="229"/>
        <v>0</v>
      </c>
      <c r="U1120" s="40">
        <f t="shared" si="234"/>
        <v>0</v>
      </c>
      <c r="V1120" s="38">
        <f t="shared" si="235"/>
        <v>0</v>
      </c>
    </row>
    <row r="1121" spans="1:167" x14ac:dyDescent="0.25">
      <c r="A1121" s="67" t="s">
        <v>2823</v>
      </c>
      <c r="B1121" s="68" t="s">
        <v>2824</v>
      </c>
      <c r="C1121" s="55" t="str">
        <f t="shared" si="230"/>
        <v>85410 - Postsekundární nikoli terciární vzdělávání</v>
      </c>
      <c r="D1121" s="55" t="s">
        <v>2825</v>
      </c>
      <c r="E1121" s="1" t="s">
        <v>29</v>
      </c>
      <c r="F1121" s="67" t="s">
        <v>2826</v>
      </c>
      <c r="G1121" s="68" t="s">
        <v>2827</v>
      </c>
      <c r="H1121" s="55" t="s">
        <v>2828</v>
      </c>
      <c r="I1121" s="55" t="s">
        <v>2828</v>
      </c>
      <c r="J1121" t="str">
        <f t="shared" si="225"/>
        <v>Shoda</v>
      </c>
      <c r="K1121">
        <v>1119</v>
      </c>
      <c r="L1121" s="1">
        <f>IF(LEFT(Převodník!$A$12,5)=LEFT('Přehled převodů'!D1121,5),1,0)</f>
        <v>0</v>
      </c>
      <c r="N1121">
        <f t="shared" si="236"/>
        <v>0</v>
      </c>
      <c r="O1121" s="45" t="e">
        <f t="shared" si="227"/>
        <v>#N/A</v>
      </c>
      <c r="P1121">
        <f t="shared" si="231"/>
        <v>0</v>
      </c>
      <c r="Q1121" s="41">
        <f t="shared" si="232"/>
        <v>0</v>
      </c>
      <c r="R1121" s="41">
        <f t="shared" si="228"/>
        <v>0</v>
      </c>
      <c r="S1121" s="41">
        <f t="shared" si="233"/>
        <v>0</v>
      </c>
      <c r="T1121">
        <f t="shared" si="229"/>
        <v>0</v>
      </c>
      <c r="U1121" s="40">
        <f t="shared" si="234"/>
        <v>0</v>
      </c>
      <c r="V1121" s="38">
        <f t="shared" si="235"/>
        <v>0</v>
      </c>
    </row>
    <row r="1122" spans="1:167" x14ac:dyDescent="0.25">
      <c r="A1122" s="67" t="s">
        <v>2829</v>
      </c>
      <c r="B1122" s="68" t="s">
        <v>2830</v>
      </c>
      <c r="C1122" s="55" t="str">
        <f t="shared" si="230"/>
        <v>85420 - Terciární vzdělávání</v>
      </c>
      <c r="D1122" s="55" t="s">
        <v>2831</v>
      </c>
      <c r="E1122" s="1" t="s">
        <v>29</v>
      </c>
      <c r="F1122" s="67" t="s">
        <v>2832</v>
      </c>
      <c r="G1122" s="68" t="s">
        <v>2830</v>
      </c>
      <c r="H1122" s="55" t="str">
        <f t="shared" ref="H1122:H1131" si="237">F1122&amp;" - "&amp;G1122</f>
        <v>85400 - Terciární vzdělávání</v>
      </c>
      <c r="I1122" s="55" t="s">
        <v>2837</v>
      </c>
      <c r="J1122" t="str">
        <f t="shared" si="225"/>
        <v>Shoda</v>
      </c>
      <c r="K1122">
        <v>1120</v>
      </c>
      <c r="L1122" s="1">
        <f>IF(LEFT(Převodník!$A$12,5)=LEFT('Přehled převodů'!D1122,5),1,0)</f>
        <v>0</v>
      </c>
      <c r="M1122" s="31"/>
      <c r="N1122">
        <f t="shared" si="236"/>
        <v>0</v>
      </c>
      <c r="O1122" s="45" t="e">
        <f t="shared" si="227"/>
        <v>#N/A</v>
      </c>
      <c r="P1122">
        <f t="shared" si="231"/>
        <v>0</v>
      </c>
      <c r="Q1122" s="41">
        <f t="shared" si="232"/>
        <v>0</v>
      </c>
      <c r="R1122" s="41">
        <f t="shared" si="228"/>
        <v>0</v>
      </c>
      <c r="S1122" s="41">
        <f t="shared" si="233"/>
        <v>0</v>
      </c>
      <c r="T1122">
        <f t="shared" si="229"/>
        <v>0</v>
      </c>
      <c r="U1122" s="40">
        <f t="shared" si="234"/>
        <v>0</v>
      </c>
      <c r="V1122" s="38">
        <f t="shared" si="235"/>
        <v>0</v>
      </c>
      <c r="W1122" t="str">
        <f>VLOOKUP(A1122,'Komplet č.2008 (ÚR 4 A 5)'!$V$4:$W$778,1,0)</f>
        <v>85420</v>
      </c>
      <c r="X1122" t="str">
        <f>VLOOKUP(A1122,'Komplet č.2008 (ÚR 4 A 5)'!$Y$4:$Y$778,1,0)</f>
        <v>85420</v>
      </c>
      <c r="FJ1122" t="str">
        <f>VLOOKUP(F1122,'Komplet č 2025 (ÚR 4 A 5)'!$F$3:$N$753,9,0)</f>
        <v>85.40</v>
      </c>
      <c r="FK1122">
        <f>VLOOKUP(F1122,'Komplet č 2025 (ÚR 4 A 5)'!$F$3:$N$753,8,0)</f>
        <v>4</v>
      </c>
    </row>
    <row r="1123" spans="1:167" x14ac:dyDescent="0.25">
      <c r="A1123" s="67" t="s">
        <v>2834</v>
      </c>
      <c r="B1123" s="68" t="s">
        <v>2835</v>
      </c>
      <c r="C1123" s="55" t="str">
        <f t="shared" si="230"/>
        <v>85510 - Sportovní a rekreační vzdělávání</v>
      </c>
      <c r="D1123" s="55" t="s">
        <v>2836</v>
      </c>
      <c r="E1123" s="1" t="s">
        <v>45</v>
      </c>
      <c r="F1123" s="67" t="s">
        <v>2834</v>
      </c>
      <c r="G1123" s="68" t="s">
        <v>2835</v>
      </c>
      <c r="H1123" s="55" t="str">
        <f t="shared" si="237"/>
        <v>85510 - Sportovní a rekreační vzdělávání</v>
      </c>
      <c r="I1123" s="55" t="s">
        <v>2836</v>
      </c>
      <c r="J1123" t="str">
        <f t="shared" si="225"/>
        <v>Shoda</v>
      </c>
      <c r="K1123">
        <v>1121</v>
      </c>
      <c r="L1123" s="1">
        <f>IF(LEFT(Převodník!$A$12,5)=LEFT('Přehled převodů'!D1123,5),1,0)</f>
        <v>0</v>
      </c>
      <c r="M1123" s="31"/>
      <c r="N1123">
        <f t="shared" si="236"/>
        <v>0</v>
      </c>
      <c r="O1123" s="45" t="e">
        <f t="shared" si="227"/>
        <v>#N/A</v>
      </c>
      <c r="P1123">
        <f t="shared" si="231"/>
        <v>0</v>
      </c>
      <c r="Q1123" s="41">
        <f t="shared" si="232"/>
        <v>0</v>
      </c>
      <c r="R1123" s="41">
        <f t="shared" si="228"/>
        <v>0</v>
      </c>
      <c r="S1123" s="41">
        <f t="shared" si="233"/>
        <v>0</v>
      </c>
      <c r="T1123">
        <f t="shared" si="229"/>
        <v>0</v>
      </c>
      <c r="U1123" s="40">
        <f t="shared" si="234"/>
        <v>0</v>
      </c>
      <c r="V1123" s="38">
        <f t="shared" si="235"/>
        <v>0</v>
      </c>
      <c r="W1123" t="str">
        <f>VLOOKUP(A1123,'Komplet č.2008 (ÚR 4 A 5)'!$V$4:$W$778,1,0)</f>
        <v>85510</v>
      </c>
      <c r="X1123" t="str">
        <f>VLOOKUP(A1123,'Komplet č.2008 (ÚR 4 A 5)'!$Y$4:$Y$778,1,0)</f>
        <v>85510</v>
      </c>
      <c r="FJ1123" t="str">
        <f>VLOOKUP(F1123,'Komplet č 2025 (ÚR 4 A 5)'!$F$3:$N$753,9,0)</f>
        <v>85.51</v>
      </c>
      <c r="FK1123">
        <f>VLOOKUP(F1123,'Komplet č 2025 (ÚR 4 A 5)'!$F$3:$N$753,8,0)</f>
        <v>4</v>
      </c>
    </row>
    <row r="1124" spans="1:167" x14ac:dyDescent="0.25">
      <c r="A1124" s="67" t="s">
        <v>2834</v>
      </c>
      <c r="B1124" s="68" t="s">
        <v>2835</v>
      </c>
      <c r="C1124" s="55" t="str">
        <f t="shared" si="230"/>
        <v>85510 - Sportovní a rekreační vzdělávání</v>
      </c>
      <c r="D1124" s="55" t="s">
        <v>2836</v>
      </c>
      <c r="E1124" s="1" t="s">
        <v>45</v>
      </c>
      <c r="F1124" s="67" t="s">
        <v>2838</v>
      </c>
      <c r="G1124" s="68" t="s">
        <v>2839</v>
      </c>
      <c r="H1124" s="55" t="str">
        <f t="shared" si="237"/>
        <v>93130 - Činnosti fitcenter</v>
      </c>
      <c r="I1124" s="55" t="s">
        <v>2843</v>
      </c>
      <c r="J1124" t="str">
        <f t="shared" si="225"/>
        <v>Shoda</v>
      </c>
      <c r="K1124">
        <v>1122</v>
      </c>
      <c r="L1124" s="1">
        <f>IF(LEFT(Převodník!$A$12,5)=LEFT('Přehled převodů'!D1124,5),1,0)</f>
        <v>0</v>
      </c>
      <c r="M1124" s="31"/>
      <c r="N1124">
        <f t="shared" si="236"/>
        <v>0</v>
      </c>
      <c r="O1124" s="45" t="e">
        <f t="shared" si="227"/>
        <v>#N/A</v>
      </c>
      <c r="P1124">
        <f t="shared" si="231"/>
        <v>0</v>
      </c>
      <c r="Q1124" s="41">
        <f t="shared" si="232"/>
        <v>0</v>
      </c>
      <c r="R1124" s="41">
        <f t="shared" si="228"/>
        <v>0</v>
      </c>
      <c r="S1124" s="41">
        <f t="shared" si="233"/>
        <v>0</v>
      </c>
      <c r="T1124">
        <f t="shared" si="229"/>
        <v>0</v>
      </c>
      <c r="U1124" s="40">
        <f t="shared" si="234"/>
        <v>0</v>
      </c>
      <c r="V1124" s="38">
        <f t="shared" si="235"/>
        <v>0</v>
      </c>
      <c r="W1124" t="str">
        <f>VLOOKUP(A1124,'Komplet č.2008 (ÚR 4 A 5)'!$V$4:$W$778,1,0)</f>
        <v>85510</v>
      </c>
      <c r="X1124" t="str">
        <f>VLOOKUP(A1124,'Komplet č.2008 (ÚR 4 A 5)'!$Y$4:$Y$778,1,0)</f>
        <v>85510</v>
      </c>
      <c r="FJ1124" t="str">
        <f>VLOOKUP(F1124,'Komplet č 2025 (ÚR 4 A 5)'!$F$3:$N$753,9,0)</f>
        <v>93.13</v>
      </c>
      <c r="FK1124">
        <f>VLOOKUP(F1124,'Komplet č 2025 (ÚR 4 A 5)'!$F$3:$N$753,8,0)</f>
        <v>4</v>
      </c>
    </row>
    <row r="1125" spans="1:167" x14ac:dyDescent="0.25">
      <c r="A1125" s="67" t="s">
        <v>2840</v>
      </c>
      <c r="B1125" s="68" t="s">
        <v>2841</v>
      </c>
      <c r="C1125" s="55" t="str">
        <f t="shared" si="230"/>
        <v>85520 - Umělecké vzdělávání</v>
      </c>
      <c r="D1125" s="55" t="s">
        <v>2842</v>
      </c>
      <c r="E1125" s="1" t="s">
        <v>29</v>
      </c>
      <c r="F1125" s="67" t="s">
        <v>2840</v>
      </c>
      <c r="G1125" s="68" t="s">
        <v>2841</v>
      </c>
      <c r="H1125" s="55" t="str">
        <f t="shared" si="237"/>
        <v>85520 - Umělecké vzdělávání</v>
      </c>
      <c r="I1125" s="55" t="s">
        <v>2842</v>
      </c>
      <c r="J1125" t="str">
        <f t="shared" si="225"/>
        <v>Shoda</v>
      </c>
      <c r="K1125">
        <v>1123</v>
      </c>
      <c r="L1125" s="1">
        <f>IF(LEFT(Převodník!$A$12,5)=LEFT('Přehled převodů'!D1125,5),1,0)</f>
        <v>0</v>
      </c>
      <c r="M1125" s="31"/>
      <c r="N1125">
        <f t="shared" si="236"/>
        <v>0</v>
      </c>
      <c r="O1125" s="45" t="e">
        <f t="shared" si="227"/>
        <v>#N/A</v>
      </c>
      <c r="P1125">
        <f t="shared" si="231"/>
        <v>0</v>
      </c>
      <c r="Q1125" s="41">
        <f t="shared" si="232"/>
        <v>0</v>
      </c>
      <c r="R1125" s="41">
        <f t="shared" si="228"/>
        <v>0</v>
      </c>
      <c r="S1125" s="41">
        <f t="shared" si="233"/>
        <v>0</v>
      </c>
      <c r="T1125">
        <f t="shared" si="229"/>
        <v>0</v>
      </c>
      <c r="U1125" s="40">
        <f t="shared" si="234"/>
        <v>0</v>
      </c>
      <c r="V1125" s="38">
        <f t="shared" si="235"/>
        <v>0</v>
      </c>
      <c r="W1125" t="str">
        <f>VLOOKUP(A1125,'Komplet č.2008 (ÚR 4 A 5)'!$V$4:$W$778,1,0)</f>
        <v>85520</v>
      </c>
      <c r="X1125" t="str">
        <f>VLOOKUP(A1125,'Komplet č.2008 (ÚR 4 A 5)'!$Y$4:$Y$778,1,0)</f>
        <v>85520</v>
      </c>
      <c r="FJ1125" t="str">
        <f>VLOOKUP(F1125,'Komplet č 2025 (ÚR 4 A 5)'!$F$3:$N$753,9,0)</f>
        <v>85.52</v>
      </c>
      <c r="FK1125">
        <f>VLOOKUP(F1125,'Komplet č 2025 (ÚR 4 A 5)'!$F$3:$N$753,8,0)</f>
        <v>4</v>
      </c>
    </row>
    <row r="1126" spans="1:167" x14ac:dyDescent="0.25">
      <c r="A1126" s="67" t="s">
        <v>2844</v>
      </c>
      <c r="B1126" s="68" t="s">
        <v>2845</v>
      </c>
      <c r="C1126" s="55" t="str">
        <f t="shared" si="230"/>
        <v>85530 - Činnosti autoškol a jiných škol řízení</v>
      </c>
      <c r="D1126" s="55" t="s">
        <v>2846</v>
      </c>
      <c r="E1126" s="1" t="s">
        <v>29</v>
      </c>
      <c r="F1126" s="67" t="s">
        <v>2844</v>
      </c>
      <c r="G1126" s="68" t="s">
        <v>2847</v>
      </c>
      <c r="H1126" s="55" t="str">
        <f t="shared" si="237"/>
        <v>85530 - Činnosti autoškol</v>
      </c>
      <c r="I1126" s="55" t="s">
        <v>2850</v>
      </c>
      <c r="J1126" t="str">
        <f t="shared" si="225"/>
        <v>Shoda</v>
      </c>
      <c r="K1126">
        <v>1124</v>
      </c>
      <c r="L1126" s="1">
        <f>IF(LEFT(Převodník!$A$12,5)=LEFT('Přehled převodů'!D1126,5),1,0)</f>
        <v>0</v>
      </c>
      <c r="M1126" s="31"/>
      <c r="N1126">
        <f t="shared" si="236"/>
        <v>0</v>
      </c>
      <c r="O1126" s="45" t="e">
        <f t="shared" si="227"/>
        <v>#N/A</v>
      </c>
      <c r="P1126">
        <f t="shared" si="231"/>
        <v>0</v>
      </c>
      <c r="Q1126" s="41">
        <f t="shared" si="232"/>
        <v>0</v>
      </c>
      <c r="R1126" s="41">
        <f t="shared" si="228"/>
        <v>0</v>
      </c>
      <c r="S1126" s="41">
        <f t="shared" si="233"/>
        <v>0</v>
      </c>
      <c r="T1126">
        <f t="shared" si="229"/>
        <v>0</v>
      </c>
      <c r="U1126" s="40">
        <f t="shared" si="234"/>
        <v>0</v>
      </c>
      <c r="V1126" s="38">
        <f t="shared" si="235"/>
        <v>0</v>
      </c>
      <c r="W1126" t="str">
        <f>VLOOKUP(A1126,'Komplet č.2008 (ÚR 4 A 5)'!$V$4:$W$778,1,0)</f>
        <v>85530</v>
      </c>
      <c r="X1126" t="str">
        <f>VLOOKUP(A1126,'Komplet č.2008 (ÚR 4 A 5)'!$Y$4:$Y$778,1,0)</f>
        <v>85530</v>
      </c>
      <c r="FJ1126" t="str">
        <f>VLOOKUP(F1126,'Komplet č 2025 (ÚR 4 A 5)'!$F$3:$N$753,9,0)</f>
        <v>85.53</v>
      </c>
      <c r="FK1126">
        <f>VLOOKUP(F1126,'Komplet č 2025 (ÚR 4 A 5)'!$F$3:$N$753,8,0)</f>
        <v>4</v>
      </c>
    </row>
    <row r="1127" spans="1:167" x14ac:dyDescent="0.25">
      <c r="A1127" s="67" t="s">
        <v>2848</v>
      </c>
      <c r="B1127" s="68" t="s">
        <v>2847</v>
      </c>
      <c r="C1127" s="55" t="str">
        <f t="shared" si="230"/>
        <v>85531 - Činnosti autoškol</v>
      </c>
      <c r="D1127" s="55" t="s">
        <v>2849</v>
      </c>
      <c r="E1127" s="1" t="s">
        <v>29</v>
      </c>
      <c r="F1127" s="67" t="s">
        <v>2844</v>
      </c>
      <c r="G1127" s="68" t="s">
        <v>2847</v>
      </c>
      <c r="H1127" s="55" t="str">
        <f t="shared" si="237"/>
        <v>85530 - Činnosti autoškol</v>
      </c>
      <c r="I1127" s="55" t="s">
        <v>2850</v>
      </c>
      <c r="J1127" t="str">
        <f t="shared" si="225"/>
        <v>Shoda</v>
      </c>
      <c r="K1127">
        <v>1125</v>
      </c>
      <c r="L1127" s="1">
        <f>IF(LEFT(Převodník!$A$12,5)=LEFT('Přehled převodů'!D1127,5),1,0)</f>
        <v>0</v>
      </c>
      <c r="M1127" s="31"/>
      <c r="N1127">
        <f t="shared" si="236"/>
        <v>0</v>
      </c>
      <c r="O1127" s="45" t="e">
        <f t="shared" si="227"/>
        <v>#N/A</v>
      </c>
      <c r="P1127">
        <f t="shared" si="231"/>
        <v>0</v>
      </c>
      <c r="Q1127" s="41">
        <f t="shared" si="232"/>
        <v>0</v>
      </c>
      <c r="R1127" s="41">
        <f t="shared" si="228"/>
        <v>0</v>
      </c>
      <c r="S1127" s="41">
        <f t="shared" si="233"/>
        <v>0</v>
      </c>
      <c r="T1127">
        <f t="shared" si="229"/>
        <v>0</v>
      </c>
      <c r="U1127" s="40">
        <f t="shared" si="234"/>
        <v>0</v>
      </c>
      <c r="V1127" s="38">
        <f t="shared" si="235"/>
        <v>0</v>
      </c>
      <c r="W1127" t="str">
        <f>VLOOKUP(A1127,'Komplet č.2008 (ÚR 4 A 5)'!$V$4:$W$778,1,0)</f>
        <v>85531</v>
      </c>
      <c r="X1127" t="str">
        <f>VLOOKUP(A1127,'Komplet č.2008 (ÚR 4 A 5)'!$Y$4:$Y$778,1,0)</f>
        <v>85531</v>
      </c>
      <c r="FJ1127" t="str">
        <f>VLOOKUP(F1127,'Komplet č 2025 (ÚR 4 A 5)'!$F$3:$N$753,9,0)</f>
        <v>85.53</v>
      </c>
      <c r="FK1127">
        <f>VLOOKUP(F1127,'Komplet č 2025 (ÚR 4 A 5)'!$F$3:$N$753,8,0)</f>
        <v>4</v>
      </c>
    </row>
    <row r="1128" spans="1:167" x14ac:dyDescent="0.25">
      <c r="A1128" s="67" t="s">
        <v>2851</v>
      </c>
      <c r="B1128" s="68" t="s">
        <v>2852</v>
      </c>
      <c r="C1128" s="55" t="str">
        <f t="shared" si="230"/>
        <v>85532 - Činnosti leteckých škol</v>
      </c>
      <c r="D1128" s="55" t="s">
        <v>2853</v>
      </c>
      <c r="E1128" s="1" t="s">
        <v>29</v>
      </c>
      <c r="F1128" s="67" t="s">
        <v>2844</v>
      </c>
      <c r="G1128" s="68" t="s">
        <v>2847</v>
      </c>
      <c r="H1128" s="55" t="str">
        <f t="shared" si="237"/>
        <v>85530 - Činnosti autoškol</v>
      </c>
      <c r="I1128" s="55" t="s">
        <v>2850</v>
      </c>
      <c r="J1128" t="str">
        <f t="shared" si="225"/>
        <v>Shoda</v>
      </c>
      <c r="K1128">
        <v>1126</v>
      </c>
      <c r="L1128" s="1">
        <f>IF(LEFT(Převodník!$A$12,5)=LEFT('Přehled převodů'!D1128,5),1,0)</f>
        <v>0</v>
      </c>
      <c r="M1128" s="31"/>
      <c r="N1128">
        <f t="shared" si="236"/>
        <v>0</v>
      </c>
      <c r="O1128" s="45" t="e">
        <f t="shared" si="227"/>
        <v>#N/A</v>
      </c>
      <c r="P1128">
        <f t="shared" si="231"/>
        <v>0</v>
      </c>
      <c r="Q1128" s="41">
        <f t="shared" si="232"/>
        <v>0</v>
      </c>
      <c r="R1128" s="41">
        <f t="shared" si="228"/>
        <v>0</v>
      </c>
      <c r="S1128" s="41">
        <f t="shared" si="233"/>
        <v>0</v>
      </c>
      <c r="T1128">
        <f t="shared" si="229"/>
        <v>0</v>
      </c>
      <c r="U1128" s="40">
        <f t="shared" si="234"/>
        <v>0</v>
      </c>
      <c r="V1128" s="38">
        <f t="shared" si="235"/>
        <v>0</v>
      </c>
      <c r="W1128" t="str">
        <f>VLOOKUP(A1128,'Komplet č.2008 (ÚR 4 A 5)'!$V$4:$W$778,1,0)</f>
        <v>85532</v>
      </c>
      <c r="X1128" t="str">
        <f>VLOOKUP(A1128,'Komplet č.2008 (ÚR 4 A 5)'!$Y$4:$Y$778,1,0)</f>
        <v>85532</v>
      </c>
      <c r="FJ1128" t="str">
        <f>VLOOKUP(F1128,'Komplet č 2025 (ÚR 4 A 5)'!$F$3:$N$753,9,0)</f>
        <v>85.53</v>
      </c>
      <c r="FK1128">
        <f>VLOOKUP(F1128,'Komplet č 2025 (ÚR 4 A 5)'!$F$3:$N$753,8,0)</f>
        <v>4</v>
      </c>
    </row>
    <row r="1129" spans="1:167" x14ac:dyDescent="0.25">
      <c r="A1129" s="67" t="s">
        <v>2854</v>
      </c>
      <c r="B1129" s="68" t="s">
        <v>2855</v>
      </c>
      <c r="C1129" s="55" t="str">
        <f t="shared" si="230"/>
        <v>85539 - Činnosti ostatních škol řízení</v>
      </c>
      <c r="D1129" s="55" t="s">
        <v>2856</v>
      </c>
      <c r="E1129" s="1" t="s">
        <v>29</v>
      </c>
      <c r="F1129" s="67" t="s">
        <v>2844</v>
      </c>
      <c r="G1129" s="68" t="s">
        <v>2847</v>
      </c>
      <c r="H1129" s="55" t="str">
        <f t="shared" si="237"/>
        <v>85530 - Činnosti autoškol</v>
      </c>
      <c r="I1129" s="55" t="s">
        <v>2850</v>
      </c>
      <c r="J1129" t="str">
        <f t="shared" si="225"/>
        <v>Shoda</v>
      </c>
      <c r="K1129">
        <v>1127</v>
      </c>
      <c r="L1129" s="1">
        <f>IF(LEFT(Převodník!$A$12,5)=LEFT('Přehled převodů'!D1129,5),1,0)</f>
        <v>0</v>
      </c>
      <c r="M1129" s="31"/>
      <c r="N1129">
        <f t="shared" si="236"/>
        <v>0</v>
      </c>
      <c r="O1129" s="45" t="e">
        <f t="shared" si="227"/>
        <v>#N/A</v>
      </c>
      <c r="P1129">
        <f t="shared" si="231"/>
        <v>0</v>
      </c>
      <c r="Q1129" s="41">
        <f t="shared" si="232"/>
        <v>0</v>
      </c>
      <c r="R1129" s="41">
        <f t="shared" si="228"/>
        <v>0</v>
      </c>
      <c r="S1129" s="41">
        <f t="shared" si="233"/>
        <v>0</v>
      </c>
      <c r="T1129">
        <f t="shared" si="229"/>
        <v>0</v>
      </c>
      <c r="U1129" s="40">
        <f t="shared" si="234"/>
        <v>0</v>
      </c>
      <c r="V1129" s="38">
        <f t="shared" si="235"/>
        <v>0</v>
      </c>
      <c r="W1129" t="str">
        <f>VLOOKUP(A1129,'Komplet č.2008 (ÚR 4 A 5)'!$V$4:$W$778,1,0)</f>
        <v>85539</v>
      </c>
      <c r="X1129" t="str">
        <f>VLOOKUP(A1129,'Komplet č.2008 (ÚR 4 A 5)'!$Y$4:$Y$778,1,0)</f>
        <v>85539</v>
      </c>
      <c r="FJ1129" t="str">
        <f>VLOOKUP(F1129,'Komplet č 2025 (ÚR 4 A 5)'!$F$3:$N$753,9,0)</f>
        <v>85.53</v>
      </c>
      <c r="FK1129">
        <f>VLOOKUP(F1129,'Komplet č 2025 (ÚR 4 A 5)'!$F$3:$N$753,8,0)</f>
        <v>4</v>
      </c>
    </row>
    <row r="1130" spans="1:167" x14ac:dyDescent="0.25">
      <c r="A1130" s="67" t="s">
        <v>2857</v>
      </c>
      <c r="B1130" s="68" t="s">
        <v>2858</v>
      </c>
      <c r="C1130" s="55" t="str">
        <f t="shared" si="230"/>
        <v>85590 - Ostatní vzdělávání j. n.</v>
      </c>
      <c r="D1130" s="55" t="s">
        <v>2859</v>
      </c>
      <c r="E1130" s="1" t="s">
        <v>29</v>
      </c>
      <c r="F1130" s="67" t="s">
        <v>2857</v>
      </c>
      <c r="G1130" s="68" t="s">
        <v>2858</v>
      </c>
      <c r="H1130" s="55" t="str">
        <f t="shared" si="237"/>
        <v>85590 - Ostatní vzdělávání j. n.</v>
      </c>
      <c r="I1130" s="55" t="s">
        <v>2859</v>
      </c>
      <c r="J1130" t="str">
        <f t="shared" si="225"/>
        <v>Shoda</v>
      </c>
      <c r="K1130">
        <v>1128</v>
      </c>
      <c r="L1130" s="1">
        <f>IF(LEFT(Převodník!$A$12,5)=LEFT('Přehled převodů'!D1130,5),1,0)</f>
        <v>0</v>
      </c>
      <c r="M1130" s="31"/>
      <c r="N1130">
        <f t="shared" si="236"/>
        <v>0</v>
      </c>
      <c r="O1130" s="45" t="e">
        <f t="shared" si="227"/>
        <v>#N/A</v>
      </c>
      <c r="P1130">
        <f t="shared" si="231"/>
        <v>0</v>
      </c>
      <c r="Q1130" s="41">
        <f t="shared" si="232"/>
        <v>0</v>
      </c>
      <c r="R1130" s="41">
        <f t="shared" si="228"/>
        <v>0</v>
      </c>
      <c r="S1130" s="41">
        <f t="shared" si="233"/>
        <v>0</v>
      </c>
      <c r="T1130">
        <f t="shared" si="229"/>
        <v>0</v>
      </c>
      <c r="U1130" s="40">
        <f t="shared" si="234"/>
        <v>0</v>
      </c>
      <c r="V1130" s="38">
        <f t="shared" si="235"/>
        <v>0</v>
      </c>
      <c r="W1130" t="str">
        <f>VLOOKUP(A1130,'Komplet č.2008 (ÚR 4 A 5)'!$V$4:$W$778,1,0)</f>
        <v>85590</v>
      </c>
      <c r="X1130" t="str">
        <f>VLOOKUP(A1130,'Komplet č.2008 (ÚR 4 A 5)'!$Y$4:$Y$778,1,0)</f>
        <v>85590</v>
      </c>
      <c r="FJ1130" t="str">
        <f>VLOOKUP(F1130,'Komplet č 2025 (ÚR 4 A 5)'!$F$3:$N$753,9,0)</f>
        <v>85.59</v>
      </c>
      <c r="FK1130">
        <f>VLOOKUP(F1130,'Komplet č 2025 (ÚR 4 A 5)'!$F$3:$N$753,8,0)</f>
        <v>4</v>
      </c>
    </row>
    <row r="1131" spans="1:167" x14ac:dyDescent="0.25">
      <c r="A1131" s="67" t="s">
        <v>2860</v>
      </c>
      <c r="B1131" s="68" t="s">
        <v>2861</v>
      </c>
      <c r="C1131" s="55" t="str">
        <f t="shared" si="230"/>
        <v>85591 - Vzdělávání v jazykových školách</v>
      </c>
      <c r="D1131" s="55" t="s">
        <v>2862</v>
      </c>
      <c r="E1131" s="1" t="s">
        <v>29</v>
      </c>
      <c r="F1131" s="67" t="s">
        <v>2860</v>
      </c>
      <c r="G1131" s="68" t="s">
        <v>2861</v>
      </c>
      <c r="H1131" s="55" t="str">
        <f t="shared" si="237"/>
        <v>85591 - Vzdělávání v jazykových školách</v>
      </c>
      <c r="I1131" s="55" t="s">
        <v>2862</v>
      </c>
      <c r="J1131" t="str">
        <f t="shared" si="225"/>
        <v>Shoda</v>
      </c>
      <c r="K1131">
        <v>1129</v>
      </c>
      <c r="L1131" s="1">
        <f>IF(LEFT(Převodník!$A$12,5)=LEFT('Přehled převodů'!D1131,5),1,0)</f>
        <v>0</v>
      </c>
      <c r="M1131" s="31"/>
      <c r="N1131">
        <f t="shared" si="236"/>
        <v>0</v>
      </c>
      <c r="O1131" s="45" t="e">
        <f t="shared" si="227"/>
        <v>#N/A</v>
      </c>
      <c r="P1131">
        <f t="shared" si="231"/>
        <v>0</v>
      </c>
      <c r="Q1131" s="41">
        <f t="shared" si="232"/>
        <v>0</v>
      </c>
      <c r="R1131" s="41">
        <f t="shared" si="228"/>
        <v>0</v>
      </c>
      <c r="S1131" s="41">
        <f t="shared" si="233"/>
        <v>0</v>
      </c>
      <c r="T1131">
        <f t="shared" si="229"/>
        <v>0</v>
      </c>
      <c r="U1131" s="40">
        <f t="shared" si="234"/>
        <v>0</v>
      </c>
      <c r="V1131" s="38">
        <f t="shared" si="235"/>
        <v>0</v>
      </c>
      <c r="W1131" t="str">
        <f>VLOOKUP(A1131,'Komplet č.2008 (ÚR 4 A 5)'!$V$4:$W$778,1,0)</f>
        <v>85591</v>
      </c>
      <c r="X1131" t="str">
        <f>VLOOKUP(A1131,'Komplet č.2008 (ÚR 4 A 5)'!$Y$4:$Y$778,1,0)</f>
        <v>85591</v>
      </c>
      <c r="FJ1131" t="e">
        <f>VLOOKUP(F1131,'Komplet č 2025 (ÚR 4 A 5)'!$F$3:$N$753,9,0)</f>
        <v>#N/A</v>
      </c>
      <c r="FK1131" t="e">
        <f>VLOOKUP(F1131,'Komplet č 2025 (ÚR 4 A 5)'!$F$3:$N$753,8,0)</f>
        <v>#N/A</v>
      </c>
    </row>
    <row r="1132" spans="1:167" x14ac:dyDescent="0.25">
      <c r="A1132" s="67" t="s">
        <v>2863</v>
      </c>
      <c r="B1132" s="68" t="s">
        <v>2864</v>
      </c>
      <c r="C1132" s="55" t="str">
        <f t="shared" si="230"/>
        <v>85592 - Environmentální vzdělávání</v>
      </c>
      <c r="D1132" s="55" t="s">
        <v>2865</v>
      </c>
      <c r="E1132" s="1" t="s">
        <v>29</v>
      </c>
      <c r="F1132" s="67" t="s">
        <v>2866</v>
      </c>
      <c r="G1132" s="68" t="s">
        <v>2867</v>
      </c>
      <c r="H1132" s="55" t="s">
        <v>2862</v>
      </c>
      <c r="I1132" s="55" t="s">
        <v>2862</v>
      </c>
      <c r="J1132" t="str">
        <f t="shared" si="225"/>
        <v>Shoda</v>
      </c>
      <c r="K1132">
        <v>1130</v>
      </c>
      <c r="L1132" s="1">
        <f>IF(LEFT(Převodník!$A$12,5)=LEFT('Přehled převodů'!D1132,5),1,0)</f>
        <v>0</v>
      </c>
      <c r="N1132">
        <f t="shared" si="236"/>
        <v>0</v>
      </c>
      <c r="O1132" s="45" t="e">
        <f t="shared" si="227"/>
        <v>#N/A</v>
      </c>
      <c r="P1132">
        <f t="shared" si="231"/>
        <v>0</v>
      </c>
      <c r="Q1132" s="41">
        <f t="shared" si="232"/>
        <v>0</v>
      </c>
      <c r="R1132" s="41">
        <f t="shared" si="228"/>
        <v>0</v>
      </c>
      <c r="S1132" s="41">
        <f t="shared" si="233"/>
        <v>0</v>
      </c>
      <c r="T1132">
        <f t="shared" si="229"/>
        <v>0</v>
      </c>
      <c r="U1132" s="40">
        <f t="shared" si="234"/>
        <v>0</v>
      </c>
      <c r="V1132" s="38">
        <f t="shared" si="235"/>
        <v>0</v>
      </c>
    </row>
    <row r="1133" spans="1:167" x14ac:dyDescent="0.25">
      <c r="A1133" s="67" t="s">
        <v>2868</v>
      </c>
      <c r="B1133" s="68" t="s">
        <v>2869</v>
      </c>
      <c r="C1133" s="55" t="str">
        <f t="shared" si="230"/>
        <v>85593 - Inovační vzdělávání</v>
      </c>
      <c r="D1133" s="55" t="s">
        <v>2870</v>
      </c>
      <c r="E1133" s="1" t="s">
        <v>29</v>
      </c>
      <c r="F1133" s="67" t="s">
        <v>2866</v>
      </c>
      <c r="G1133" s="68" t="s">
        <v>2867</v>
      </c>
      <c r="H1133" s="55" t="s">
        <v>2871</v>
      </c>
      <c r="I1133" s="55" t="s">
        <v>2871</v>
      </c>
      <c r="J1133" t="str">
        <f t="shared" ref="J1133:J1196" si="238">IF(H1133=I1133,"Shoda","Neshoda")</f>
        <v>Shoda</v>
      </c>
      <c r="K1133">
        <v>1131</v>
      </c>
      <c r="L1133" s="1">
        <f>IF(LEFT(Převodník!$A$12,5)=LEFT('Přehled převodů'!D1133,5),1,0)</f>
        <v>0</v>
      </c>
      <c r="N1133">
        <f t="shared" si="236"/>
        <v>0</v>
      </c>
      <c r="O1133" s="45" t="e">
        <f t="shared" si="227"/>
        <v>#N/A</v>
      </c>
      <c r="P1133">
        <f t="shared" si="231"/>
        <v>0</v>
      </c>
      <c r="Q1133" s="41">
        <f t="shared" si="232"/>
        <v>0</v>
      </c>
      <c r="R1133" s="41">
        <f t="shared" si="228"/>
        <v>0</v>
      </c>
      <c r="S1133" s="41">
        <f t="shared" si="233"/>
        <v>0</v>
      </c>
      <c r="T1133">
        <f t="shared" si="229"/>
        <v>0</v>
      </c>
      <c r="U1133" s="40">
        <f t="shared" si="234"/>
        <v>0</v>
      </c>
      <c r="V1133" s="38">
        <f t="shared" si="235"/>
        <v>0</v>
      </c>
    </row>
    <row r="1134" spans="1:167" x14ac:dyDescent="0.25">
      <c r="A1134" s="67" t="s">
        <v>2866</v>
      </c>
      <c r="B1134" s="68" t="s">
        <v>2867</v>
      </c>
      <c r="C1134" s="55" t="str">
        <f t="shared" si="230"/>
        <v>85599 - Jiné vzdělávání j. n.</v>
      </c>
      <c r="D1134" s="55" t="s">
        <v>2871</v>
      </c>
      <c r="E1134" s="1" t="s">
        <v>29</v>
      </c>
      <c r="F1134" s="67" t="s">
        <v>2866</v>
      </c>
      <c r="G1134" s="68" t="s">
        <v>2867</v>
      </c>
      <c r="H1134" s="55" t="s">
        <v>2871</v>
      </c>
      <c r="I1134" s="55" t="s">
        <v>2871</v>
      </c>
      <c r="J1134" t="str">
        <f t="shared" si="238"/>
        <v>Shoda</v>
      </c>
      <c r="K1134">
        <v>1132</v>
      </c>
      <c r="L1134" s="1">
        <f>IF(LEFT(Převodník!$A$12,5)=LEFT('Přehled převodů'!D1134,5),1,0)</f>
        <v>0</v>
      </c>
      <c r="N1134">
        <f t="shared" si="236"/>
        <v>0</v>
      </c>
      <c r="O1134" s="45" t="e">
        <f t="shared" si="227"/>
        <v>#N/A</v>
      </c>
      <c r="P1134">
        <f t="shared" si="231"/>
        <v>0</v>
      </c>
      <c r="Q1134" s="41">
        <f t="shared" si="232"/>
        <v>0</v>
      </c>
      <c r="R1134" s="41">
        <f t="shared" si="228"/>
        <v>0</v>
      </c>
      <c r="S1134" s="41">
        <f t="shared" si="233"/>
        <v>0</v>
      </c>
      <c r="T1134">
        <f t="shared" si="229"/>
        <v>0</v>
      </c>
      <c r="U1134" s="40">
        <f t="shared" si="234"/>
        <v>0</v>
      </c>
      <c r="V1134" s="38">
        <f t="shared" si="235"/>
        <v>0</v>
      </c>
    </row>
    <row r="1135" spans="1:167" x14ac:dyDescent="0.25">
      <c r="A1135" s="67" t="s">
        <v>2872</v>
      </c>
      <c r="B1135" s="68" t="s">
        <v>2873</v>
      </c>
      <c r="C1135" s="55" t="str">
        <f t="shared" si="230"/>
        <v>85600 - Podpůrné činnosti ve vzdělávání</v>
      </c>
      <c r="D1135" s="55" t="s">
        <v>2874</v>
      </c>
      <c r="E1135" s="1" t="s">
        <v>29</v>
      </c>
      <c r="F1135" s="67" t="s">
        <v>2875</v>
      </c>
      <c r="G1135" s="68" t="s">
        <v>2876</v>
      </c>
      <c r="H1135" s="55" t="s">
        <v>2871</v>
      </c>
      <c r="I1135" s="55" t="s">
        <v>2871</v>
      </c>
      <c r="J1135" t="str">
        <f t="shared" si="238"/>
        <v>Shoda</v>
      </c>
      <c r="K1135">
        <v>1133</v>
      </c>
      <c r="L1135" s="1">
        <f>IF(LEFT(Převodník!$A$12,5)=LEFT('Přehled převodů'!D1135,5),1,0)</f>
        <v>0</v>
      </c>
      <c r="N1135">
        <f t="shared" si="236"/>
        <v>0</v>
      </c>
      <c r="O1135" s="45" t="e">
        <f t="shared" si="227"/>
        <v>#N/A</v>
      </c>
      <c r="P1135">
        <f t="shared" si="231"/>
        <v>0</v>
      </c>
      <c r="Q1135" s="41">
        <f t="shared" si="232"/>
        <v>0</v>
      </c>
      <c r="R1135" s="41">
        <f t="shared" si="228"/>
        <v>0</v>
      </c>
      <c r="S1135" s="41">
        <f t="shared" si="233"/>
        <v>0</v>
      </c>
      <c r="T1135">
        <f t="shared" si="229"/>
        <v>0</v>
      </c>
      <c r="U1135" s="40">
        <f t="shared" si="234"/>
        <v>0</v>
      </c>
      <c r="V1135" s="38">
        <f t="shared" si="235"/>
        <v>0</v>
      </c>
    </row>
    <row r="1136" spans="1:167" x14ac:dyDescent="0.25">
      <c r="A1136" s="67" t="s">
        <v>2877</v>
      </c>
      <c r="B1136" s="68" t="s">
        <v>2878</v>
      </c>
      <c r="C1136" s="55" t="str">
        <f t="shared" si="230"/>
        <v>86100 - Ústavní zdravotní péče</v>
      </c>
      <c r="D1136" s="55" t="s">
        <v>2879</v>
      </c>
      <c r="E1136" s="1" t="s">
        <v>29</v>
      </c>
      <c r="F1136" s="67" t="s">
        <v>2877</v>
      </c>
      <c r="G1136" s="68" t="s">
        <v>2880</v>
      </c>
      <c r="H1136" s="55" t="str">
        <f t="shared" ref="H1136:H1167" si="239">F1136&amp;" - "&amp;G1136</f>
        <v>86100 - Lůžková zdravotní péče</v>
      </c>
      <c r="I1136" s="55" t="s">
        <v>2885</v>
      </c>
      <c r="J1136" t="str">
        <f t="shared" si="238"/>
        <v>Shoda</v>
      </c>
      <c r="K1136">
        <v>1134</v>
      </c>
      <c r="L1136" s="1">
        <f>IF(LEFT(Převodník!$A$12,5)=LEFT('Přehled převodů'!D1136,5),1,0)</f>
        <v>0</v>
      </c>
      <c r="M1136" s="31"/>
      <c r="N1136">
        <f t="shared" si="236"/>
        <v>0</v>
      </c>
      <c r="O1136" s="45" t="e">
        <f t="shared" si="227"/>
        <v>#N/A</v>
      </c>
      <c r="P1136">
        <f t="shared" si="231"/>
        <v>0</v>
      </c>
      <c r="Q1136" s="41">
        <f t="shared" si="232"/>
        <v>0</v>
      </c>
      <c r="R1136" s="41">
        <f t="shared" si="228"/>
        <v>0</v>
      </c>
      <c r="S1136" s="41">
        <f t="shared" si="233"/>
        <v>0</v>
      </c>
      <c r="T1136">
        <f t="shared" si="229"/>
        <v>0</v>
      </c>
      <c r="U1136" s="40">
        <f t="shared" si="234"/>
        <v>0</v>
      </c>
      <c r="V1136" s="38">
        <f t="shared" si="235"/>
        <v>0</v>
      </c>
      <c r="W1136" t="str">
        <f>VLOOKUP(A1136,'Komplet č.2008 (ÚR 4 A 5)'!$V$4:$W$778,1,0)</f>
        <v>86100</v>
      </c>
      <c r="X1136" t="str">
        <f>VLOOKUP(A1136,'Komplet č.2008 (ÚR 4 A 5)'!$Y$4:$Y$778,1,0)</f>
        <v>86100</v>
      </c>
      <c r="FJ1136" t="str">
        <f>VLOOKUP(F1136,'Komplet č 2025 (ÚR 4 A 5)'!$F$3:$N$753,9,0)</f>
        <v>86.10</v>
      </c>
      <c r="FK1136">
        <f>VLOOKUP(F1136,'Komplet č 2025 (ÚR 4 A 5)'!$F$3:$N$753,8,0)</f>
        <v>4</v>
      </c>
    </row>
    <row r="1137" spans="1:167" x14ac:dyDescent="0.25">
      <c r="A1137" s="67" t="s">
        <v>2882</v>
      </c>
      <c r="B1137" s="68" t="s">
        <v>2883</v>
      </c>
      <c r="C1137" s="55" t="str">
        <f t="shared" si="230"/>
        <v>86210 - Všeobecná ambulantní zdravotní péče</v>
      </c>
      <c r="D1137" s="55" t="s">
        <v>2884</v>
      </c>
      <c r="E1137" s="1" t="s">
        <v>29</v>
      </c>
      <c r="F1137" s="67" t="s">
        <v>2882</v>
      </c>
      <c r="G1137" s="68" t="s">
        <v>2883</v>
      </c>
      <c r="H1137" s="55" t="str">
        <f t="shared" si="239"/>
        <v>86210 - Všeobecná ambulantní zdravotní péče</v>
      </c>
      <c r="I1137" s="55" t="s">
        <v>2884</v>
      </c>
      <c r="J1137" t="str">
        <f t="shared" si="238"/>
        <v>Shoda</v>
      </c>
      <c r="K1137">
        <v>1135</v>
      </c>
      <c r="L1137" s="1">
        <f>IF(LEFT(Převodník!$A$12,5)=LEFT('Přehled převodů'!D1137,5),1,0)</f>
        <v>0</v>
      </c>
      <c r="M1137" s="31"/>
      <c r="N1137">
        <f t="shared" si="236"/>
        <v>0</v>
      </c>
      <c r="O1137" s="45" t="e">
        <f t="shared" si="227"/>
        <v>#N/A</v>
      </c>
      <c r="P1137">
        <f t="shared" si="231"/>
        <v>0</v>
      </c>
      <c r="Q1137" s="41">
        <f t="shared" si="232"/>
        <v>0</v>
      </c>
      <c r="R1137" s="41">
        <f t="shared" si="228"/>
        <v>0</v>
      </c>
      <c r="S1137" s="41">
        <f t="shared" si="233"/>
        <v>0</v>
      </c>
      <c r="T1137">
        <f t="shared" si="229"/>
        <v>0</v>
      </c>
      <c r="U1137" s="40">
        <f t="shared" si="234"/>
        <v>0</v>
      </c>
      <c r="V1137" s="38">
        <f t="shared" si="235"/>
        <v>0</v>
      </c>
      <c r="W1137" t="str">
        <f>VLOOKUP(A1137,'Komplet č.2008 (ÚR 4 A 5)'!$V$4:$W$778,1,0)</f>
        <v>86210</v>
      </c>
      <c r="X1137" t="str">
        <f>VLOOKUP(A1137,'Komplet č.2008 (ÚR 4 A 5)'!$Y$4:$Y$778,1,0)</f>
        <v>86210</v>
      </c>
      <c r="FJ1137" t="str">
        <f>VLOOKUP(F1137,'Komplet č 2025 (ÚR 4 A 5)'!$F$3:$N$753,9,0)</f>
        <v>86.21</v>
      </c>
      <c r="FK1137">
        <f>VLOOKUP(F1137,'Komplet č 2025 (ÚR 4 A 5)'!$F$3:$N$753,8,0)</f>
        <v>4</v>
      </c>
    </row>
    <row r="1138" spans="1:167" x14ac:dyDescent="0.25">
      <c r="A1138" s="67" t="s">
        <v>2886</v>
      </c>
      <c r="B1138" s="68" t="s">
        <v>2887</v>
      </c>
      <c r="C1138" s="55" t="str">
        <f t="shared" si="230"/>
        <v>86220 - Specializovaná ambulantní zdravotní péče</v>
      </c>
      <c r="D1138" s="55" t="s">
        <v>2888</v>
      </c>
      <c r="E1138" s="1" t="s">
        <v>29</v>
      </c>
      <c r="F1138" s="67" t="s">
        <v>2886</v>
      </c>
      <c r="G1138" s="68" t="s">
        <v>2887</v>
      </c>
      <c r="H1138" s="55" t="str">
        <f t="shared" si="239"/>
        <v>86220 - Specializovaná ambulantní zdravotní péče</v>
      </c>
      <c r="I1138" s="55" t="s">
        <v>2888</v>
      </c>
      <c r="J1138" t="str">
        <f t="shared" si="238"/>
        <v>Shoda</v>
      </c>
      <c r="K1138">
        <v>1136</v>
      </c>
      <c r="L1138" s="1">
        <f>IF(LEFT(Převodník!$A$12,5)=LEFT('Přehled převodů'!D1138,5),1,0)</f>
        <v>0</v>
      </c>
      <c r="M1138" s="31"/>
      <c r="N1138">
        <f t="shared" si="236"/>
        <v>0</v>
      </c>
      <c r="O1138" s="45" t="e">
        <f t="shared" si="227"/>
        <v>#N/A</v>
      </c>
      <c r="P1138">
        <f t="shared" si="231"/>
        <v>0</v>
      </c>
      <c r="Q1138" s="41">
        <f t="shared" si="232"/>
        <v>0</v>
      </c>
      <c r="R1138" s="41">
        <f t="shared" si="228"/>
        <v>0</v>
      </c>
      <c r="S1138" s="41">
        <f t="shared" si="233"/>
        <v>0</v>
      </c>
      <c r="T1138">
        <f t="shared" si="229"/>
        <v>0</v>
      </c>
      <c r="U1138" s="40">
        <f t="shared" si="234"/>
        <v>0</v>
      </c>
      <c r="V1138" s="38">
        <f t="shared" si="235"/>
        <v>0</v>
      </c>
      <c r="W1138" t="str">
        <f>VLOOKUP(A1138,'Komplet č.2008 (ÚR 4 A 5)'!$V$4:$W$778,1,0)</f>
        <v>86220</v>
      </c>
      <c r="X1138" t="str">
        <f>VLOOKUP(A1138,'Komplet č.2008 (ÚR 4 A 5)'!$Y$4:$Y$778,1,0)</f>
        <v>86220</v>
      </c>
      <c r="FJ1138" t="str">
        <f>VLOOKUP(F1138,'Komplet č 2025 (ÚR 4 A 5)'!$F$3:$N$753,9,0)</f>
        <v>86.22</v>
      </c>
      <c r="FK1138">
        <f>VLOOKUP(F1138,'Komplet č 2025 (ÚR 4 A 5)'!$F$3:$N$753,8,0)</f>
        <v>4</v>
      </c>
    </row>
    <row r="1139" spans="1:167" x14ac:dyDescent="0.25">
      <c r="A1139" s="67" t="s">
        <v>2889</v>
      </c>
      <c r="B1139" s="68" t="s">
        <v>2890</v>
      </c>
      <c r="C1139" s="55" t="str">
        <f t="shared" si="230"/>
        <v>86230 - Zubní péče</v>
      </c>
      <c r="D1139" s="55" t="s">
        <v>2891</v>
      </c>
      <c r="E1139" s="1" t="s">
        <v>29</v>
      </c>
      <c r="F1139" s="67" t="s">
        <v>2889</v>
      </c>
      <c r="G1139" s="68" t="s">
        <v>2890</v>
      </c>
      <c r="H1139" s="55" t="str">
        <f t="shared" si="239"/>
        <v>86230 - Zubní péče</v>
      </c>
      <c r="I1139" s="55" t="s">
        <v>2891</v>
      </c>
      <c r="J1139" t="str">
        <f t="shared" si="238"/>
        <v>Shoda</v>
      </c>
      <c r="K1139">
        <v>1137</v>
      </c>
      <c r="L1139" s="1">
        <f>IF(LEFT(Převodník!$A$12,5)=LEFT('Přehled převodů'!D1139,5),1,0)</f>
        <v>0</v>
      </c>
      <c r="M1139" s="31"/>
      <c r="N1139">
        <f t="shared" si="236"/>
        <v>0</v>
      </c>
      <c r="O1139" s="45" t="e">
        <f t="shared" si="227"/>
        <v>#N/A</v>
      </c>
      <c r="P1139">
        <f t="shared" si="231"/>
        <v>0</v>
      </c>
      <c r="Q1139" s="41">
        <f t="shared" si="232"/>
        <v>0</v>
      </c>
      <c r="R1139" s="41">
        <f t="shared" si="228"/>
        <v>0</v>
      </c>
      <c r="S1139" s="41">
        <f t="shared" si="233"/>
        <v>0</v>
      </c>
      <c r="T1139">
        <f t="shared" si="229"/>
        <v>0</v>
      </c>
      <c r="U1139" s="40">
        <f t="shared" si="234"/>
        <v>0</v>
      </c>
      <c r="V1139" s="38">
        <f t="shared" si="235"/>
        <v>0</v>
      </c>
      <c r="W1139" t="str">
        <f>VLOOKUP(A1139,'Komplet č.2008 (ÚR 4 A 5)'!$V$4:$W$778,1,0)</f>
        <v>86230</v>
      </c>
      <c r="X1139" t="str">
        <f>VLOOKUP(A1139,'Komplet č.2008 (ÚR 4 A 5)'!$Y$4:$Y$778,1,0)</f>
        <v>86230</v>
      </c>
      <c r="FJ1139" t="str">
        <f>VLOOKUP(F1139,'Komplet č 2025 (ÚR 4 A 5)'!$F$3:$N$753,9,0)</f>
        <v>86.23</v>
      </c>
      <c r="FK1139">
        <f>VLOOKUP(F1139,'Komplet č 2025 (ÚR 4 A 5)'!$F$3:$N$753,8,0)</f>
        <v>4</v>
      </c>
    </row>
    <row r="1140" spans="1:167" x14ac:dyDescent="0.25">
      <c r="A1140" s="67" t="s">
        <v>2892</v>
      </c>
      <c r="B1140" s="68" t="s">
        <v>2893</v>
      </c>
      <c r="C1140" s="55" t="str">
        <f t="shared" si="230"/>
        <v>86900 - Ostatní činnosti související se zdravotní péčí</v>
      </c>
      <c r="D1140" s="55" t="s">
        <v>2894</v>
      </c>
      <c r="E1140" s="1" t="s">
        <v>1480</v>
      </c>
      <c r="F1140" s="67" t="s">
        <v>2895</v>
      </c>
      <c r="G1140" s="68" t="s">
        <v>2896</v>
      </c>
      <c r="H1140" s="55" t="str">
        <f t="shared" si="239"/>
        <v>86910 - Činnosti související s diagnostickým zobrazováním a zdravotnické laboratorní činnosti</v>
      </c>
      <c r="I1140" s="55" t="s">
        <v>2899</v>
      </c>
      <c r="J1140" t="str">
        <f t="shared" si="238"/>
        <v>Shoda</v>
      </c>
      <c r="K1140">
        <v>1138</v>
      </c>
      <c r="L1140" s="1">
        <f>IF(LEFT(Převodník!$A$12,5)=LEFT('Přehled převodů'!D1140,5),1,0)</f>
        <v>0</v>
      </c>
      <c r="M1140" s="31"/>
      <c r="N1140">
        <f t="shared" si="236"/>
        <v>0</v>
      </c>
      <c r="O1140" s="45" t="e">
        <f t="shared" si="227"/>
        <v>#N/A</v>
      </c>
      <c r="P1140">
        <f t="shared" si="231"/>
        <v>0</v>
      </c>
      <c r="Q1140" s="41">
        <f t="shared" si="232"/>
        <v>0</v>
      </c>
      <c r="R1140" s="41">
        <f t="shared" si="228"/>
        <v>0</v>
      </c>
      <c r="S1140" s="41">
        <f t="shared" si="233"/>
        <v>0</v>
      </c>
      <c r="T1140">
        <f t="shared" si="229"/>
        <v>0</v>
      </c>
      <c r="U1140" s="40">
        <f t="shared" si="234"/>
        <v>0</v>
      </c>
      <c r="V1140" s="38">
        <f t="shared" si="235"/>
        <v>0</v>
      </c>
      <c r="W1140" t="str">
        <f>VLOOKUP(A1140,'Komplet č.2008 (ÚR 4 A 5)'!$V$4:$W$778,1,0)</f>
        <v>86900</v>
      </c>
      <c r="X1140" t="str">
        <f>VLOOKUP(A1140,'Komplet č.2008 (ÚR 4 A 5)'!$Y$4:$Y$778,1,0)</f>
        <v>86900</v>
      </c>
      <c r="FJ1140" t="str">
        <f>VLOOKUP(F1140,'Komplet č 2025 (ÚR 4 A 5)'!$F$3:$N$753,9,0)</f>
        <v>86.91</v>
      </c>
      <c r="FK1140">
        <f>VLOOKUP(F1140,'Komplet č 2025 (ÚR 4 A 5)'!$F$3:$N$753,8,0)</f>
        <v>4</v>
      </c>
    </row>
    <row r="1141" spans="1:167" x14ac:dyDescent="0.25">
      <c r="A1141" s="67" t="s">
        <v>2892</v>
      </c>
      <c r="B1141" s="68" t="s">
        <v>2893</v>
      </c>
      <c r="C1141" s="55" t="str">
        <f t="shared" si="230"/>
        <v>86900 - Ostatní činnosti související se zdravotní péčí</v>
      </c>
      <c r="D1141" s="55" t="s">
        <v>2894</v>
      </c>
      <c r="E1141" s="1" t="s">
        <v>1480</v>
      </c>
      <c r="F1141" s="67" t="s">
        <v>2897</v>
      </c>
      <c r="G1141" s="68" t="s">
        <v>2898</v>
      </c>
      <c r="H1141" s="55" t="str">
        <f t="shared" si="239"/>
        <v>86920 - Přeprava pacientů vozidly zdravotnické dopravní služby</v>
      </c>
      <c r="I1141" s="55" t="s">
        <v>2902</v>
      </c>
      <c r="J1141" t="str">
        <f t="shared" si="238"/>
        <v>Shoda</v>
      </c>
      <c r="K1141">
        <v>1139</v>
      </c>
      <c r="L1141" s="1">
        <f>IF(LEFT(Převodník!$A$12,5)=LEFT('Přehled převodů'!D1141,5),1,0)</f>
        <v>0</v>
      </c>
      <c r="M1141" s="31"/>
      <c r="N1141">
        <f t="shared" si="236"/>
        <v>0</v>
      </c>
      <c r="O1141" s="45" t="e">
        <f t="shared" si="227"/>
        <v>#N/A</v>
      </c>
      <c r="P1141">
        <f t="shared" si="231"/>
        <v>0</v>
      </c>
      <c r="Q1141" s="41">
        <f t="shared" si="232"/>
        <v>0</v>
      </c>
      <c r="R1141" s="41">
        <f t="shared" si="228"/>
        <v>0</v>
      </c>
      <c r="S1141" s="41">
        <f t="shared" si="233"/>
        <v>0</v>
      </c>
      <c r="T1141">
        <f t="shared" si="229"/>
        <v>0</v>
      </c>
      <c r="U1141" s="40">
        <f t="shared" si="234"/>
        <v>0</v>
      </c>
      <c r="V1141" s="38">
        <f t="shared" si="235"/>
        <v>0</v>
      </c>
      <c r="W1141" t="str">
        <f>VLOOKUP(A1141,'Komplet č.2008 (ÚR 4 A 5)'!$V$4:$W$778,1,0)</f>
        <v>86900</v>
      </c>
      <c r="X1141" t="str">
        <f>VLOOKUP(A1141,'Komplet č.2008 (ÚR 4 A 5)'!$Y$4:$Y$778,1,0)</f>
        <v>86900</v>
      </c>
      <c r="FJ1141" t="str">
        <f>VLOOKUP(F1141,'Komplet č 2025 (ÚR 4 A 5)'!$F$3:$N$753,9,0)</f>
        <v>86.92</v>
      </c>
      <c r="FK1141">
        <f>VLOOKUP(F1141,'Komplet č 2025 (ÚR 4 A 5)'!$F$3:$N$753,8,0)</f>
        <v>4</v>
      </c>
    </row>
    <row r="1142" spans="1:167" x14ac:dyDescent="0.25">
      <c r="A1142" s="67" t="s">
        <v>2892</v>
      </c>
      <c r="B1142" s="68" t="s">
        <v>2893</v>
      </c>
      <c r="C1142" s="55" t="str">
        <f t="shared" si="230"/>
        <v>86900 - Ostatní činnosti související se zdravotní péčí</v>
      </c>
      <c r="D1142" s="55" t="s">
        <v>2894</v>
      </c>
      <c r="E1142" s="1" t="s">
        <v>1480</v>
      </c>
      <c r="F1142" s="67" t="s">
        <v>2900</v>
      </c>
      <c r="G1142" s="68" t="s">
        <v>2901</v>
      </c>
      <c r="H1142" s="55" t="str">
        <f t="shared" si="239"/>
        <v>86930 - Činnosti psychologů a psychoterapeutů, kromě lékařů</v>
      </c>
      <c r="I1142" s="55" t="s">
        <v>2905</v>
      </c>
      <c r="J1142" t="str">
        <f t="shared" si="238"/>
        <v>Shoda</v>
      </c>
      <c r="K1142">
        <v>1140</v>
      </c>
      <c r="L1142" s="1">
        <f>IF(LEFT(Převodník!$A$12,5)=LEFT('Přehled převodů'!D1142,5),1,0)</f>
        <v>0</v>
      </c>
      <c r="M1142" s="31"/>
      <c r="N1142">
        <f t="shared" si="236"/>
        <v>0</v>
      </c>
      <c r="O1142" s="45" t="e">
        <f t="shared" si="227"/>
        <v>#N/A</v>
      </c>
      <c r="P1142">
        <f t="shared" si="231"/>
        <v>0</v>
      </c>
      <c r="Q1142" s="41">
        <f t="shared" si="232"/>
        <v>0</v>
      </c>
      <c r="R1142" s="41">
        <f t="shared" si="228"/>
        <v>0</v>
      </c>
      <c r="S1142" s="41">
        <f t="shared" si="233"/>
        <v>0</v>
      </c>
      <c r="T1142">
        <f t="shared" si="229"/>
        <v>0</v>
      </c>
      <c r="U1142" s="40">
        <f t="shared" si="234"/>
        <v>0</v>
      </c>
      <c r="V1142" s="38">
        <f t="shared" si="235"/>
        <v>0</v>
      </c>
      <c r="W1142" t="str">
        <f>VLOOKUP(A1142,'Komplet č.2008 (ÚR 4 A 5)'!$V$4:$W$778,1,0)</f>
        <v>86900</v>
      </c>
      <c r="X1142" t="str">
        <f>VLOOKUP(A1142,'Komplet č.2008 (ÚR 4 A 5)'!$Y$4:$Y$778,1,0)</f>
        <v>86900</v>
      </c>
      <c r="FJ1142" t="str">
        <f>VLOOKUP(F1142,'Komplet č 2025 (ÚR 4 A 5)'!$F$3:$N$753,9,0)</f>
        <v>86.93</v>
      </c>
      <c r="FK1142">
        <f>VLOOKUP(F1142,'Komplet č 2025 (ÚR 4 A 5)'!$F$3:$N$753,8,0)</f>
        <v>4</v>
      </c>
    </row>
    <row r="1143" spans="1:167" x14ac:dyDescent="0.25">
      <c r="A1143" s="67" t="s">
        <v>2892</v>
      </c>
      <c r="B1143" s="68" t="s">
        <v>2893</v>
      </c>
      <c r="C1143" s="55" t="str">
        <f t="shared" si="230"/>
        <v>86900 - Ostatní činnosti související se zdravotní péčí</v>
      </c>
      <c r="D1143" s="55" t="s">
        <v>2894</v>
      </c>
      <c r="E1143" s="1" t="s">
        <v>1480</v>
      </c>
      <c r="F1143" s="67" t="s">
        <v>2903</v>
      </c>
      <c r="G1143" s="68" t="s">
        <v>2904</v>
      </c>
      <c r="H1143" s="55" t="str">
        <f t="shared" si="239"/>
        <v>86940 - Ošetřovatelské činnosti a činnosti porodních asistentek</v>
      </c>
      <c r="I1143" s="55" t="s">
        <v>2908</v>
      </c>
      <c r="J1143" t="str">
        <f t="shared" si="238"/>
        <v>Shoda</v>
      </c>
      <c r="K1143">
        <v>1141</v>
      </c>
      <c r="L1143" s="1">
        <f>IF(LEFT(Převodník!$A$12,5)=LEFT('Přehled převodů'!D1143,5),1,0)</f>
        <v>0</v>
      </c>
      <c r="M1143" s="31"/>
      <c r="N1143">
        <f t="shared" si="236"/>
        <v>0</v>
      </c>
      <c r="O1143" s="45" t="e">
        <f t="shared" si="227"/>
        <v>#N/A</v>
      </c>
      <c r="P1143">
        <f t="shared" si="231"/>
        <v>0</v>
      </c>
      <c r="Q1143" s="41">
        <f t="shared" si="232"/>
        <v>0</v>
      </c>
      <c r="R1143" s="41">
        <f t="shared" si="228"/>
        <v>0</v>
      </c>
      <c r="S1143" s="41">
        <f t="shared" si="233"/>
        <v>0</v>
      </c>
      <c r="T1143">
        <f t="shared" si="229"/>
        <v>0</v>
      </c>
      <c r="U1143" s="40">
        <f t="shared" si="234"/>
        <v>0</v>
      </c>
      <c r="V1143" s="38">
        <f t="shared" si="235"/>
        <v>0</v>
      </c>
      <c r="W1143" t="str">
        <f>VLOOKUP(A1143,'Komplet č.2008 (ÚR 4 A 5)'!$V$4:$W$778,1,0)</f>
        <v>86900</v>
      </c>
      <c r="X1143" t="str">
        <f>VLOOKUP(A1143,'Komplet č.2008 (ÚR 4 A 5)'!$Y$4:$Y$778,1,0)</f>
        <v>86900</v>
      </c>
      <c r="FJ1143" t="str">
        <f>VLOOKUP(F1143,'Komplet č 2025 (ÚR 4 A 5)'!$F$3:$N$753,9,0)</f>
        <v>86.94</v>
      </c>
      <c r="FK1143">
        <f>VLOOKUP(F1143,'Komplet č 2025 (ÚR 4 A 5)'!$F$3:$N$753,8,0)</f>
        <v>4</v>
      </c>
    </row>
    <row r="1144" spans="1:167" x14ac:dyDescent="0.25">
      <c r="A1144" s="67" t="s">
        <v>2892</v>
      </c>
      <c r="B1144" s="68" t="s">
        <v>2893</v>
      </c>
      <c r="C1144" s="55" t="str">
        <f t="shared" si="230"/>
        <v>86900 - Ostatní činnosti související se zdravotní péčí</v>
      </c>
      <c r="D1144" s="55" t="s">
        <v>2894</v>
      </c>
      <c r="E1144" s="1" t="s">
        <v>1480</v>
      </c>
      <c r="F1144" s="67" t="s">
        <v>2906</v>
      </c>
      <c r="G1144" s="68" t="s">
        <v>2907</v>
      </c>
      <c r="H1144" s="55" t="str">
        <f t="shared" si="239"/>
        <v>86950 - Činnosti fyzioterapeutů</v>
      </c>
      <c r="I1144" s="55" t="s">
        <v>2911</v>
      </c>
      <c r="J1144" t="str">
        <f t="shared" si="238"/>
        <v>Shoda</v>
      </c>
      <c r="K1144">
        <v>1142</v>
      </c>
      <c r="L1144" s="1">
        <f>IF(LEFT(Převodník!$A$12,5)=LEFT('Přehled převodů'!D1144,5),1,0)</f>
        <v>0</v>
      </c>
      <c r="M1144" s="31"/>
      <c r="N1144">
        <f t="shared" si="236"/>
        <v>0</v>
      </c>
      <c r="O1144" s="45" t="e">
        <f t="shared" si="227"/>
        <v>#N/A</v>
      </c>
      <c r="P1144">
        <f t="shared" si="231"/>
        <v>0</v>
      </c>
      <c r="Q1144" s="41">
        <f t="shared" si="232"/>
        <v>0</v>
      </c>
      <c r="R1144" s="41">
        <f t="shared" si="228"/>
        <v>0</v>
      </c>
      <c r="S1144" s="41">
        <f t="shared" si="233"/>
        <v>0</v>
      </c>
      <c r="T1144">
        <f t="shared" si="229"/>
        <v>0</v>
      </c>
      <c r="U1144" s="40">
        <f t="shared" si="234"/>
        <v>0</v>
      </c>
      <c r="V1144" s="38">
        <f t="shared" si="235"/>
        <v>0</v>
      </c>
      <c r="W1144" t="str">
        <f>VLOOKUP(A1144,'Komplet č.2008 (ÚR 4 A 5)'!$V$4:$W$778,1,0)</f>
        <v>86900</v>
      </c>
      <c r="X1144" t="str">
        <f>VLOOKUP(A1144,'Komplet č.2008 (ÚR 4 A 5)'!$Y$4:$Y$778,1,0)</f>
        <v>86900</v>
      </c>
      <c r="FJ1144" t="str">
        <f>VLOOKUP(F1144,'Komplet č 2025 (ÚR 4 A 5)'!$F$3:$N$753,9,0)</f>
        <v>86.95</v>
      </c>
      <c r="FK1144">
        <f>VLOOKUP(F1144,'Komplet č 2025 (ÚR 4 A 5)'!$F$3:$N$753,8,0)</f>
        <v>4</v>
      </c>
    </row>
    <row r="1145" spans="1:167" x14ac:dyDescent="0.25">
      <c r="A1145" s="67" t="s">
        <v>2892</v>
      </c>
      <c r="B1145" s="68" t="s">
        <v>2893</v>
      </c>
      <c r="C1145" s="55" t="str">
        <f t="shared" si="230"/>
        <v>86900 - Ostatní činnosti související se zdravotní péčí</v>
      </c>
      <c r="D1145" s="55" t="s">
        <v>2894</v>
      </c>
      <c r="E1145" s="1" t="s">
        <v>1480</v>
      </c>
      <c r="F1145" s="67" t="s">
        <v>2909</v>
      </c>
      <c r="G1145" s="68" t="s">
        <v>2910</v>
      </c>
      <c r="H1145" s="55" t="str">
        <f t="shared" si="239"/>
        <v>86960 - Činnosti v oblasti tradiční, doplňkové a alternativní medicíny</v>
      </c>
      <c r="I1145" s="55" t="s">
        <v>2914</v>
      </c>
      <c r="J1145" t="str">
        <f t="shared" si="238"/>
        <v>Shoda</v>
      </c>
      <c r="K1145">
        <v>1143</v>
      </c>
      <c r="L1145" s="1">
        <f>IF(LEFT(Převodník!$A$12,5)=LEFT('Přehled převodů'!D1145,5),1,0)</f>
        <v>0</v>
      </c>
      <c r="M1145" s="31"/>
      <c r="N1145">
        <f t="shared" si="236"/>
        <v>0</v>
      </c>
      <c r="O1145" s="45" t="e">
        <f t="shared" si="227"/>
        <v>#N/A</v>
      </c>
      <c r="P1145">
        <f t="shared" si="231"/>
        <v>0</v>
      </c>
      <c r="Q1145" s="41">
        <f t="shared" si="232"/>
        <v>0</v>
      </c>
      <c r="R1145" s="41">
        <f t="shared" si="228"/>
        <v>0</v>
      </c>
      <c r="S1145" s="41">
        <f t="shared" si="233"/>
        <v>0</v>
      </c>
      <c r="T1145">
        <f t="shared" si="229"/>
        <v>0</v>
      </c>
      <c r="U1145" s="40">
        <f t="shared" si="234"/>
        <v>0</v>
      </c>
      <c r="V1145" s="38">
        <f t="shared" si="235"/>
        <v>0</v>
      </c>
      <c r="W1145" t="str">
        <f>VLOOKUP(A1145,'Komplet č.2008 (ÚR 4 A 5)'!$V$4:$W$778,1,0)</f>
        <v>86900</v>
      </c>
      <c r="X1145" t="str">
        <f>VLOOKUP(A1145,'Komplet č.2008 (ÚR 4 A 5)'!$Y$4:$Y$778,1,0)</f>
        <v>86900</v>
      </c>
      <c r="FJ1145" t="str">
        <f>VLOOKUP(F1145,'Komplet č 2025 (ÚR 4 A 5)'!$F$3:$N$753,9,0)</f>
        <v>86.96</v>
      </c>
      <c r="FK1145">
        <f>VLOOKUP(F1145,'Komplet č 2025 (ÚR 4 A 5)'!$F$3:$N$753,8,0)</f>
        <v>4</v>
      </c>
    </row>
    <row r="1146" spans="1:167" x14ac:dyDescent="0.25">
      <c r="A1146" s="67" t="s">
        <v>2892</v>
      </c>
      <c r="B1146" s="68" t="s">
        <v>2893</v>
      </c>
      <c r="C1146" s="55" t="str">
        <f t="shared" si="230"/>
        <v>86900 - Ostatní činnosti související se zdravotní péčí</v>
      </c>
      <c r="D1146" s="55" t="s">
        <v>2894</v>
      </c>
      <c r="E1146" s="1" t="s">
        <v>1480</v>
      </c>
      <c r="F1146" s="67" t="s">
        <v>2912</v>
      </c>
      <c r="G1146" s="68" t="s">
        <v>2913</v>
      </c>
      <c r="H1146" s="55" t="str">
        <f t="shared" si="239"/>
        <v>86990 - Ostatní činnosti související se zdravotní péčí j. n.</v>
      </c>
      <c r="I1146" s="55" t="s">
        <v>2918</v>
      </c>
      <c r="J1146" t="str">
        <f t="shared" si="238"/>
        <v>Shoda</v>
      </c>
      <c r="K1146">
        <v>1144</v>
      </c>
      <c r="L1146" s="1">
        <f>IF(LEFT(Převodník!$A$12,5)=LEFT('Přehled převodů'!D1146,5),1,0)</f>
        <v>0</v>
      </c>
      <c r="M1146" s="31"/>
      <c r="N1146">
        <f t="shared" si="236"/>
        <v>0</v>
      </c>
      <c r="O1146" s="45" t="e">
        <f t="shared" si="227"/>
        <v>#N/A</v>
      </c>
      <c r="P1146">
        <f t="shared" si="231"/>
        <v>0</v>
      </c>
      <c r="Q1146" s="41">
        <f t="shared" si="232"/>
        <v>0</v>
      </c>
      <c r="R1146" s="41">
        <f t="shared" si="228"/>
        <v>0</v>
      </c>
      <c r="S1146" s="41">
        <f t="shared" si="233"/>
        <v>0</v>
      </c>
      <c r="T1146">
        <f t="shared" si="229"/>
        <v>0</v>
      </c>
      <c r="U1146" s="40">
        <f t="shared" si="234"/>
        <v>0</v>
      </c>
      <c r="V1146" s="38">
        <f t="shared" si="235"/>
        <v>0</v>
      </c>
      <c r="W1146" t="str">
        <f>VLOOKUP(A1146,'Komplet č.2008 (ÚR 4 A 5)'!$V$4:$W$778,1,0)</f>
        <v>86900</v>
      </c>
      <c r="X1146" t="str">
        <f>VLOOKUP(A1146,'Komplet č.2008 (ÚR 4 A 5)'!$Y$4:$Y$778,1,0)</f>
        <v>86900</v>
      </c>
      <c r="FJ1146" t="str">
        <f>VLOOKUP(F1146,'Komplet č 2025 (ÚR 4 A 5)'!$F$3:$N$753,9,0)</f>
        <v>86.99</v>
      </c>
      <c r="FK1146">
        <f>VLOOKUP(F1146,'Komplet č 2025 (ÚR 4 A 5)'!$F$3:$N$753,8,0)</f>
        <v>4</v>
      </c>
    </row>
    <row r="1147" spans="1:167" x14ac:dyDescent="0.25">
      <c r="A1147" s="67" t="s">
        <v>2915</v>
      </c>
      <c r="B1147" s="68" t="s">
        <v>2916</v>
      </c>
      <c r="C1147" s="55" t="str">
        <f t="shared" si="230"/>
        <v>86901 - Činnosti související s ochranou veřejného zdraví</v>
      </c>
      <c r="D1147" s="55" t="s">
        <v>2917</v>
      </c>
      <c r="E1147" s="1" t="s">
        <v>29</v>
      </c>
      <c r="F1147" s="67" t="s">
        <v>2912</v>
      </c>
      <c r="G1147" s="68" t="s">
        <v>2913</v>
      </c>
      <c r="H1147" s="55" t="str">
        <f t="shared" si="239"/>
        <v>86990 - Ostatní činnosti související se zdravotní péčí j. n.</v>
      </c>
      <c r="I1147" s="55" t="s">
        <v>2918</v>
      </c>
      <c r="J1147" t="str">
        <f t="shared" si="238"/>
        <v>Shoda</v>
      </c>
      <c r="K1147">
        <v>1145</v>
      </c>
      <c r="L1147" s="1">
        <f>IF(LEFT(Převodník!$A$12,5)=LEFT('Přehled převodů'!D1147,5),1,0)</f>
        <v>0</v>
      </c>
      <c r="M1147" s="31"/>
      <c r="N1147">
        <f t="shared" si="236"/>
        <v>0</v>
      </c>
      <c r="O1147" s="45" t="e">
        <f t="shared" si="227"/>
        <v>#N/A</v>
      </c>
      <c r="P1147">
        <f t="shared" si="231"/>
        <v>0</v>
      </c>
      <c r="Q1147" s="41">
        <f t="shared" si="232"/>
        <v>0</v>
      </c>
      <c r="R1147" s="41">
        <f t="shared" si="228"/>
        <v>0</v>
      </c>
      <c r="S1147" s="41">
        <f t="shared" si="233"/>
        <v>0</v>
      </c>
      <c r="T1147">
        <f t="shared" si="229"/>
        <v>0</v>
      </c>
      <c r="U1147" s="40">
        <f t="shared" si="234"/>
        <v>0</v>
      </c>
      <c r="V1147" s="38">
        <f t="shared" si="235"/>
        <v>0</v>
      </c>
      <c r="W1147" t="str">
        <f>VLOOKUP(A1147,'Komplet č.2008 (ÚR 4 A 5)'!$V$4:$W$778,1,0)</f>
        <v>86901</v>
      </c>
      <c r="X1147" t="str">
        <f>VLOOKUP(A1147,'Komplet č.2008 (ÚR 4 A 5)'!$Y$4:$Y$778,1,0)</f>
        <v>86901</v>
      </c>
      <c r="FJ1147" t="str">
        <f>VLOOKUP(F1147,'Komplet č 2025 (ÚR 4 A 5)'!$F$3:$N$753,9,0)</f>
        <v>86.99</v>
      </c>
      <c r="FK1147">
        <f>VLOOKUP(F1147,'Komplet č 2025 (ÚR 4 A 5)'!$F$3:$N$753,8,0)</f>
        <v>4</v>
      </c>
    </row>
    <row r="1148" spans="1:167" x14ac:dyDescent="0.25">
      <c r="A1148" s="67" t="s">
        <v>2919</v>
      </c>
      <c r="B1148" s="68" t="s">
        <v>2913</v>
      </c>
      <c r="C1148" s="55" t="str">
        <f t="shared" si="230"/>
        <v>86909 - Ostatní činnosti související se zdravotní péčí j. n.</v>
      </c>
      <c r="D1148" s="55" t="s">
        <v>2920</v>
      </c>
      <c r="E1148" s="1" t="s">
        <v>1480</v>
      </c>
      <c r="F1148" s="67" t="s">
        <v>2895</v>
      </c>
      <c r="G1148" s="68" t="s">
        <v>2896</v>
      </c>
      <c r="H1148" s="55" t="str">
        <f t="shared" si="239"/>
        <v>86910 - Činnosti související s diagnostickým zobrazováním a zdravotnické laboratorní činnosti</v>
      </c>
      <c r="I1148" s="55" t="s">
        <v>2899</v>
      </c>
      <c r="J1148" t="str">
        <f t="shared" si="238"/>
        <v>Shoda</v>
      </c>
      <c r="K1148">
        <v>1146</v>
      </c>
      <c r="L1148" s="1">
        <f>IF(LEFT(Převodník!$A$12,5)=LEFT('Přehled převodů'!D1148,5),1,0)</f>
        <v>0</v>
      </c>
      <c r="M1148" s="31"/>
      <c r="N1148">
        <f t="shared" si="236"/>
        <v>0</v>
      </c>
      <c r="O1148" s="45" t="e">
        <f t="shared" si="227"/>
        <v>#N/A</v>
      </c>
      <c r="P1148">
        <f t="shared" si="231"/>
        <v>0</v>
      </c>
      <c r="Q1148" s="41">
        <f t="shared" si="232"/>
        <v>0</v>
      </c>
      <c r="R1148" s="41">
        <f t="shared" si="228"/>
        <v>0</v>
      </c>
      <c r="S1148" s="41">
        <f t="shared" si="233"/>
        <v>0</v>
      </c>
      <c r="T1148">
        <f t="shared" si="229"/>
        <v>0</v>
      </c>
      <c r="U1148" s="40">
        <f t="shared" si="234"/>
        <v>0</v>
      </c>
      <c r="V1148" s="38">
        <f t="shared" si="235"/>
        <v>0</v>
      </c>
      <c r="W1148" t="str">
        <f>VLOOKUP(A1148,'Komplet č.2008 (ÚR 4 A 5)'!$V$4:$W$778,1,0)</f>
        <v>86909</v>
      </c>
      <c r="X1148" t="str">
        <f>VLOOKUP(A1148,'Komplet č.2008 (ÚR 4 A 5)'!$Y$4:$Y$778,1,0)</f>
        <v>86909</v>
      </c>
      <c r="FJ1148" t="str">
        <f>VLOOKUP(F1148,'Komplet č 2025 (ÚR 4 A 5)'!$F$3:$N$753,9,0)</f>
        <v>86.91</v>
      </c>
      <c r="FK1148">
        <f>VLOOKUP(F1148,'Komplet č 2025 (ÚR 4 A 5)'!$F$3:$N$753,8,0)</f>
        <v>4</v>
      </c>
    </row>
    <row r="1149" spans="1:167" x14ac:dyDescent="0.25">
      <c r="A1149" s="67" t="s">
        <v>2919</v>
      </c>
      <c r="B1149" s="68" t="s">
        <v>2913</v>
      </c>
      <c r="C1149" s="55" t="str">
        <f t="shared" si="230"/>
        <v>86909 - Ostatní činnosti související se zdravotní péčí j. n.</v>
      </c>
      <c r="D1149" s="55" t="s">
        <v>2920</v>
      </c>
      <c r="E1149" s="1" t="s">
        <v>1480</v>
      </c>
      <c r="F1149" s="67" t="s">
        <v>2897</v>
      </c>
      <c r="G1149" s="68" t="s">
        <v>2898</v>
      </c>
      <c r="H1149" s="55" t="str">
        <f t="shared" si="239"/>
        <v>86920 - Přeprava pacientů vozidly zdravotnické dopravní služby</v>
      </c>
      <c r="I1149" s="55" t="s">
        <v>2902</v>
      </c>
      <c r="J1149" t="str">
        <f t="shared" si="238"/>
        <v>Shoda</v>
      </c>
      <c r="K1149">
        <v>1147</v>
      </c>
      <c r="L1149" s="1">
        <f>IF(LEFT(Převodník!$A$12,5)=LEFT('Přehled převodů'!D1149,5),1,0)</f>
        <v>0</v>
      </c>
      <c r="M1149" s="31"/>
      <c r="N1149">
        <f t="shared" si="236"/>
        <v>0</v>
      </c>
      <c r="O1149" s="45" t="e">
        <f t="shared" si="227"/>
        <v>#N/A</v>
      </c>
      <c r="P1149">
        <f t="shared" si="231"/>
        <v>0</v>
      </c>
      <c r="Q1149" s="41">
        <f t="shared" si="232"/>
        <v>0</v>
      </c>
      <c r="R1149" s="41">
        <f t="shared" si="228"/>
        <v>0</v>
      </c>
      <c r="S1149" s="41">
        <f t="shared" si="233"/>
        <v>0</v>
      </c>
      <c r="T1149">
        <f t="shared" si="229"/>
        <v>0</v>
      </c>
      <c r="U1149" s="40">
        <f t="shared" si="234"/>
        <v>0</v>
      </c>
      <c r="V1149" s="38">
        <f t="shared" si="235"/>
        <v>0</v>
      </c>
      <c r="W1149" t="str">
        <f>VLOOKUP(A1149,'Komplet č.2008 (ÚR 4 A 5)'!$V$4:$W$778,1,0)</f>
        <v>86909</v>
      </c>
      <c r="X1149" t="str">
        <f>VLOOKUP(A1149,'Komplet č.2008 (ÚR 4 A 5)'!$Y$4:$Y$778,1,0)</f>
        <v>86909</v>
      </c>
      <c r="FJ1149" t="str">
        <f>VLOOKUP(F1149,'Komplet č 2025 (ÚR 4 A 5)'!$F$3:$N$753,9,0)</f>
        <v>86.92</v>
      </c>
      <c r="FK1149">
        <f>VLOOKUP(F1149,'Komplet č 2025 (ÚR 4 A 5)'!$F$3:$N$753,8,0)</f>
        <v>4</v>
      </c>
    </row>
    <row r="1150" spans="1:167" x14ac:dyDescent="0.25">
      <c r="A1150" s="67" t="s">
        <v>2919</v>
      </c>
      <c r="B1150" s="68" t="s">
        <v>2913</v>
      </c>
      <c r="C1150" s="55" t="str">
        <f t="shared" si="230"/>
        <v>86909 - Ostatní činnosti související se zdravotní péčí j. n.</v>
      </c>
      <c r="D1150" s="55" t="s">
        <v>2920</v>
      </c>
      <c r="E1150" s="1" t="s">
        <v>1480</v>
      </c>
      <c r="F1150" s="67" t="s">
        <v>2900</v>
      </c>
      <c r="G1150" s="68" t="s">
        <v>2901</v>
      </c>
      <c r="H1150" s="55" t="str">
        <f t="shared" si="239"/>
        <v>86930 - Činnosti psychologů a psychoterapeutů, kromě lékařů</v>
      </c>
      <c r="I1150" s="55" t="s">
        <v>2905</v>
      </c>
      <c r="J1150" t="str">
        <f t="shared" si="238"/>
        <v>Shoda</v>
      </c>
      <c r="K1150">
        <v>1148</v>
      </c>
      <c r="L1150" s="1">
        <f>IF(LEFT(Převodník!$A$12,5)=LEFT('Přehled převodů'!D1150,5),1,0)</f>
        <v>0</v>
      </c>
      <c r="M1150" s="31"/>
      <c r="N1150">
        <f t="shared" si="236"/>
        <v>0</v>
      </c>
      <c r="O1150" s="45" t="e">
        <f t="shared" si="227"/>
        <v>#N/A</v>
      </c>
      <c r="P1150">
        <f t="shared" si="231"/>
        <v>0</v>
      </c>
      <c r="Q1150" s="41">
        <f t="shared" si="232"/>
        <v>0</v>
      </c>
      <c r="R1150" s="41">
        <f t="shared" si="228"/>
        <v>0</v>
      </c>
      <c r="S1150" s="41">
        <f t="shared" si="233"/>
        <v>0</v>
      </c>
      <c r="T1150">
        <f t="shared" si="229"/>
        <v>0</v>
      </c>
      <c r="U1150" s="40">
        <f t="shared" si="234"/>
        <v>0</v>
      </c>
      <c r="V1150" s="38">
        <f t="shared" si="235"/>
        <v>0</v>
      </c>
      <c r="W1150" t="str">
        <f>VLOOKUP(A1150,'Komplet č.2008 (ÚR 4 A 5)'!$V$4:$W$778,1,0)</f>
        <v>86909</v>
      </c>
      <c r="X1150" t="str">
        <f>VLOOKUP(A1150,'Komplet č.2008 (ÚR 4 A 5)'!$Y$4:$Y$778,1,0)</f>
        <v>86909</v>
      </c>
      <c r="FJ1150" t="str">
        <f>VLOOKUP(F1150,'Komplet č 2025 (ÚR 4 A 5)'!$F$3:$N$753,9,0)</f>
        <v>86.93</v>
      </c>
      <c r="FK1150">
        <f>VLOOKUP(F1150,'Komplet č 2025 (ÚR 4 A 5)'!$F$3:$N$753,8,0)</f>
        <v>4</v>
      </c>
    </row>
    <row r="1151" spans="1:167" x14ac:dyDescent="0.25">
      <c r="A1151" s="67" t="s">
        <v>2919</v>
      </c>
      <c r="B1151" s="68" t="s">
        <v>2913</v>
      </c>
      <c r="C1151" s="55" t="str">
        <f t="shared" si="230"/>
        <v>86909 - Ostatní činnosti související se zdravotní péčí j. n.</v>
      </c>
      <c r="D1151" s="55" t="s">
        <v>2920</v>
      </c>
      <c r="E1151" s="1" t="s">
        <v>1480</v>
      </c>
      <c r="F1151" s="67" t="s">
        <v>2903</v>
      </c>
      <c r="G1151" s="68" t="s">
        <v>2904</v>
      </c>
      <c r="H1151" s="55" t="str">
        <f t="shared" si="239"/>
        <v>86940 - Ošetřovatelské činnosti a činnosti porodních asistentek</v>
      </c>
      <c r="I1151" s="55" t="s">
        <v>2908</v>
      </c>
      <c r="J1151" t="str">
        <f t="shared" si="238"/>
        <v>Shoda</v>
      </c>
      <c r="K1151">
        <v>1149</v>
      </c>
      <c r="L1151" s="1">
        <f>IF(LEFT(Převodník!$A$12,5)=LEFT('Přehled převodů'!D1151,5),1,0)</f>
        <v>0</v>
      </c>
      <c r="M1151" s="31"/>
      <c r="N1151">
        <f t="shared" si="236"/>
        <v>0</v>
      </c>
      <c r="O1151" s="45" t="e">
        <f t="shared" si="227"/>
        <v>#N/A</v>
      </c>
      <c r="P1151">
        <f t="shared" si="231"/>
        <v>0</v>
      </c>
      <c r="Q1151" s="41">
        <f t="shared" si="232"/>
        <v>0</v>
      </c>
      <c r="R1151" s="41">
        <f t="shared" si="228"/>
        <v>0</v>
      </c>
      <c r="S1151" s="41">
        <f t="shared" si="233"/>
        <v>0</v>
      </c>
      <c r="T1151">
        <f t="shared" si="229"/>
        <v>0</v>
      </c>
      <c r="U1151" s="40">
        <f t="shared" si="234"/>
        <v>0</v>
      </c>
      <c r="V1151" s="38">
        <f t="shared" si="235"/>
        <v>0</v>
      </c>
      <c r="W1151" t="str">
        <f>VLOOKUP(A1151,'Komplet č.2008 (ÚR 4 A 5)'!$V$4:$W$778,1,0)</f>
        <v>86909</v>
      </c>
      <c r="X1151" t="str">
        <f>VLOOKUP(A1151,'Komplet č.2008 (ÚR 4 A 5)'!$Y$4:$Y$778,1,0)</f>
        <v>86909</v>
      </c>
      <c r="FJ1151" t="str">
        <f>VLOOKUP(F1151,'Komplet č 2025 (ÚR 4 A 5)'!$F$3:$N$753,9,0)</f>
        <v>86.94</v>
      </c>
      <c r="FK1151">
        <f>VLOOKUP(F1151,'Komplet č 2025 (ÚR 4 A 5)'!$F$3:$N$753,8,0)</f>
        <v>4</v>
      </c>
    </row>
    <row r="1152" spans="1:167" x14ac:dyDescent="0.25">
      <c r="A1152" s="67" t="s">
        <v>2919</v>
      </c>
      <c r="B1152" s="68" t="s">
        <v>2913</v>
      </c>
      <c r="C1152" s="55" t="str">
        <f t="shared" si="230"/>
        <v>86909 - Ostatní činnosti související se zdravotní péčí j. n.</v>
      </c>
      <c r="D1152" s="55" t="s">
        <v>2920</v>
      </c>
      <c r="E1152" s="1" t="s">
        <v>1480</v>
      </c>
      <c r="F1152" s="67" t="s">
        <v>2906</v>
      </c>
      <c r="G1152" s="68" t="s">
        <v>2907</v>
      </c>
      <c r="H1152" s="55" t="str">
        <f t="shared" si="239"/>
        <v>86950 - Činnosti fyzioterapeutů</v>
      </c>
      <c r="I1152" s="55" t="s">
        <v>2911</v>
      </c>
      <c r="J1152" t="str">
        <f t="shared" si="238"/>
        <v>Shoda</v>
      </c>
      <c r="K1152">
        <v>1150</v>
      </c>
      <c r="L1152" s="1">
        <f>IF(LEFT(Převodník!$A$12,5)=LEFT('Přehled převodů'!D1152,5),1,0)</f>
        <v>0</v>
      </c>
      <c r="M1152" s="31"/>
      <c r="N1152">
        <f t="shared" si="236"/>
        <v>0</v>
      </c>
      <c r="O1152" s="45" t="e">
        <f t="shared" si="227"/>
        <v>#N/A</v>
      </c>
      <c r="P1152">
        <f t="shared" si="231"/>
        <v>0</v>
      </c>
      <c r="Q1152" s="41">
        <f t="shared" si="232"/>
        <v>0</v>
      </c>
      <c r="R1152" s="41">
        <f t="shared" si="228"/>
        <v>0</v>
      </c>
      <c r="S1152" s="41">
        <f t="shared" si="233"/>
        <v>0</v>
      </c>
      <c r="T1152">
        <f t="shared" si="229"/>
        <v>0</v>
      </c>
      <c r="U1152" s="40">
        <f t="shared" si="234"/>
        <v>0</v>
      </c>
      <c r="V1152" s="38">
        <f t="shared" si="235"/>
        <v>0</v>
      </c>
      <c r="W1152" t="str">
        <f>VLOOKUP(A1152,'Komplet č.2008 (ÚR 4 A 5)'!$V$4:$W$778,1,0)</f>
        <v>86909</v>
      </c>
      <c r="X1152" t="str">
        <f>VLOOKUP(A1152,'Komplet č.2008 (ÚR 4 A 5)'!$Y$4:$Y$778,1,0)</f>
        <v>86909</v>
      </c>
      <c r="FJ1152" t="str">
        <f>VLOOKUP(F1152,'Komplet č 2025 (ÚR 4 A 5)'!$F$3:$N$753,9,0)</f>
        <v>86.95</v>
      </c>
      <c r="FK1152">
        <f>VLOOKUP(F1152,'Komplet č 2025 (ÚR 4 A 5)'!$F$3:$N$753,8,0)</f>
        <v>4</v>
      </c>
    </row>
    <row r="1153" spans="1:167" x14ac:dyDescent="0.25">
      <c r="A1153" s="67" t="s">
        <v>2919</v>
      </c>
      <c r="B1153" s="68" t="s">
        <v>2913</v>
      </c>
      <c r="C1153" s="55" t="str">
        <f t="shared" si="230"/>
        <v>86909 - Ostatní činnosti související se zdravotní péčí j. n.</v>
      </c>
      <c r="D1153" s="55" t="s">
        <v>2920</v>
      </c>
      <c r="E1153" s="1" t="s">
        <v>1480</v>
      </c>
      <c r="F1153" s="67" t="s">
        <v>2909</v>
      </c>
      <c r="G1153" s="68" t="s">
        <v>2910</v>
      </c>
      <c r="H1153" s="55" t="str">
        <f t="shared" si="239"/>
        <v>86960 - Činnosti v oblasti tradiční, doplňkové a alternativní medicíny</v>
      </c>
      <c r="I1153" s="55" t="s">
        <v>2914</v>
      </c>
      <c r="J1153" t="str">
        <f t="shared" si="238"/>
        <v>Shoda</v>
      </c>
      <c r="K1153">
        <v>1151</v>
      </c>
      <c r="L1153" s="1">
        <f>IF(LEFT(Převodník!$A$12,5)=LEFT('Přehled převodů'!D1153,5),1,0)</f>
        <v>0</v>
      </c>
      <c r="M1153" s="31"/>
      <c r="N1153">
        <f t="shared" si="236"/>
        <v>0</v>
      </c>
      <c r="O1153" s="45" t="e">
        <f t="shared" si="227"/>
        <v>#N/A</v>
      </c>
      <c r="P1153">
        <f t="shared" si="231"/>
        <v>0</v>
      </c>
      <c r="Q1153" s="41">
        <f t="shared" si="232"/>
        <v>0</v>
      </c>
      <c r="R1153" s="41">
        <f t="shared" si="228"/>
        <v>0</v>
      </c>
      <c r="S1153" s="41">
        <f t="shared" si="233"/>
        <v>0</v>
      </c>
      <c r="T1153">
        <f t="shared" si="229"/>
        <v>0</v>
      </c>
      <c r="U1153" s="40">
        <f t="shared" si="234"/>
        <v>0</v>
      </c>
      <c r="V1153" s="38">
        <f t="shared" si="235"/>
        <v>0</v>
      </c>
      <c r="W1153" t="str">
        <f>VLOOKUP(A1153,'Komplet č.2008 (ÚR 4 A 5)'!$V$4:$W$778,1,0)</f>
        <v>86909</v>
      </c>
      <c r="X1153" t="str">
        <f>VLOOKUP(A1153,'Komplet č.2008 (ÚR 4 A 5)'!$Y$4:$Y$778,1,0)</f>
        <v>86909</v>
      </c>
      <c r="FJ1153" t="str">
        <f>VLOOKUP(F1153,'Komplet č 2025 (ÚR 4 A 5)'!$F$3:$N$753,9,0)</f>
        <v>86.96</v>
      </c>
      <c r="FK1153">
        <f>VLOOKUP(F1153,'Komplet č 2025 (ÚR 4 A 5)'!$F$3:$N$753,8,0)</f>
        <v>4</v>
      </c>
    </row>
    <row r="1154" spans="1:167" x14ac:dyDescent="0.25">
      <c r="A1154" s="67" t="s">
        <v>2919</v>
      </c>
      <c r="B1154" s="68" t="s">
        <v>2913</v>
      </c>
      <c r="C1154" s="55" t="str">
        <f t="shared" si="230"/>
        <v>86909 - Ostatní činnosti související se zdravotní péčí j. n.</v>
      </c>
      <c r="D1154" s="55" t="s">
        <v>2920</v>
      </c>
      <c r="E1154" s="1" t="s">
        <v>1480</v>
      </c>
      <c r="F1154" s="67" t="s">
        <v>2912</v>
      </c>
      <c r="G1154" s="68" t="s">
        <v>2913</v>
      </c>
      <c r="H1154" s="55" t="str">
        <f t="shared" si="239"/>
        <v>86990 - Ostatní činnosti související se zdravotní péčí j. n.</v>
      </c>
      <c r="I1154" s="55" t="s">
        <v>2918</v>
      </c>
      <c r="J1154" t="str">
        <f t="shared" si="238"/>
        <v>Shoda</v>
      </c>
      <c r="K1154">
        <v>1152</v>
      </c>
      <c r="L1154" s="1">
        <f>IF(LEFT(Převodník!$A$12,5)=LEFT('Přehled převodů'!D1154,5),1,0)</f>
        <v>0</v>
      </c>
      <c r="M1154" s="31"/>
      <c r="N1154">
        <f t="shared" si="236"/>
        <v>0</v>
      </c>
      <c r="O1154" s="45" t="e">
        <f t="shared" si="227"/>
        <v>#N/A</v>
      </c>
      <c r="P1154">
        <f t="shared" si="231"/>
        <v>0</v>
      </c>
      <c r="Q1154" s="41">
        <f t="shared" si="232"/>
        <v>0</v>
      </c>
      <c r="R1154" s="41">
        <f t="shared" si="228"/>
        <v>0</v>
      </c>
      <c r="S1154" s="41">
        <f t="shared" si="233"/>
        <v>0</v>
      </c>
      <c r="T1154">
        <f t="shared" si="229"/>
        <v>0</v>
      </c>
      <c r="U1154" s="40">
        <f t="shared" si="234"/>
        <v>0</v>
      </c>
      <c r="V1154" s="38">
        <f t="shared" si="235"/>
        <v>0</v>
      </c>
      <c r="W1154" t="str">
        <f>VLOOKUP(A1154,'Komplet č.2008 (ÚR 4 A 5)'!$V$4:$W$778,1,0)</f>
        <v>86909</v>
      </c>
      <c r="X1154" t="str">
        <f>VLOOKUP(A1154,'Komplet č.2008 (ÚR 4 A 5)'!$Y$4:$Y$778,1,0)</f>
        <v>86909</v>
      </c>
      <c r="FJ1154" t="str">
        <f>VLOOKUP(F1154,'Komplet č 2025 (ÚR 4 A 5)'!$F$3:$N$753,9,0)</f>
        <v>86.99</v>
      </c>
      <c r="FK1154">
        <f>VLOOKUP(F1154,'Komplet č 2025 (ÚR 4 A 5)'!$F$3:$N$753,8,0)</f>
        <v>4</v>
      </c>
    </row>
    <row r="1155" spans="1:167" x14ac:dyDescent="0.25">
      <c r="A1155" s="67" t="s">
        <v>2921</v>
      </c>
      <c r="B1155" s="68" t="s">
        <v>2922</v>
      </c>
      <c r="C1155" s="55" t="str">
        <f t="shared" si="230"/>
        <v>87100 - Sociální péče ve zdravotnických zařízeních ústavní péče</v>
      </c>
      <c r="D1155" s="55" t="s">
        <v>2923</v>
      </c>
      <c r="E1155" s="1" t="s">
        <v>29</v>
      </c>
      <c r="F1155" s="67" t="s">
        <v>2921</v>
      </c>
      <c r="G1155" s="68" t="s">
        <v>2924</v>
      </c>
      <c r="H1155" s="55" t="str">
        <f t="shared" si="239"/>
        <v>87100 - Pobytové služby sociální péče ve zdravotnických zařízeních lůžkové péče</v>
      </c>
      <c r="I1155" s="55" t="s">
        <v>2929</v>
      </c>
      <c r="J1155" t="str">
        <f t="shared" si="238"/>
        <v>Shoda</v>
      </c>
      <c r="K1155">
        <v>1153</v>
      </c>
      <c r="L1155" s="1">
        <f>IF(LEFT(Převodník!$A$12,5)=LEFT('Přehled převodů'!D1155,5),1,0)</f>
        <v>0</v>
      </c>
      <c r="M1155" s="31"/>
      <c r="N1155">
        <f t="shared" si="236"/>
        <v>0</v>
      </c>
      <c r="O1155" s="45" t="e">
        <f t="shared" ref="O1155:O1218" si="240">INDEX(K:K,MATCH(1,L:L,0))</f>
        <v>#N/A</v>
      </c>
      <c r="P1155">
        <f t="shared" si="231"/>
        <v>0</v>
      </c>
      <c r="Q1155" s="41">
        <f t="shared" si="232"/>
        <v>0</v>
      </c>
      <c r="R1155" s="41">
        <f t="shared" ref="R1155:R1218" si="241">IF(BO2482=0,N1155,Q1155)</f>
        <v>0</v>
      </c>
      <c r="S1155" s="41">
        <f t="shared" si="233"/>
        <v>0</v>
      </c>
      <c r="T1155">
        <f t="shared" ref="T1155:T1218" si="242">IF(L1155=0,0,E1155)</f>
        <v>0</v>
      </c>
      <c r="U1155" s="40">
        <f t="shared" si="234"/>
        <v>0</v>
      </c>
      <c r="V1155" s="38">
        <f t="shared" si="235"/>
        <v>0</v>
      </c>
      <c r="W1155" t="str">
        <f>VLOOKUP(A1155,'Komplet č.2008 (ÚR 4 A 5)'!$V$4:$W$778,1,0)</f>
        <v>87100</v>
      </c>
      <c r="X1155" t="str">
        <f>VLOOKUP(A1155,'Komplet č.2008 (ÚR 4 A 5)'!$Y$4:$Y$778,1,0)</f>
        <v>87100</v>
      </c>
      <c r="FJ1155" t="str">
        <f>VLOOKUP(F1155,'Komplet č 2025 (ÚR 4 A 5)'!$F$3:$N$753,9,0)</f>
        <v>87.10</v>
      </c>
      <c r="FK1155">
        <f>VLOOKUP(F1155,'Komplet č 2025 (ÚR 4 A 5)'!$F$3:$N$753,8,0)</f>
        <v>4</v>
      </c>
    </row>
    <row r="1156" spans="1:167" x14ac:dyDescent="0.25">
      <c r="A1156" s="67" t="s">
        <v>2925</v>
      </c>
      <c r="B1156" s="68" t="s">
        <v>2926</v>
      </c>
      <c r="C1156" s="55" t="str">
        <f t="shared" si="230"/>
        <v>87200 - Sociální péče v zařízeních pro osoby s chronickým duševním onemocněním a osoby závislé na návykových látkách</v>
      </c>
      <c r="D1156" s="55" t="s">
        <v>2927</v>
      </c>
      <c r="E1156" s="1" t="s">
        <v>29</v>
      </c>
      <c r="F1156" s="67" t="s">
        <v>2925</v>
      </c>
      <c r="G1156" s="68" t="s">
        <v>2928</v>
      </c>
      <c r="H1156" s="55" t="str">
        <f t="shared" si="239"/>
        <v>87200 - Pobytové služby sociální péče pro osoby s duševním onemocněním, mentálním postižením nebo osoby závislé na návykových látkách</v>
      </c>
      <c r="I1156" s="55" t="s">
        <v>2933</v>
      </c>
      <c r="J1156" t="str">
        <f t="shared" si="238"/>
        <v>Shoda</v>
      </c>
      <c r="K1156">
        <v>1154</v>
      </c>
      <c r="L1156" s="1">
        <f>IF(LEFT(Převodník!$A$12,5)=LEFT('Přehled převodů'!D1156,5),1,0)</f>
        <v>0</v>
      </c>
      <c r="M1156" s="31"/>
      <c r="N1156">
        <f t="shared" si="236"/>
        <v>0</v>
      </c>
      <c r="O1156" s="45" t="e">
        <f t="shared" si="240"/>
        <v>#N/A</v>
      </c>
      <c r="P1156">
        <f t="shared" si="231"/>
        <v>0</v>
      </c>
      <c r="Q1156" s="41">
        <f t="shared" si="232"/>
        <v>0</v>
      </c>
      <c r="R1156" s="41">
        <f t="shared" si="241"/>
        <v>0</v>
      </c>
      <c r="S1156" s="41">
        <f t="shared" si="233"/>
        <v>0</v>
      </c>
      <c r="T1156">
        <f t="shared" si="242"/>
        <v>0</v>
      </c>
      <c r="U1156" s="40">
        <f t="shared" si="234"/>
        <v>0</v>
      </c>
      <c r="V1156" s="38">
        <f t="shared" si="235"/>
        <v>0</v>
      </c>
      <c r="W1156" t="str">
        <f>VLOOKUP(A1156,'Komplet č.2008 (ÚR 4 A 5)'!$V$4:$W$778,1,0)</f>
        <v>87200</v>
      </c>
      <c r="X1156" t="str">
        <f>VLOOKUP(A1156,'Komplet č.2008 (ÚR 4 A 5)'!$Y$4:$Y$778,1,0)</f>
        <v>87200</v>
      </c>
      <c r="FJ1156" t="str">
        <f>VLOOKUP(F1156,'Komplet č 2025 (ÚR 4 A 5)'!$F$3:$N$753,9,0)</f>
        <v>87.20</v>
      </c>
      <c r="FK1156">
        <f>VLOOKUP(F1156,'Komplet č 2025 (ÚR 4 A 5)'!$F$3:$N$753,8,0)</f>
        <v>4</v>
      </c>
    </row>
    <row r="1157" spans="1:167" x14ac:dyDescent="0.25">
      <c r="A1157" s="67" t="s">
        <v>2930</v>
      </c>
      <c r="B1157" s="68" t="s">
        <v>2931</v>
      </c>
      <c r="C1157" s="55" t="str">
        <f t="shared" ref="C1157:C1220" si="243">A1157&amp;" - "&amp;B1157</f>
        <v>87201 - Sociální péče v zařízeních pro osoby s chronickým duševním onemocněním</v>
      </c>
      <c r="D1157" s="55" t="s">
        <v>2932</v>
      </c>
      <c r="E1157" s="1" t="s">
        <v>29</v>
      </c>
      <c r="F1157" s="67" t="s">
        <v>2925</v>
      </c>
      <c r="G1157" s="68" t="s">
        <v>2928</v>
      </c>
      <c r="H1157" s="55" t="str">
        <f t="shared" si="239"/>
        <v>87200 - Pobytové služby sociální péče pro osoby s duševním onemocněním, mentálním postižením nebo osoby závislé na návykových látkách</v>
      </c>
      <c r="I1157" s="55" t="s">
        <v>2933</v>
      </c>
      <c r="J1157" t="str">
        <f t="shared" si="238"/>
        <v>Shoda</v>
      </c>
      <c r="K1157">
        <v>1155</v>
      </c>
      <c r="L1157" s="1">
        <f>IF(LEFT(Převodník!$A$12,5)=LEFT('Přehled převodů'!D1157,5),1,0)</f>
        <v>0</v>
      </c>
      <c r="M1157" s="31"/>
      <c r="N1157">
        <f t="shared" si="236"/>
        <v>0</v>
      </c>
      <c r="O1157" s="45" t="e">
        <f t="shared" si="240"/>
        <v>#N/A</v>
      </c>
      <c r="P1157">
        <f t="shared" si="231"/>
        <v>0</v>
      </c>
      <c r="Q1157" s="41">
        <f t="shared" si="232"/>
        <v>0</v>
      </c>
      <c r="R1157" s="41">
        <f t="shared" si="241"/>
        <v>0</v>
      </c>
      <c r="S1157" s="41">
        <f t="shared" si="233"/>
        <v>0</v>
      </c>
      <c r="T1157">
        <f t="shared" si="242"/>
        <v>0</v>
      </c>
      <c r="U1157" s="40">
        <f t="shared" si="234"/>
        <v>0</v>
      </c>
      <c r="V1157" s="38">
        <f t="shared" si="235"/>
        <v>0</v>
      </c>
      <c r="W1157" t="str">
        <f>VLOOKUP(A1157,'Komplet č.2008 (ÚR 4 A 5)'!$V$4:$W$778,1,0)</f>
        <v>87201</v>
      </c>
      <c r="X1157" t="str">
        <f>VLOOKUP(A1157,'Komplet č.2008 (ÚR 4 A 5)'!$Y$4:$Y$778,1,0)</f>
        <v>87201</v>
      </c>
      <c r="FJ1157" t="str">
        <f>VLOOKUP(F1157,'Komplet č 2025 (ÚR 4 A 5)'!$F$3:$N$753,9,0)</f>
        <v>87.20</v>
      </c>
      <c r="FK1157">
        <f>VLOOKUP(F1157,'Komplet č 2025 (ÚR 4 A 5)'!$F$3:$N$753,8,0)</f>
        <v>4</v>
      </c>
    </row>
    <row r="1158" spans="1:167" x14ac:dyDescent="0.25">
      <c r="A1158" s="67" t="s">
        <v>2934</v>
      </c>
      <c r="B1158" s="68" t="s">
        <v>2935</v>
      </c>
      <c r="C1158" s="55" t="str">
        <f t="shared" si="243"/>
        <v>87202 - Sociální péče v zařízeních pro osoby závislé na návykových látkách</v>
      </c>
      <c r="D1158" s="55" t="s">
        <v>2936</v>
      </c>
      <c r="E1158" s="1" t="s">
        <v>29</v>
      </c>
      <c r="F1158" s="67" t="s">
        <v>2925</v>
      </c>
      <c r="G1158" s="68" t="s">
        <v>2928</v>
      </c>
      <c r="H1158" s="55" t="str">
        <f t="shared" si="239"/>
        <v>87200 - Pobytové služby sociální péče pro osoby s duševním onemocněním, mentálním postižením nebo osoby závislé na návykových látkách</v>
      </c>
      <c r="I1158" s="55" t="s">
        <v>2933</v>
      </c>
      <c r="J1158" t="str">
        <f t="shared" si="238"/>
        <v>Shoda</v>
      </c>
      <c r="K1158">
        <v>1156</v>
      </c>
      <c r="L1158" s="1">
        <f>IF(LEFT(Převodník!$A$12,5)=LEFT('Přehled převodů'!D1158,5),1,0)</f>
        <v>0</v>
      </c>
      <c r="M1158" s="31"/>
      <c r="N1158">
        <f t="shared" si="236"/>
        <v>0</v>
      </c>
      <c r="O1158" s="45" t="e">
        <f t="shared" si="240"/>
        <v>#N/A</v>
      </c>
      <c r="P1158">
        <f t="shared" si="231"/>
        <v>0</v>
      </c>
      <c r="Q1158" s="41">
        <f t="shared" si="232"/>
        <v>0</v>
      </c>
      <c r="R1158" s="41">
        <f t="shared" si="241"/>
        <v>0</v>
      </c>
      <c r="S1158" s="41">
        <f t="shared" si="233"/>
        <v>0</v>
      </c>
      <c r="T1158">
        <f t="shared" si="242"/>
        <v>0</v>
      </c>
      <c r="U1158" s="40">
        <f t="shared" si="234"/>
        <v>0</v>
      </c>
      <c r="V1158" s="38">
        <f t="shared" si="235"/>
        <v>0</v>
      </c>
      <c r="W1158" t="str">
        <f>VLOOKUP(A1158,'Komplet č.2008 (ÚR 4 A 5)'!$V$4:$W$778,1,0)</f>
        <v>87202</v>
      </c>
      <c r="X1158" t="str">
        <f>VLOOKUP(A1158,'Komplet č.2008 (ÚR 4 A 5)'!$Y$4:$Y$778,1,0)</f>
        <v>87202</v>
      </c>
      <c r="FJ1158" t="str">
        <f>VLOOKUP(F1158,'Komplet č 2025 (ÚR 4 A 5)'!$F$3:$N$753,9,0)</f>
        <v>87.20</v>
      </c>
      <c r="FK1158">
        <f>VLOOKUP(F1158,'Komplet č 2025 (ÚR 4 A 5)'!$F$3:$N$753,8,0)</f>
        <v>4</v>
      </c>
    </row>
    <row r="1159" spans="1:167" x14ac:dyDescent="0.25">
      <c r="A1159" s="67" t="s">
        <v>2937</v>
      </c>
      <c r="B1159" s="68" t="s">
        <v>2938</v>
      </c>
      <c r="C1159" s="55" t="str">
        <f t="shared" si="243"/>
        <v>87300 - Sociální péče v domovech pro seniory a osoby se zdravotním postižením</v>
      </c>
      <c r="D1159" s="55" t="s">
        <v>2939</v>
      </c>
      <c r="E1159" s="1" t="s">
        <v>29</v>
      </c>
      <c r="F1159" s="67" t="s">
        <v>2937</v>
      </c>
      <c r="G1159" s="68" t="s">
        <v>2940</v>
      </c>
      <c r="H1159" s="55" t="str">
        <f t="shared" si="239"/>
        <v>87300 - Pobytové služby sociální péče pro seniory nebo osoby s fyzickým nebo smyslovým postižením</v>
      </c>
      <c r="I1159" s="55" t="s">
        <v>2944</v>
      </c>
      <c r="J1159" t="str">
        <f t="shared" si="238"/>
        <v>Shoda</v>
      </c>
      <c r="K1159">
        <v>1157</v>
      </c>
      <c r="L1159" s="1">
        <f>IF(LEFT(Převodník!$A$12,5)=LEFT('Přehled převodů'!D1159,5),1,0)</f>
        <v>0</v>
      </c>
      <c r="M1159" s="31"/>
      <c r="N1159">
        <f t="shared" si="236"/>
        <v>0</v>
      </c>
      <c r="O1159" s="45" t="e">
        <f t="shared" si="240"/>
        <v>#N/A</v>
      </c>
      <c r="P1159">
        <f t="shared" si="231"/>
        <v>0</v>
      </c>
      <c r="Q1159" s="41">
        <f t="shared" si="232"/>
        <v>0</v>
      </c>
      <c r="R1159" s="41">
        <f t="shared" si="241"/>
        <v>0</v>
      </c>
      <c r="S1159" s="41">
        <f t="shared" si="233"/>
        <v>0</v>
      </c>
      <c r="T1159">
        <f t="shared" si="242"/>
        <v>0</v>
      </c>
      <c r="U1159" s="40">
        <f t="shared" si="234"/>
        <v>0</v>
      </c>
      <c r="V1159" s="38">
        <f t="shared" si="235"/>
        <v>0</v>
      </c>
      <c r="W1159" t="str">
        <f>VLOOKUP(A1159,'Komplet č.2008 (ÚR 4 A 5)'!$V$4:$W$778,1,0)</f>
        <v>87300</v>
      </c>
      <c r="X1159" t="str">
        <f>VLOOKUP(A1159,'Komplet č.2008 (ÚR 4 A 5)'!$Y$4:$Y$778,1,0)</f>
        <v>87300</v>
      </c>
      <c r="FJ1159" t="str">
        <f>VLOOKUP(F1159,'Komplet č 2025 (ÚR 4 A 5)'!$F$3:$N$753,9,0)</f>
        <v>87.30</v>
      </c>
      <c r="FK1159">
        <f>VLOOKUP(F1159,'Komplet č 2025 (ÚR 4 A 5)'!$F$3:$N$753,8,0)</f>
        <v>4</v>
      </c>
    </row>
    <row r="1160" spans="1:167" x14ac:dyDescent="0.25">
      <c r="A1160" s="67" t="s">
        <v>2941</v>
      </c>
      <c r="B1160" s="68" t="s">
        <v>2942</v>
      </c>
      <c r="C1160" s="55" t="str">
        <f t="shared" si="243"/>
        <v>87301 - Sociální péče v domovech pro seniory</v>
      </c>
      <c r="D1160" s="55" t="s">
        <v>2943</v>
      </c>
      <c r="E1160" s="1" t="s">
        <v>29</v>
      </c>
      <c r="F1160" s="67" t="s">
        <v>2937</v>
      </c>
      <c r="G1160" s="68" t="s">
        <v>2940</v>
      </c>
      <c r="H1160" s="55" t="str">
        <f t="shared" si="239"/>
        <v>87300 - Pobytové služby sociální péče pro seniory nebo osoby s fyzickým nebo smyslovým postižením</v>
      </c>
      <c r="I1160" s="55" t="s">
        <v>2944</v>
      </c>
      <c r="J1160" t="str">
        <f t="shared" si="238"/>
        <v>Shoda</v>
      </c>
      <c r="K1160">
        <v>1158</v>
      </c>
      <c r="L1160" s="1">
        <f>IF(LEFT(Převodník!$A$12,5)=LEFT('Přehled převodů'!D1160,5),1,0)</f>
        <v>0</v>
      </c>
      <c r="M1160" s="31"/>
      <c r="N1160">
        <f t="shared" si="236"/>
        <v>0</v>
      </c>
      <c r="O1160" s="45" t="e">
        <f t="shared" si="240"/>
        <v>#N/A</v>
      </c>
      <c r="P1160">
        <f t="shared" si="231"/>
        <v>0</v>
      </c>
      <c r="Q1160" s="41">
        <f t="shared" si="232"/>
        <v>0</v>
      </c>
      <c r="R1160" s="41">
        <f t="shared" si="241"/>
        <v>0</v>
      </c>
      <c r="S1160" s="41">
        <f t="shared" si="233"/>
        <v>0</v>
      </c>
      <c r="T1160">
        <f t="shared" si="242"/>
        <v>0</v>
      </c>
      <c r="U1160" s="40">
        <f t="shared" si="234"/>
        <v>0</v>
      </c>
      <c r="V1160" s="38">
        <f t="shared" si="235"/>
        <v>0</v>
      </c>
      <c r="W1160" t="str">
        <f>VLOOKUP(A1160,'Komplet č.2008 (ÚR 4 A 5)'!$V$4:$W$778,1,0)</f>
        <v>87301</v>
      </c>
      <c r="X1160" t="str">
        <f>VLOOKUP(A1160,'Komplet č.2008 (ÚR 4 A 5)'!$Y$4:$Y$778,1,0)</f>
        <v>87301</v>
      </c>
      <c r="FJ1160" t="str">
        <f>VLOOKUP(F1160,'Komplet č 2025 (ÚR 4 A 5)'!$F$3:$N$753,9,0)</f>
        <v>87.30</v>
      </c>
      <c r="FK1160">
        <f>VLOOKUP(F1160,'Komplet č 2025 (ÚR 4 A 5)'!$F$3:$N$753,8,0)</f>
        <v>4</v>
      </c>
    </row>
    <row r="1161" spans="1:167" x14ac:dyDescent="0.25">
      <c r="A1161" s="67" t="s">
        <v>2945</v>
      </c>
      <c r="B1161" s="68" t="s">
        <v>2946</v>
      </c>
      <c r="C1161" s="55" t="str">
        <f t="shared" si="243"/>
        <v>87302 - Sociální péče v domovech pro osoby se zdravotním postižením</v>
      </c>
      <c r="D1161" s="55" t="s">
        <v>2947</v>
      </c>
      <c r="E1161" s="1" t="s">
        <v>29</v>
      </c>
      <c r="F1161" s="67" t="s">
        <v>2937</v>
      </c>
      <c r="G1161" s="68" t="s">
        <v>2940</v>
      </c>
      <c r="H1161" s="55" t="str">
        <f t="shared" si="239"/>
        <v>87300 - Pobytové služby sociální péče pro seniory nebo osoby s fyzickým nebo smyslovým postižením</v>
      </c>
      <c r="I1161" s="55" t="s">
        <v>2944</v>
      </c>
      <c r="J1161" t="str">
        <f t="shared" si="238"/>
        <v>Shoda</v>
      </c>
      <c r="K1161">
        <v>1159</v>
      </c>
      <c r="L1161" s="1">
        <f>IF(LEFT(Převodník!$A$12,5)=LEFT('Přehled převodů'!D1161,5),1,0)</f>
        <v>0</v>
      </c>
      <c r="M1161" s="31"/>
      <c r="N1161">
        <f t="shared" si="236"/>
        <v>0</v>
      </c>
      <c r="O1161" s="45" t="e">
        <f t="shared" si="240"/>
        <v>#N/A</v>
      </c>
      <c r="P1161">
        <f t="shared" si="231"/>
        <v>0</v>
      </c>
      <c r="Q1161" s="41">
        <f t="shared" si="232"/>
        <v>0</v>
      </c>
      <c r="R1161" s="41">
        <f t="shared" si="241"/>
        <v>0</v>
      </c>
      <c r="S1161" s="41">
        <f t="shared" si="233"/>
        <v>0</v>
      </c>
      <c r="T1161">
        <f t="shared" si="242"/>
        <v>0</v>
      </c>
      <c r="U1161" s="40">
        <f t="shared" si="234"/>
        <v>0</v>
      </c>
      <c r="V1161" s="38">
        <f t="shared" si="235"/>
        <v>0</v>
      </c>
      <c r="W1161" t="str">
        <f>VLOOKUP(A1161,'Komplet č.2008 (ÚR 4 A 5)'!$V$4:$W$778,1,0)</f>
        <v>87302</v>
      </c>
      <c r="X1161" t="str">
        <f>VLOOKUP(A1161,'Komplet č.2008 (ÚR 4 A 5)'!$Y$4:$Y$778,1,0)</f>
        <v>87302</v>
      </c>
      <c r="FJ1161" t="str">
        <f>VLOOKUP(F1161,'Komplet č 2025 (ÚR 4 A 5)'!$F$3:$N$753,9,0)</f>
        <v>87.30</v>
      </c>
      <c r="FK1161">
        <f>VLOOKUP(F1161,'Komplet č 2025 (ÚR 4 A 5)'!$F$3:$N$753,8,0)</f>
        <v>4</v>
      </c>
    </row>
    <row r="1162" spans="1:167" x14ac:dyDescent="0.25">
      <c r="A1162" s="67" t="s">
        <v>2948</v>
      </c>
      <c r="B1162" s="68" t="s">
        <v>2949</v>
      </c>
      <c r="C1162" s="55" t="str">
        <f t="shared" si="243"/>
        <v>87900 - Ostatní pobytové služby sociální péče</v>
      </c>
      <c r="D1162" s="55" t="s">
        <v>2950</v>
      </c>
      <c r="E1162" s="1" t="s">
        <v>29</v>
      </c>
      <c r="F1162" s="67" t="s">
        <v>2951</v>
      </c>
      <c r="G1162" s="68" t="s">
        <v>2952</v>
      </c>
      <c r="H1162" s="55" t="str">
        <f t="shared" si="239"/>
        <v>87990 - Ostatní pobytové služby sociální péče j. n.</v>
      </c>
      <c r="I1162" s="55" t="s">
        <v>2957</v>
      </c>
      <c r="J1162" t="str">
        <f t="shared" si="238"/>
        <v>Shoda</v>
      </c>
      <c r="K1162">
        <v>1160</v>
      </c>
      <c r="L1162" s="1">
        <f>IF(LEFT(Převodník!$A$12,5)=LEFT('Přehled převodů'!D1162,5),1,0)</f>
        <v>0</v>
      </c>
      <c r="M1162" s="31"/>
      <c r="N1162">
        <f t="shared" si="236"/>
        <v>0</v>
      </c>
      <c r="O1162" s="45" t="e">
        <f t="shared" si="240"/>
        <v>#N/A</v>
      </c>
      <c r="P1162">
        <f t="shared" ref="P1162:P1225" si="244">IF(AND(N1162&lt;N1163,N1161=0),N1162,0)</f>
        <v>0</v>
      </c>
      <c r="Q1162" s="41">
        <f t="shared" ref="Q1162:Q1225" si="245">IF(AND(P1162&gt;1,P1161=0,L1162=1),P1162,0)</f>
        <v>0</v>
      </c>
      <c r="R1162" s="41">
        <f t="shared" si="241"/>
        <v>0</v>
      </c>
      <c r="S1162" s="41">
        <f t="shared" ref="S1162:S1225" si="246">(IF(AND(N1162=P1162,Q1162=P1162,Q1162,R1162=N1162),N1162,0))</f>
        <v>0</v>
      </c>
      <c r="T1162">
        <f t="shared" si="242"/>
        <v>0</v>
      </c>
      <c r="U1162" s="40">
        <f t="shared" ref="U1162:U1225" si="247">IF(AND(T1161=0,T1163&gt;=0),T1162,0)</f>
        <v>0</v>
      </c>
      <c r="V1162" s="38">
        <f t="shared" ref="V1162:V1225" si="248">IF(U1162+T1162=T1162,T1162,0)</f>
        <v>0</v>
      </c>
      <c r="W1162" t="str">
        <f>VLOOKUP(A1162,'Komplet č.2008 (ÚR 4 A 5)'!$V$4:$W$778,1,0)</f>
        <v>87900</v>
      </c>
      <c r="X1162" t="str">
        <f>VLOOKUP(A1162,'Komplet č.2008 (ÚR 4 A 5)'!$Y$4:$Y$778,1,0)</f>
        <v>87900</v>
      </c>
      <c r="FJ1162" t="str">
        <f>VLOOKUP(F1162,'Komplet č 2025 (ÚR 4 A 5)'!$F$3:$N$753,9,0)</f>
        <v>87.99</v>
      </c>
      <c r="FK1162">
        <f>VLOOKUP(F1162,'Komplet č 2025 (ÚR 4 A 5)'!$F$3:$N$753,8,0)</f>
        <v>4</v>
      </c>
    </row>
    <row r="1163" spans="1:167" x14ac:dyDescent="0.25">
      <c r="A1163" s="67" t="s">
        <v>2953</v>
      </c>
      <c r="B1163" s="68" t="s">
        <v>2954</v>
      </c>
      <c r="C1163" s="55" t="str">
        <f t="shared" si="243"/>
        <v>88100 - Ambulantní nebo terénní sociální služby pro seniory a osoby se zdravotním postižením</v>
      </c>
      <c r="D1163" s="55" t="s">
        <v>2955</v>
      </c>
      <c r="E1163" s="1" t="s">
        <v>29</v>
      </c>
      <c r="F1163" s="67" t="s">
        <v>2953</v>
      </c>
      <c r="G1163" s="68" t="s">
        <v>2956</v>
      </c>
      <c r="H1163" s="55" t="str">
        <f t="shared" si="239"/>
        <v>88100 - Ambulantní nebo terénní sociální služby pro seniory nebo osoby se zdravotním postižením</v>
      </c>
      <c r="I1163" s="55" t="s">
        <v>2961</v>
      </c>
      <c r="J1163" t="str">
        <f t="shared" si="238"/>
        <v>Shoda</v>
      </c>
      <c r="K1163">
        <v>1161</v>
      </c>
      <c r="L1163" s="1">
        <f>IF(LEFT(Převodník!$A$12,5)=LEFT('Přehled převodů'!D1163,5),1,0)</f>
        <v>0</v>
      </c>
      <c r="M1163" s="31"/>
      <c r="N1163">
        <f t="shared" si="236"/>
        <v>0</v>
      </c>
      <c r="O1163" s="45" t="e">
        <f t="shared" si="240"/>
        <v>#N/A</v>
      </c>
      <c r="P1163">
        <f t="shared" si="244"/>
        <v>0</v>
      </c>
      <c r="Q1163" s="41">
        <f t="shared" si="245"/>
        <v>0</v>
      </c>
      <c r="R1163" s="41">
        <f t="shared" si="241"/>
        <v>0</v>
      </c>
      <c r="S1163" s="41">
        <f t="shared" si="246"/>
        <v>0</v>
      </c>
      <c r="T1163">
        <f t="shared" si="242"/>
        <v>0</v>
      </c>
      <c r="U1163" s="40">
        <f t="shared" si="247"/>
        <v>0</v>
      </c>
      <c r="V1163" s="38">
        <f t="shared" si="248"/>
        <v>0</v>
      </c>
      <c r="W1163" t="str">
        <f>VLOOKUP(A1163,'Komplet č.2008 (ÚR 4 A 5)'!$V$4:$W$778,1,0)</f>
        <v>88100</v>
      </c>
      <c r="X1163" t="str">
        <f>VLOOKUP(A1163,'Komplet č.2008 (ÚR 4 A 5)'!$Y$4:$Y$778,1,0)</f>
        <v>88100</v>
      </c>
      <c r="FJ1163" t="str">
        <f>VLOOKUP(F1163,'Komplet č 2025 (ÚR 4 A 5)'!$F$3:$N$753,9,0)</f>
        <v>88.10</v>
      </c>
      <c r="FK1163">
        <f>VLOOKUP(F1163,'Komplet č 2025 (ÚR 4 A 5)'!$F$3:$N$753,8,0)</f>
        <v>4</v>
      </c>
    </row>
    <row r="1164" spans="1:167" x14ac:dyDescent="0.25">
      <c r="A1164" s="67" t="s">
        <v>2958</v>
      </c>
      <c r="B1164" s="68" t="s">
        <v>2959</v>
      </c>
      <c r="C1164" s="55" t="str">
        <f t="shared" si="243"/>
        <v>88101 - Ambulantní nebo terénní sociální služby pro seniory</v>
      </c>
      <c r="D1164" s="55" t="s">
        <v>2960</v>
      </c>
      <c r="E1164" s="1" t="s">
        <v>29</v>
      </c>
      <c r="F1164" s="67" t="s">
        <v>2953</v>
      </c>
      <c r="G1164" s="68" t="s">
        <v>2956</v>
      </c>
      <c r="H1164" s="55" t="str">
        <f t="shared" si="239"/>
        <v>88100 - Ambulantní nebo terénní sociální služby pro seniory nebo osoby se zdravotním postižením</v>
      </c>
      <c r="I1164" s="55" t="s">
        <v>2961</v>
      </c>
      <c r="J1164" t="str">
        <f t="shared" si="238"/>
        <v>Shoda</v>
      </c>
      <c r="K1164">
        <v>1162</v>
      </c>
      <c r="L1164" s="1">
        <f>IF(LEFT(Převodník!$A$12,5)=LEFT('Přehled převodů'!D1164,5),1,0)</f>
        <v>0</v>
      </c>
      <c r="M1164" s="31"/>
      <c r="N1164">
        <f t="shared" si="236"/>
        <v>0</v>
      </c>
      <c r="O1164" s="45" t="e">
        <f t="shared" si="240"/>
        <v>#N/A</v>
      </c>
      <c r="P1164">
        <f t="shared" si="244"/>
        <v>0</v>
      </c>
      <c r="Q1164" s="41">
        <f t="shared" si="245"/>
        <v>0</v>
      </c>
      <c r="R1164" s="41">
        <f t="shared" si="241"/>
        <v>0</v>
      </c>
      <c r="S1164" s="41">
        <f t="shared" si="246"/>
        <v>0</v>
      </c>
      <c r="T1164">
        <f t="shared" si="242"/>
        <v>0</v>
      </c>
      <c r="U1164" s="40">
        <f t="shared" si="247"/>
        <v>0</v>
      </c>
      <c r="V1164" s="38">
        <f t="shared" si="248"/>
        <v>0</v>
      </c>
      <c r="W1164" t="str">
        <f>VLOOKUP(A1164,'Komplet č.2008 (ÚR 4 A 5)'!$V$4:$W$778,1,0)</f>
        <v>88101</v>
      </c>
      <c r="X1164" t="str">
        <f>VLOOKUP(A1164,'Komplet č.2008 (ÚR 4 A 5)'!$Y$4:$Y$778,1,0)</f>
        <v>88101</v>
      </c>
      <c r="FJ1164" t="str">
        <f>VLOOKUP(F1164,'Komplet č 2025 (ÚR 4 A 5)'!$F$3:$N$753,9,0)</f>
        <v>88.10</v>
      </c>
      <c r="FK1164">
        <f>VLOOKUP(F1164,'Komplet č 2025 (ÚR 4 A 5)'!$F$3:$N$753,8,0)</f>
        <v>4</v>
      </c>
    </row>
    <row r="1165" spans="1:167" x14ac:dyDescent="0.25">
      <c r="A1165" s="67" t="s">
        <v>2962</v>
      </c>
      <c r="B1165" s="68" t="s">
        <v>2963</v>
      </c>
      <c r="C1165" s="55" t="str">
        <f t="shared" si="243"/>
        <v>88102 - Ambulantní nebo terénní sociální služby pro osoby se zdravotním postižením</v>
      </c>
      <c r="D1165" s="55" t="s">
        <v>2964</v>
      </c>
      <c r="E1165" s="1" t="s">
        <v>29</v>
      </c>
      <c r="F1165" s="67" t="s">
        <v>2953</v>
      </c>
      <c r="G1165" s="68" t="s">
        <v>2956</v>
      </c>
      <c r="H1165" s="55" t="str">
        <f t="shared" si="239"/>
        <v>88100 - Ambulantní nebo terénní sociální služby pro seniory nebo osoby se zdravotním postižením</v>
      </c>
      <c r="I1165" s="55" t="s">
        <v>2961</v>
      </c>
      <c r="J1165" t="str">
        <f t="shared" si="238"/>
        <v>Shoda</v>
      </c>
      <c r="K1165">
        <v>1163</v>
      </c>
      <c r="L1165" s="1">
        <f>IF(LEFT(Převodník!$A$12,5)=LEFT('Přehled převodů'!D1165,5),1,0)</f>
        <v>0</v>
      </c>
      <c r="M1165" s="31"/>
      <c r="N1165">
        <f t="shared" si="236"/>
        <v>0</v>
      </c>
      <c r="O1165" s="45" t="e">
        <f t="shared" si="240"/>
        <v>#N/A</v>
      </c>
      <c r="P1165">
        <f t="shared" si="244"/>
        <v>0</v>
      </c>
      <c r="Q1165" s="41">
        <f t="shared" si="245"/>
        <v>0</v>
      </c>
      <c r="R1165" s="41">
        <f t="shared" si="241"/>
        <v>0</v>
      </c>
      <c r="S1165" s="41">
        <f t="shared" si="246"/>
        <v>0</v>
      </c>
      <c r="T1165">
        <f t="shared" si="242"/>
        <v>0</v>
      </c>
      <c r="U1165" s="40">
        <f t="shared" si="247"/>
        <v>0</v>
      </c>
      <c r="V1165" s="38">
        <f t="shared" si="248"/>
        <v>0</v>
      </c>
      <c r="W1165" t="str">
        <f>VLOOKUP(A1165,'Komplet č.2008 (ÚR 4 A 5)'!$V$4:$W$778,1,0)</f>
        <v>88102</v>
      </c>
      <c r="X1165" t="str">
        <f>VLOOKUP(A1165,'Komplet č.2008 (ÚR 4 A 5)'!$Y$4:$Y$778,1,0)</f>
        <v>88102</v>
      </c>
      <c r="FJ1165" t="str">
        <f>VLOOKUP(F1165,'Komplet č 2025 (ÚR 4 A 5)'!$F$3:$N$753,9,0)</f>
        <v>88.10</v>
      </c>
      <c r="FK1165">
        <f>VLOOKUP(F1165,'Komplet č 2025 (ÚR 4 A 5)'!$F$3:$N$753,8,0)</f>
        <v>4</v>
      </c>
    </row>
    <row r="1166" spans="1:167" x14ac:dyDescent="0.25">
      <c r="A1166" s="67" t="s">
        <v>2965</v>
      </c>
      <c r="B1166" s="68" t="s">
        <v>2966</v>
      </c>
      <c r="C1166" s="55" t="str">
        <f t="shared" si="243"/>
        <v>88910 - Sociální služby poskytované dětem</v>
      </c>
      <c r="D1166" s="55" t="s">
        <v>2967</v>
      </c>
      <c r="E1166" s="1" t="s">
        <v>45</v>
      </c>
      <c r="F1166" s="67" t="s">
        <v>2786</v>
      </c>
      <c r="G1166" s="68" t="s">
        <v>2789</v>
      </c>
      <c r="H1166" s="55" t="str">
        <f t="shared" si="239"/>
        <v>85100 - Preprimární vzdělávání</v>
      </c>
      <c r="I1166" s="55" t="s">
        <v>2794</v>
      </c>
      <c r="J1166" t="str">
        <f t="shared" si="238"/>
        <v>Shoda</v>
      </c>
      <c r="K1166">
        <v>1164</v>
      </c>
      <c r="L1166" s="1">
        <f>IF(LEFT(Převodník!$A$12,5)=LEFT('Přehled převodů'!D1166,5),1,0)</f>
        <v>0</v>
      </c>
      <c r="M1166" s="31"/>
      <c r="N1166">
        <f t="shared" si="236"/>
        <v>0</v>
      </c>
      <c r="O1166" s="45" t="e">
        <f t="shared" si="240"/>
        <v>#N/A</v>
      </c>
      <c r="P1166">
        <f t="shared" si="244"/>
        <v>0</v>
      </c>
      <c r="Q1166" s="41">
        <f t="shared" si="245"/>
        <v>0</v>
      </c>
      <c r="R1166" s="41">
        <f t="shared" si="241"/>
        <v>0</v>
      </c>
      <c r="S1166" s="41">
        <f t="shared" si="246"/>
        <v>0</v>
      </c>
      <c r="T1166">
        <f t="shared" si="242"/>
        <v>0</v>
      </c>
      <c r="U1166" s="40">
        <f t="shared" si="247"/>
        <v>0</v>
      </c>
      <c r="V1166" s="38">
        <f t="shared" si="248"/>
        <v>0</v>
      </c>
      <c r="W1166" t="str">
        <f>VLOOKUP(A1166,'Komplet č.2008 (ÚR 4 A 5)'!$V$4:$W$778,1,0)</f>
        <v>88910</v>
      </c>
      <c r="X1166" t="str">
        <f>VLOOKUP(A1166,'Komplet č.2008 (ÚR 4 A 5)'!$Y$4:$Y$778,1,0)</f>
        <v>88910</v>
      </c>
      <c r="FJ1166" t="str">
        <f>VLOOKUP(F1166,'Komplet č 2025 (ÚR 4 A 5)'!$F$3:$N$753,9,0)</f>
        <v>85.10</v>
      </c>
      <c r="FK1166">
        <f>VLOOKUP(F1166,'Komplet č 2025 (ÚR 4 A 5)'!$F$3:$N$753,8,0)</f>
        <v>4</v>
      </c>
    </row>
    <row r="1167" spans="1:167" x14ac:dyDescent="0.25">
      <c r="A1167" s="67" t="s">
        <v>2965</v>
      </c>
      <c r="B1167" s="68" t="s">
        <v>2966</v>
      </c>
      <c r="C1167" s="55" t="str">
        <f t="shared" si="243"/>
        <v>88910 - Sociální služby poskytované dětem</v>
      </c>
      <c r="D1167" s="55" t="s">
        <v>2967</v>
      </c>
      <c r="E1167" s="1" t="s">
        <v>45</v>
      </c>
      <c r="F1167" s="67" t="s">
        <v>2965</v>
      </c>
      <c r="G1167" s="68" t="s">
        <v>2968</v>
      </c>
      <c r="H1167" s="55" t="str">
        <f t="shared" si="239"/>
        <v>88910 - Služby pro děti</v>
      </c>
      <c r="I1167" s="55" t="s">
        <v>2972</v>
      </c>
      <c r="J1167" t="str">
        <f t="shared" si="238"/>
        <v>Shoda</v>
      </c>
      <c r="K1167">
        <v>1165</v>
      </c>
      <c r="L1167" s="1">
        <f>IF(LEFT(Převodník!$A$12,5)=LEFT('Přehled převodů'!D1167,5),1,0)</f>
        <v>0</v>
      </c>
      <c r="M1167" s="31"/>
      <c r="N1167">
        <f t="shared" si="236"/>
        <v>0</v>
      </c>
      <c r="O1167" s="45" t="e">
        <f t="shared" si="240"/>
        <v>#N/A</v>
      </c>
      <c r="P1167">
        <f t="shared" si="244"/>
        <v>0</v>
      </c>
      <c r="Q1167" s="41">
        <f t="shared" si="245"/>
        <v>0</v>
      </c>
      <c r="R1167" s="41">
        <f t="shared" si="241"/>
        <v>0</v>
      </c>
      <c r="S1167" s="41">
        <f t="shared" si="246"/>
        <v>0</v>
      </c>
      <c r="T1167">
        <f t="shared" si="242"/>
        <v>0</v>
      </c>
      <c r="U1167" s="40">
        <f t="shared" si="247"/>
        <v>0</v>
      </c>
      <c r="V1167" s="38">
        <f t="shared" si="248"/>
        <v>0</v>
      </c>
      <c r="W1167" t="str">
        <f>VLOOKUP(A1167,'Komplet č.2008 (ÚR 4 A 5)'!$V$4:$W$778,1,0)</f>
        <v>88910</v>
      </c>
      <c r="X1167" t="str">
        <f>VLOOKUP(A1167,'Komplet č.2008 (ÚR 4 A 5)'!$Y$4:$Y$778,1,0)</f>
        <v>88910</v>
      </c>
      <c r="FJ1167" t="str">
        <f>VLOOKUP(F1167,'Komplet č 2025 (ÚR 4 A 5)'!$F$3:$N$753,9,0)</f>
        <v>88.91</v>
      </c>
      <c r="FK1167">
        <f>VLOOKUP(F1167,'Komplet č 2025 (ÚR 4 A 5)'!$F$3:$N$753,8,0)</f>
        <v>4</v>
      </c>
    </row>
    <row r="1168" spans="1:167" x14ac:dyDescent="0.25">
      <c r="A1168" s="67" t="s">
        <v>2969</v>
      </c>
      <c r="B1168" s="68" t="s">
        <v>2970</v>
      </c>
      <c r="C1168" s="55" t="str">
        <f t="shared" si="243"/>
        <v>88990 - Ostatní ambulantní nebo terénní sociální služby j. n.</v>
      </c>
      <c r="D1168" s="55" t="s">
        <v>2971</v>
      </c>
      <c r="E1168" s="1" t="s">
        <v>29</v>
      </c>
      <c r="F1168" s="67" t="s">
        <v>2969</v>
      </c>
      <c r="G1168" s="68" t="s">
        <v>2970</v>
      </c>
      <c r="H1168" s="55" t="str">
        <f t="shared" ref="H1168:H1199" si="249">F1168&amp;" - "&amp;G1168</f>
        <v>88990 - Ostatní ambulantní nebo terénní sociální služby j. n.</v>
      </c>
      <c r="I1168" s="55" t="s">
        <v>2971</v>
      </c>
      <c r="J1168" t="str">
        <f t="shared" si="238"/>
        <v>Shoda</v>
      </c>
      <c r="K1168">
        <v>1166</v>
      </c>
      <c r="L1168" s="1">
        <f>IF(LEFT(Převodník!$A$12,5)=LEFT('Přehled převodů'!D1168,5),1,0)</f>
        <v>0</v>
      </c>
      <c r="M1168" s="31"/>
      <c r="N1168">
        <f t="shared" si="236"/>
        <v>0</v>
      </c>
      <c r="O1168" s="45" t="e">
        <f t="shared" si="240"/>
        <v>#N/A</v>
      </c>
      <c r="P1168">
        <f t="shared" si="244"/>
        <v>0</v>
      </c>
      <c r="Q1168" s="41">
        <f t="shared" si="245"/>
        <v>0</v>
      </c>
      <c r="R1168" s="41">
        <f t="shared" si="241"/>
        <v>0</v>
      </c>
      <c r="S1168" s="41">
        <f t="shared" si="246"/>
        <v>0</v>
      </c>
      <c r="T1168">
        <f t="shared" si="242"/>
        <v>0</v>
      </c>
      <c r="U1168" s="40">
        <f t="shared" si="247"/>
        <v>0</v>
      </c>
      <c r="V1168" s="38">
        <f t="shared" si="248"/>
        <v>0</v>
      </c>
      <c r="W1168" t="str">
        <f>VLOOKUP(A1168,'Komplet č.2008 (ÚR 4 A 5)'!$V$4:$W$778,1,0)</f>
        <v>88990</v>
      </c>
      <c r="X1168" t="str">
        <f>VLOOKUP(A1168,'Komplet č.2008 (ÚR 4 A 5)'!$Y$4:$Y$778,1,0)</f>
        <v>88990</v>
      </c>
      <c r="FJ1168" t="str">
        <f>VLOOKUP(F1168,'Komplet č 2025 (ÚR 4 A 5)'!$F$3:$N$753,9,0)</f>
        <v>88.99</v>
      </c>
      <c r="FK1168">
        <f>VLOOKUP(F1168,'Komplet č 2025 (ÚR 4 A 5)'!$F$3:$N$753,8,0)</f>
        <v>4</v>
      </c>
    </row>
    <row r="1169" spans="1:180" x14ac:dyDescent="0.25">
      <c r="A1169" s="67" t="s">
        <v>2973</v>
      </c>
      <c r="B1169" s="68" t="s">
        <v>2974</v>
      </c>
      <c r="C1169" s="55" t="str">
        <f t="shared" si="243"/>
        <v>88991 - Sociální služby pro uprchlíky, oběti katastrof</v>
      </c>
      <c r="D1169" s="55" t="s">
        <v>2975</v>
      </c>
      <c r="E1169" s="1" t="s">
        <v>29</v>
      </c>
      <c r="F1169" s="67" t="s">
        <v>2969</v>
      </c>
      <c r="G1169" s="68" t="s">
        <v>2970</v>
      </c>
      <c r="H1169" s="56" t="str">
        <f t="shared" si="249"/>
        <v>88990 - Ostatní ambulantní nebo terénní sociální služby j. n.</v>
      </c>
      <c r="I1169" s="56" t="s">
        <v>2971</v>
      </c>
      <c r="J1169" t="str">
        <f t="shared" si="238"/>
        <v>Shoda</v>
      </c>
      <c r="K1169">
        <v>1167</v>
      </c>
      <c r="L1169" s="1">
        <f>IF(LEFT(Převodník!$A$12,5)=LEFT('Přehled převodů'!D1169,5),1,0)</f>
        <v>0</v>
      </c>
      <c r="M1169" s="31"/>
      <c r="N1169">
        <f t="shared" si="236"/>
        <v>0</v>
      </c>
      <c r="O1169" s="45" t="e">
        <f t="shared" si="240"/>
        <v>#N/A</v>
      </c>
      <c r="P1169">
        <f t="shared" si="244"/>
        <v>0</v>
      </c>
      <c r="Q1169" s="41">
        <f t="shared" si="245"/>
        <v>0</v>
      </c>
      <c r="R1169" s="41">
        <f t="shared" si="241"/>
        <v>0</v>
      </c>
      <c r="S1169" s="41">
        <f t="shared" si="246"/>
        <v>0</v>
      </c>
      <c r="T1169">
        <f t="shared" si="242"/>
        <v>0</v>
      </c>
      <c r="U1169" s="40">
        <f t="shared" si="247"/>
        <v>0</v>
      </c>
      <c r="V1169" s="38">
        <f t="shared" si="248"/>
        <v>0</v>
      </c>
      <c r="W1169" t="str">
        <f>VLOOKUP(A1169,'Komplet č.2008 (ÚR 4 A 5)'!$V$4:$W$778,1,0)</f>
        <v>88991</v>
      </c>
      <c r="X1169" t="str">
        <f>VLOOKUP(A1169,'Komplet č.2008 (ÚR 4 A 5)'!$Y$4:$Y$778,1,0)</f>
        <v>88991</v>
      </c>
      <c r="FJ1169" t="str">
        <f>VLOOKUP(F1169,'Komplet č 2025 (ÚR 4 A 5)'!$F$3:$N$753,9,0)</f>
        <v>88.99</v>
      </c>
      <c r="FK1169">
        <f>VLOOKUP(F1169,'Komplet č 2025 (ÚR 4 A 5)'!$F$3:$N$753,8,0)</f>
        <v>4</v>
      </c>
    </row>
    <row r="1170" spans="1:180" x14ac:dyDescent="0.25">
      <c r="A1170" s="67" t="s">
        <v>2976</v>
      </c>
      <c r="B1170" s="68" t="s">
        <v>2977</v>
      </c>
      <c r="C1170" s="55" t="str">
        <f t="shared" si="243"/>
        <v>88992 - Sociální prevence</v>
      </c>
      <c r="D1170" s="55" t="s">
        <v>2978</v>
      </c>
      <c r="E1170" s="1" t="s">
        <v>29</v>
      </c>
      <c r="F1170" s="67" t="s">
        <v>2969</v>
      </c>
      <c r="G1170" s="68" t="s">
        <v>2970</v>
      </c>
      <c r="H1170" s="55" t="str">
        <f t="shared" si="249"/>
        <v>88990 - Ostatní ambulantní nebo terénní sociální služby j. n.</v>
      </c>
      <c r="I1170" s="55" t="s">
        <v>2971</v>
      </c>
      <c r="J1170" t="str">
        <f t="shared" si="238"/>
        <v>Shoda</v>
      </c>
      <c r="K1170">
        <v>1168</v>
      </c>
      <c r="L1170" s="1">
        <f>IF(LEFT(Převodník!$A$12,5)=LEFT('Přehled převodů'!D1170,5),1,0)</f>
        <v>0</v>
      </c>
      <c r="M1170" s="31"/>
      <c r="N1170">
        <f t="shared" si="236"/>
        <v>0</v>
      </c>
      <c r="O1170" s="45" t="e">
        <f t="shared" si="240"/>
        <v>#N/A</v>
      </c>
      <c r="P1170">
        <f t="shared" si="244"/>
        <v>0</v>
      </c>
      <c r="Q1170" s="41">
        <f t="shared" si="245"/>
        <v>0</v>
      </c>
      <c r="R1170" s="41">
        <f t="shared" si="241"/>
        <v>0</v>
      </c>
      <c r="S1170" s="41">
        <f t="shared" si="246"/>
        <v>0</v>
      </c>
      <c r="T1170">
        <f t="shared" si="242"/>
        <v>0</v>
      </c>
      <c r="U1170" s="40">
        <f t="shared" si="247"/>
        <v>0</v>
      </c>
      <c r="V1170" s="38">
        <f t="shared" si="248"/>
        <v>0</v>
      </c>
      <c r="W1170" t="str">
        <f>VLOOKUP(A1170,'Komplet č.2008 (ÚR 4 A 5)'!$V$4:$W$778,1,0)</f>
        <v>88992</v>
      </c>
      <c r="X1170" t="str">
        <f>VLOOKUP(A1170,'Komplet č.2008 (ÚR 4 A 5)'!$Y$4:$Y$778,1,0)</f>
        <v>88992</v>
      </c>
      <c r="FJ1170" t="str">
        <f>VLOOKUP(F1170,'Komplet č 2025 (ÚR 4 A 5)'!$F$3:$N$753,9,0)</f>
        <v>88.99</v>
      </c>
      <c r="FK1170">
        <f>VLOOKUP(F1170,'Komplet č 2025 (ÚR 4 A 5)'!$F$3:$N$753,8,0)</f>
        <v>4</v>
      </c>
    </row>
    <row r="1171" spans="1:180" x14ac:dyDescent="0.25">
      <c r="A1171" s="67" t="s">
        <v>2979</v>
      </c>
      <c r="B1171" s="68" t="s">
        <v>2980</v>
      </c>
      <c r="C1171" s="55" t="str">
        <f t="shared" si="243"/>
        <v>88993 - Sociální rehabilitace</v>
      </c>
      <c r="D1171" s="55" t="s">
        <v>2981</v>
      </c>
      <c r="E1171" s="1" t="s">
        <v>29</v>
      </c>
      <c r="F1171" s="67" t="s">
        <v>2969</v>
      </c>
      <c r="G1171" s="68" t="s">
        <v>2970</v>
      </c>
      <c r="H1171" s="55" t="str">
        <f t="shared" si="249"/>
        <v>88990 - Ostatní ambulantní nebo terénní sociální služby j. n.</v>
      </c>
      <c r="I1171" s="55" t="s">
        <v>2971</v>
      </c>
      <c r="J1171" t="str">
        <f t="shared" si="238"/>
        <v>Shoda</v>
      </c>
      <c r="K1171">
        <v>1169</v>
      </c>
      <c r="L1171" s="1">
        <f>IF(LEFT(Převodník!$A$12,5)=LEFT('Přehled převodů'!D1171,5),1,0)</f>
        <v>0</v>
      </c>
      <c r="M1171" s="31"/>
      <c r="N1171">
        <f t="shared" si="236"/>
        <v>0</v>
      </c>
      <c r="O1171" s="45" t="e">
        <f t="shared" si="240"/>
        <v>#N/A</v>
      </c>
      <c r="P1171">
        <f t="shared" si="244"/>
        <v>0</v>
      </c>
      <c r="Q1171" s="41">
        <f t="shared" si="245"/>
        <v>0</v>
      </c>
      <c r="R1171" s="41">
        <f t="shared" si="241"/>
        <v>0</v>
      </c>
      <c r="S1171" s="41">
        <f t="shared" si="246"/>
        <v>0</v>
      </c>
      <c r="T1171">
        <f t="shared" si="242"/>
        <v>0</v>
      </c>
      <c r="U1171" s="40">
        <f t="shared" si="247"/>
        <v>0</v>
      </c>
      <c r="V1171" s="38">
        <f t="shared" si="248"/>
        <v>0</v>
      </c>
      <c r="W1171" t="str">
        <f>VLOOKUP(A1171,'Komplet č.2008 (ÚR 4 A 5)'!$V$4:$W$778,1,0)</f>
        <v>88993</v>
      </c>
      <c r="X1171" t="str">
        <f>VLOOKUP(A1171,'Komplet č.2008 (ÚR 4 A 5)'!$Y$4:$Y$778,1,0)</f>
        <v>88993</v>
      </c>
      <c r="FJ1171" t="str">
        <f>VLOOKUP(F1171,'Komplet č 2025 (ÚR 4 A 5)'!$F$3:$N$753,9,0)</f>
        <v>88.99</v>
      </c>
      <c r="FK1171">
        <f>VLOOKUP(F1171,'Komplet č 2025 (ÚR 4 A 5)'!$F$3:$N$753,8,0)</f>
        <v>4</v>
      </c>
    </row>
    <row r="1172" spans="1:180" x14ac:dyDescent="0.25">
      <c r="A1172" s="67" t="s">
        <v>2982</v>
      </c>
      <c r="B1172" s="68" t="s">
        <v>2983</v>
      </c>
      <c r="C1172" s="55" t="str">
        <f t="shared" si="243"/>
        <v>88999 - Jiné ambulantní nebo terénní sociální služby j. n.</v>
      </c>
      <c r="D1172" s="55" t="s">
        <v>2984</v>
      </c>
      <c r="E1172" s="1" t="s">
        <v>29</v>
      </c>
      <c r="F1172" s="67" t="s">
        <v>2969</v>
      </c>
      <c r="G1172" s="68" t="s">
        <v>2970</v>
      </c>
      <c r="H1172" s="55" t="str">
        <f t="shared" si="249"/>
        <v>88990 - Ostatní ambulantní nebo terénní sociální služby j. n.</v>
      </c>
      <c r="I1172" s="55" t="s">
        <v>2971</v>
      </c>
      <c r="J1172" t="str">
        <f t="shared" si="238"/>
        <v>Shoda</v>
      </c>
      <c r="K1172">
        <v>1170</v>
      </c>
      <c r="L1172" s="1">
        <f>IF(LEFT(Převodník!$A$12,5)=LEFT('Přehled převodů'!D1172,5),1,0)</f>
        <v>0</v>
      </c>
      <c r="M1172" s="31"/>
      <c r="N1172">
        <f t="shared" si="236"/>
        <v>0</v>
      </c>
      <c r="O1172" s="45" t="e">
        <f t="shared" si="240"/>
        <v>#N/A</v>
      </c>
      <c r="P1172">
        <f t="shared" si="244"/>
        <v>0</v>
      </c>
      <c r="Q1172" s="41">
        <f t="shared" si="245"/>
        <v>0</v>
      </c>
      <c r="R1172" s="41">
        <f t="shared" si="241"/>
        <v>0</v>
      </c>
      <c r="S1172" s="41">
        <f t="shared" si="246"/>
        <v>0</v>
      </c>
      <c r="T1172">
        <f t="shared" si="242"/>
        <v>0</v>
      </c>
      <c r="U1172" s="40">
        <f t="shared" si="247"/>
        <v>0</v>
      </c>
      <c r="V1172" s="38">
        <f t="shared" si="248"/>
        <v>0</v>
      </c>
      <c r="W1172" t="str">
        <f>VLOOKUP(A1172,'Komplet č.2008 (ÚR 4 A 5)'!$V$4:$W$778,1,0)</f>
        <v>88999</v>
      </c>
      <c r="X1172" t="str">
        <f>VLOOKUP(A1172,'Komplet č.2008 (ÚR 4 A 5)'!$Y$4:$Y$778,1,0)</f>
        <v>88999</v>
      </c>
      <c r="FJ1172" t="str">
        <f>VLOOKUP(F1172,'Komplet č 2025 (ÚR 4 A 5)'!$F$3:$N$753,9,0)</f>
        <v>88.99</v>
      </c>
      <c r="FK1172">
        <f>VLOOKUP(F1172,'Komplet č 2025 (ÚR 4 A 5)'!$F$3:$N$753,8,0)</f>
        <v>4</v>
      </c>
    </row>
    <row r="1173" spans="1:180" x14ac:dyDescent="0.25">
      <c r="A1173" s="67" t="s">
        <v>2985</v>
      </c>
      <c r="B1173" s="68" t="s">
        <v>2986</v>
      </c>
      <c r="C1173" s="55" t="str">
        <f t="shared" si="243"/>
        <v>90010 - Scénická umění</v>
      </c>
      <c r="D1173" s="55" t="s">
        <v>2987</v>
      </c>
      <c r="E1173" s="1" t="s">
        <v>29</v>
      </c>
      <c r="F1173" s="67" t="s">
        <v>2988</v>
      </c>
      <c r="G1173" s="68" t="s">
        <v>2989</v>
      </c>
      <c r="H1173" s="55" t="str">
        <f t="shared" si="249"/>
        <v>90200 - Činnosti v oblasti scénických umění</v>
      </c>
      <c r="I1173" s="55" t="s">
        <v>2995</v>
      </c>
      <c r="J1173" t="str">
        <f t="shared" si="238"/>
        <v>Shoda</v>
      </c>
      <c r="K1173">
        <v>1171</v>
      </c>
      <c r="L1173" s="1">
        <f>IF(LEFT(Převodník!$A$12,5)=LEFT('Přehled převodů'!D1173,5),1,0)</f>
        <v>0</v>
      </c>
      <c r="M1173" s="31"/>
      <c r="N1173">
        <f t="shared" si="236"/>
        <v>0</v>
      </c>
      <c r="O1173" s="45" t="e">
        <f t="shared" si="240"/>
        <v>#N/A</v>
      </c>
      <c r="P1173">
        <f t="shared" si="244"/>
        <v>0</v>
      </c>
      <c r="Q1173" s="41">
        <f t="shared" si="245"/>
        <v>0</v>
      </c>
      <c r="R1173" s="41">
        <f t="shared" si="241"/>
        <v>0</v>
      </c>
      <c r="S1173" s="41">
        <f t="shared" si="246"/>
        <v>0</v>
      </c>
      <c r="T1173">
        <f t="shared" si="242"/>
        <v>0</v>
      </c>
      <c r="U1173" s="40">
        <f t="shared" si="247"/>
        <v>0</v>
      </c>
      <c r="V1173" s="38">
        <f t="shared" si="248"/>
        <v>0</v>
      </c>
      <c r="W1173" t="str">
        <f>VLOOKUP(A1173,'Komplet č.2008 (ÚR 4 A 5)'!$V$4:$W$778,1,0)</f>
        <v>90010</v>
      </c>
      <c r="X1173" t="str">
        <f>VLOOKUP(A1173,'Komplet č.2008 (ÚR 4 A 5)'!$Y$4:$Y$778,1,0)</f>
        <v>90010</v>
      </c>
      <c r="FJ1173" t="str">
        <f>VLOOKUP(F1173,'Komplet č 2025 (ÚR 4 A 5)'!$F$3:$N$753,9,0)</f>
        <v>90.20</v>
      </c>
      <c r="FK1173">
        <f>VLOOKUP(F1173,'Komplet č 2025 (ÚR 4 A 5)'!$F$3:$N$753,8,0)</f>
        <v>4</v>
      </c>
    </row>
    <row r="1174" spans="1:180" s="54" customFormat="1" ht="11.25" customHeight="1" x14ac:dyDescent="0.25">
      <c r="A1174" s="67" t="s">
        <v>2990</v>
      </c>
      <c r="B1174" s="68" t="s">
        <v>2991</v>
      </c>
      <c r="C1174" s="55" t="str">
        <f t="shared" si="243"/>
        <v>90020 - Podpůrné činnosti pro scénická umění</v>
      </c>
      <c r="D1174" s="55" t="s">
        <v>2992</v>
      </c>
      <c r="E1174" s="1" t="s">
        <v>29</v>
      </c>
      <c r="F1174" s="67" t="s">
        <v>2993</v>
      </c>
      <c r="G1174" s="68" t="s">
        <v>2994</v>
      </c>
      <c r="H1174" s="55" t="str">
        <f t="shared" si="249"/>
        <v>90390 - Ostatní podpůrné činnosti pro uměleckou tvorbu a scénická umění</v>
      </c>
      <c r="I1174" s="55" t="s">
        <v>3001</v>
      </c>
      <c r="J1174" t="str">
        <f t="shared" si="238"/>
        <v>Shoda</v>
      </c>
      <c r="K1174">
        <v>1172</v>
      </c>
      <c r="L1174" s="1">
        <f>IF(LEFT(Převodník!$A$12,5)=LEFT('Přehled převodů'!D1174,5),1,0)</f>
        <v>0</v>
      </c>
      <c r="M1174" s="31"/>
      <c r="N1174">
        <f t="shared" ref="N1174:N1236" si="250">IF(L1174=0,0,K1174)</f>
        <v>0</v>
      </c>
      <c r="O1174" s="45" t="e">
        <f t="shared" si="240"/>
        <v>#N/A</v>
      </c>
      <c r="P1174">
        <f t="shared" si="244"/>
        <v>0</v>
      </c>
      <c r="Q1174" s="41">
        <f t="shared" si="245"/>
        <v>0</v>
      </c>
      <c r="R1174" s="41">
        <f t="shared" si="241"/>
        <v>0</v>
      </c>
      <c r="S1174" s="41">
        <f t="shared" si="246"/>
        <v>0</v>
      </c>
      <c r="T1174">
        <f t="shared" si="242"/>
        <v>0</v>
      </c>
      <c r="U1174" s="40">
        <f t="shared" si="247"/>
        <v>0</v>
      </c>
      <c r="V1174" s="38">
        <f t="shared" si="248"/>
        <v>0</v>
      </c>
      <c r="W1174" t="str">
        <f>VLOOKUP(A1174,'Komplet č.2008 (ÚR 4 A 5)'!$V$4:$W$778,1,0)</f>
        <v>90020</v>
      </c>
      <c r="X1174" t="str">
        <f>VLOOKUP(A1174,'Komplet č.2008 (ÚR 4 A 5)'!$Y$4:$Y$778,1,0)</f>
        <v>90020</v>
      </c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  <c r="CQ1174"/>
      <c r="CR1174"/>
      <c r="CS1174"/>
      <c r="CT1174"/>
      <c r="CU1174"/>
      <c r="CV1174"/>
      <c r="CW1174"/>
      <c r="CX1174"/>
      <c r="CY1174"/>
      <c r="CZ1174"/>
      <c r="DA1174"/>
      <c r="DB1174"/>
      <c r="DC1174"/>
      <c r="DD1174"/>
      <c r="DE1174"/>
      <c r="DF1174"/>
      <c r="DG1174"/>
      <c r="DH1174"/>
      <c r="DI1174"/>
      <c r="DJ1174"/>
      <c r="DK1174"/>
      <c r="DL1174"/>
      <c r="DM1174"/>
      <c r="DN1174"/>
      <c r="DO1174"/>
      <c r="DP1174"/>
      <c r="DQ1174"/>
      <c r="DR1174"/>
      <c r="DS1174"/>
      <c r="DT1174"/>
      <c r="DU1174"/>
      <c r="DV1174"/>
      <c r="DW1174"/>
      <c r="DX1174"/>
      <c r="DY1174"/>
      <c r="DZ1174"/>
      <c r="EA1174"/>
      <c r="EB1174"/>
      <c r="EC1174"/>
      <c r="ED1174"/>
      <c r="EE1174"/>
      <c r="EF1174"/>
      <c r="EG1174"/>
      <c r="EH1174"/>
      <c r="EI1174"/>
      <c r="EJ1174"/>
      <c r="EK1174"/>
      <c r="EL1174"/>
      <c r="EM1174"/>
      <c r="EN1174"/>
      <c r="EO1174"/>
      <c r="EP1174"/>
      <c r="EQ1174"/>
      <c r="ER1174"/>
      <c r="ES1174"/>
      <c r="ET1174"/>
      <c r="EU1174"/>
      <c r="EV1174"/>
      <c r="EW1174"/>
      <c r="EX1174"/>
      <c r="EY1174"/>
      <c r="EZ1174"/>
      <c r="FA1174"/>
      <c r="FB1174"/>
      <c r="FC1174"/>
      <c r="FD1174"/>
      <c r="FE1174"/>
      <c r="FF1174"/>
      <c r="FG1174"/>
      <c r="FH1174"/>
      <c r="FI1174"/>
      <c r="FJ1174" t="str">
        <f>VLOOKUP(F1174,'Komplet č 2025 (ÚR 4 A 5)'!$F$3:$N$753,9,0)</f>
        <v>90.39</v>
      </c>
      <c r="FK1174">
        <f>VLOOKUP(F1174,'Komplet č 2025 (ÚR 4 A 5)'!$F$3:$N$753,8,0)</f>
        <v>4</v>
      </c>
      <c r="FN1174"/>
      <c r="FO1174"/>
      <c r="FP1174"/>
      <c r="FQ1174"/>
      <c r="FR1174"/>
      <c r="FS1174"/>
      <c r="FT1174"/>
      <c r="FU1174"/>
      <c r="FV1174"/>
      <c r="FW1174"/>
      <c r="FX1174"/>
    </row>
    <row r="1175" spans="1:180" x14ac:dyDescent="0.25">
      <c r="A1175" s="67" t="s">
        <v>2996</v>
      </c>
      <c r="B1175" s="68" t="s">
        <v>2997</v>
      </c>
      <c r="C1175" s="55" t="str">
        <f t="shared" si="243"/>
        <v>90030 - Umělecká tvorba</v>
      </c>
      <c r="D1175" s="55" t="s">
        <v>2998</v>
      </c>
      <c r="E1175" s="1" t="s">
        <v>474</v>
      </c>
      <c r="F1175" s="67" t="s">
        <v>2999</v>
      </c>
      <c r="G1175" s="68" t="s">
        <v>3000</v>
      </c>
      <c r="H1175" s="55" t="str">
        <f t="shared" si="249"/>
        <v>90110 - Literární a hudební tvorba</v>
      </c>
      <c r="I1175" s="55" t="s">
        <v>3004</v>
      </c>
      <c r="J1175" t="str">
        <f t="shared" si="238"/>
        <v>Shoda</v>
      </c>
      <c r="K1175">
        <v>1173</v>
      </c>
      <c r="L1175" s="1">
        <f>IF(LEFT(Převodník!$A$12,5)=LEFT('Přehled převodů'!D1175,5),1,0)</f>
        <v>0</v>
      </c>
      <c r="M1175" s="31"/>
      <c r="N1175">
        <f t="shared" si="250"/>
        <v>0</v>
      </c>
      <c r="O1175" s="45" t="e">
        <f t="shared" si="240"/>
        <v>#N/A</v>
      </c>
      <c r="P1175">
        <f t="shared" si="244"/>
        <v>0</v>
      </c>
      <c r="Q1175" s="41">
        <f t="shared" si="245"/>
        <v>0</v>
      </c>
      <c r="R1175" s="41">
        <f t="shared" si="241"/>
        <v>0</v>
      </c>
      <c r="S1175" s="41">
        <f t="shared" si="246"/>
        <v>0</v>
      </c>
      <c r="T1175">
        <f t="shared" si="242"/>
        <v>0</v>
      </c>
      <c r="U1175" s="40">
        <f t="shared" si="247"/>
        <v>0</v>
      </c>
      <c r="V1175" s="38">
        <f t="shared" si="248"/>
        <v>0</v>
      </c>
      <c r="W1175" t="str">
        <f>VLOOKUP(A1175,'Komplet č.2008 (ÚR 4 A 5)'!$V$4:$W$778,1,0)</f>
        <v>90030</v>
      </c>
      <c r="X1175" t="str">
        <f>VLOOKUP(A1175,'Komplet č.2008 (ÚR 4 A 5)'!$Y$4:$Y$778,1,0)</f>
        <v>90030</v>
      </c>
      <c r="FJ1175" t="str">
        <f>VLOOKUP(F1175,'Komplet č 2025 (ÚR 4 A 5)'!$F$3:$N$753,9,0)</f>
        <v>90.11</v>
      </c>
      <c r="FK1175">
        <f>VLOOKUP(F1175,'Komplet č 2025 (ÚR 4 A 5)'!$F$3:$N$753,8,0)</f>
        <v>4</v>
      </c>
    </row>
    <row r="1176" spans="1:180" x14ac:dyDescent="0.25">
      <c r="A1176" s="67" t="s">
        <v>2996</v>
      </c>
      <c r="B1176" s="68" t="s">
        <v>2997</v>
      </c>
      <c r="C1176" s="55" t="str">
        <f t="shared" si="243"/>
        <v>90030 - Umělecká tvorba</v>
      </c>
      <c r="D1176" s="55" t="s">
        <v>2998</v>
      </c>
      <c r="E1176" s="1" t="s">
        <v>474</v>
      </c>
      <c r="F1176" s="67" t="s">
        <v>3002</v>
      </c>
      <c r="G1176" s="68" t="s">
        <v>3003</v>
      </c>
      <c r="H1176" s="55" t="str">
        <f t="shared" si="249"/>
        <v>90120 - Výtvarná tvorba</v>
      </c>
      <c r="I1176" s="55" t="s">
        <v>3007</v>
      </c>
      <c r="J1176" t="str">
        <f t="shared" si="238"/>
        <v>Shoda</v>
      </c>
      <c r="K1176">
        <v>1174</v>
      </c>
      <c r="L1176" s="1">
        <f>IF(LEFT(Převodník!$A$12,5)=LEFT('Přehled převodů'!D1176,5),1,0)</f>
        <v>0</v>
      </c>
      <c r="M1176" s="31"/>
      <c r="N1176">
        <f t="shared" si="250"/>
        <v>0</v>
      </c>
      <c r="O1176" s="45" t="e">
        <f t="shared" si="240"/>
        <v>#N/A</v>
      </c>
      <c r="P1176">
        <f t="shared" si="244"/>
        <v>0</v>
      </c>
      <c r="Q1176" s="41">
        <f t="shared" si="245"/>
        <v>0</v>
      </c>
      <c r="R1176" s="41">
        <f t="shared" si="241"/>
        <v>0</v>
      </c>
      <c r="S1176" s="41">
        <f t="shared" si="246"/>
        <v>0</v>
      </c>
      <c r="T1176">
        <f t="shared" si="242"/>
        <v>0</v>
      </c>
      <c r="U1176" s="40">
        <f t="shared" si="247"/>
        <v>0</v>
      </c>
      <c r="V1176" s="38">
        <f t="shared" si="248"/>
        <v>0</v>
      </c>
      <c r="W1176" t="str">
        <f>VLOOKUP(A1176,'Komplet č.2008 (ÚR 4 A 5)'!$V$4:$W$778,1,0)</f>
        <v>90030</v>
      </c>
      <c r="X1176" t="str">
        <f>VLOOKUP(A1176,'Komplet č.2008 (ÚR 4 A 5)'!$Y$4:$Y$778,1,0)</f>
        <v>90030</v>
      </c>
      <c r="FJ1176" t="str">
        <f>VLOOKUP(F1176,'Komplet č 2025 (ÚR 4 A 5)'!$F$3:$N$753,9,0)</f>
        <v>90.12</v>
      </c>
      <c r="FK1176">
        <f>VLOOKUP(F1176,'Komplet č 2025 (ÚR 4 A 5)'!$F$3:$N$753,8,0)</f>
        <v>4</v>
      </c>
    </row>
    <row r="1177" spans="1:180" x14ac:dyDescent="0.25">
      <c r="A1177" s="67" t="s">
        <v>2996</v>
      </c>
      <c r="B1177" s="68" t="s">
        <v>2997</v>
      </c>
      <c r="C1177" s="55" t="str">
        <f t="shared" si="243"/>
        <v>90030 - Umělecká tvorba</v>
      </c>
      <c r="D1177" s="55" t="s">
        <v>2998</v>
      </c>
      <c r="E1177" s="1" t="s">
        <v>474</v>
      </c>
      <c r="F1177" s="67" t="s">
        <v>3005</v>
      </c>
      <c r="G1177" s="68" t="s">
        <v>3006</v>
      </c>
      <c r="H1177" s="55" t="str">
        <f t="shared" si="249"/>
        <v>90130 - Ostatní umělecká tvorba</v>
      </c>
      <c r="I1177" s="55" t="s">
        <v>3008</v>
      </c>
      <c r="J1177" t="str">
        <f t="shared" si="238"/>
        <v>Shoda</v>
      </c>
      <c r="K1177">
        <v>1175</v>
      </c>
      <c r="L1177" s="1">
        <f>IF(LEFT(Převodník!$A$12,5)=LEFT('Přehled převodů'!D1177,5),1,0)</f>
        <v>0</v>
      </c>
      <c r="M1177" s="31"/>
      <c r="N1177">
        <f t="shared" si="250"/>
        <v>0</v>
      </c>
      <c r="O1177" s="45" t="e">
        <f t="shared" si="240"/>
        <v>#N/A</v>
      </c>
      <c r="P1177">
        <f t="shared" si="244"/>
        <v>0</v>
      </c>
      <c r="Q1177" s="41">
        <f t="shared" si="245"/>
        <v>0</v>
      </c>
      <c r="R1177" s="41">
        <f t="shared" si="241"/>
        <v>0</v>
      </c>
      <c r="S1177" s="41">
        <f t="shared" si="246"/>
        <v>0</v>
      </c>
      <c r="T1177">
        <f t="shared" si="242"/>
        <v>0</v>
      </c>
      <c r="U1177" s="40">
        <f t="shared" si="247"/>
        <v>0</v>
      </c>
      <c r="V1177" s="38">
        <f t="shared" si="248"/>
        <v>0</v>
      </c>
      <c r="W1177" t="str">
        <f>VLOOKUP(A1177,'Komplet č.2008 (ÚR 4 A 5)'!$V$4:$W$778,1,0)</f>
        <v>90030</v>
      </c>
      <c r="X1177" t="str">
        <f>VLOOKUP(A1177,'Komplet č.2008 (ÚR 4 A 5)'!$Y$4:$Y$778,1,0)</f>
        <v>90030</v>
      </c>
      <c r="FJ1177" t="str">
        <f>VLOOKUP(F1177,'Komplet č 2025 (ÚR 4 A 5)'!$F$3:$N$753,9,0)</f>
        <v>90.13</v>
      </c>
      <c r="FK1177">
        <f>VLOOKUP(F1177,'Komplet č 2025 (ÚR 4 A 5)'!$F$3:$N$753,8,0)</f>
        <v>4</v>
      </c>
    </row>
    <row r="1178" spans="1:180" x14ac:dyDescent="0.25">
      <c r="A1178" s="67" t="s">
        <v>2996</v>
      </c>
      <c r="B1178" s="68" t="s">
        <v>2997</v>
      </c>
      <c r="C1178" s="55" t="str">
        <f t="shared" si="243"/>
        <v>90030 - Umělecká tvorba</v>
      </c>
      <c r="D1178" s="55" t="s">
        <v>2998</v>
      </c>
      <c r="E1178" s="1" t="s">
        <v>474</v>
      </c>
      <c r="F1178" s="67" t="s">
        <v>1257</v>
      </c>
      <c r="G1178" s="68" t="s">
        <v>1258</v>
      </c>
      <c r="H1178" s="55" t="str">
        <f t="shared" si="249"/>
        <v>91300 - Konzervování, restaurování a jiné podpůrné činnosti pro kulturní dědictví</v>
      </c>
      <c r="I1178" s="55" t="s">
        <v>1256</v>
      </c>
      <c r="J1178" t="str">
        <f t="shared" si="238"/>
        <v>Shoda</v>
      </c>
      <c r="K1178">
        <v>1176</v>
      </c>
      <c r="L1178" s="1">
        <f>IF(LEFT(Převodník!$A$12,5)=LEFT('Přehled převodů'!D1178,5),1,0)</f>
        <v>0</v>
      </c>
      <c r="M1178" s="31"/>
      <c r="N1178">
        <f t="shared" si="250"/>
        <v>0</v>
      </c>
      <c r="O1178" s="45" t="e">
        <f t="shared" si="240"/>
        <v>#N/A</v>
      </c>
      <c r="P1178">
        <f t="shared" si="244"/>
        <v>0</v>
      </c>
      <c r="Q1178" s="41">
        <f t="shared" si="245"/>
        <v>0</v>
      </c>
      <c r="R1178" s="41">
        <f t="shared" si="241"/>
        <v>0</v>
      </c>
      <c r="S1178" s="41">
        <f t="shared" si="246"/>
        <v>0</v>
      </c>
      <c r="T1178">
        <f t="shared" si="242"/>
        <v>0</v>
      </c>
      <c r="U1178" s="40">
        <f t="shared" si="247"/>
        <v>0</v>
      </c>
      <c r="V1178" s="38">
        <f t="shared" si="248"/>
        <v>0</v>
      </c>
      <c r="W1178" t="str">
        <f>VLOOKUP(A1178,'Komplet č.2008 (ÚR 4 A 5)'!$V$4:$W$778,1,0)</f>
        <v>90030</v>
      </c>
      <c r="X1178" t="str">
        <f>VLOOKUP(A1178,'Komplet č.2008 (ÚR 4 A 5)'!$Y$4:$Y$778,1,0)</f>
        <v>90030</v>
      </c>
      <c r="FJ1178" t="str">
        <f>VLOOKUP(F1178,'Komplet č 2025 (ÚR 4 A 5)'!$F$3:$N$753,9,0)</f>
        <v>91.30</v>
      </c>
      <c r="FK1178">
        <f>VLOOKUP(F1178,'Komplet č 2025 (ÚR 4 A 5)'!$F$3:$N$753,8,0)</f>
        <v>4</v>
      </c>
    </row>
    <row r="1179" spans="1:180" x14ac:dyDescent="0.25">
      <c r="A1179" s="67" t="s">
        <v>3009</v>
      </c>
      <c r="B1179" s="68" t="s">
        <v>3010</v>
      </c>
      <c r="C1179" s="55" t="str">
        <f t="shared" si="243"/>
        <v>90040 - Provozování kulturních zařízení</v>
      </c>
      <c r="D1179" s="55" t="s">
        <v>3011</v>
      </c>
      <c r="E1179" s="1" t="s">
        <v>29</v>
      </c>
      <c r="F1179" s="67" t="s">
        <v>3012</v>
      </c>
      <c r="G1179" s="68" t="s">
        <v>3013</v>
      </c>
      <c r="H1179" s="55" t="str">
        <f t="shared" si="249"/>
        <v>90310 - Provozování kulturních zařízení a areálů</v>
      </c>
      <c r="I1179" s="55" t="s">
        <v>3019</v>
      </c>
      <c r="J1179" t="str">
        <f t="shared" si="238"/>
        <v>Shoda</v>
      </c>
      <c r="K1179">
        <v>1177</v>
      </c>
      <c r="L1179" s="1">
        <f>IF(LEFT(Převodník!$A$12,5)=LEFT('Přehled převodů'!D1179,5),1,0)</f>
        <v>0</v>
      </c>
      <c r="M1179" s="31"/>
      <c r="N1179">
        <f t="shared" si="250"/>
        <v>0</v>
      </c>
      <c r="O1179" s="45" t="e">
        <f t="shared" si="240"/>
        <v>#N/A</v>
      </c>
      <c r="P1179">
        <f t="shared" si="244"/>
        <v>0</v>
      </c>
      <c r="Q1179" s="41">
        <f t="shared" si="245"/>
        <v>0</v>
      </c>
      <c r="R1179" s="41">
        <f t="shared" si="241"/>
        <v>0</v>
      </c>
      <c r="S1179" s="41">
        <f t="shared" si="246"/>
        <v>0</v>
      </c>
      <c r="T1179">
        <f t="shared" si="242"/>
        <v>0</v>
      </c>
      <c r="U1179" s="40">
        <f t="shared" si="247"/>
        <v>0</v>
      </c>
      <c r="V1179" s="38">
        <f t="shared" si="248"/>
        <v>0</v>
      </c>
      <c r="W1179" t="str">
        <f>VLOOKUP(A1179,'Komplet č.2008 (ÚR 4 A 5)'!$V$4:$W$778,1,0)</f>
        <v>90040</v>
      </c>
      <c r="X1179" t="str">
        <f>VLOOKUP(A1179,'Komplet č.2008 (ÚR 4 A 5)'!$Y$4:$Y$778,1,0)</f>
        <v>90040</v>
      </c>
      <c r="FJ1179" t="str">
        <f>VLOOKUP(F1179,'Komplet č 2025 (ÚR 4 A 5)'!$F$3:$N$753,9,0)</f>
        <v>90.31</v>
      </c>
      <c r="FK1179">
        <f>VLOOKUP(F1179,'Komplet č 2025 (ÚR 4 A 5)'!$F$3:$N$753,8,0)</f>
        <v>4</v>
      </c>
    </row>
    <row r="1180" spans="1:180" x14ac:dyDescent="0.25">
      <c r="A1180" s="67" t="s">
        <v>3014</v>
      </c>
      <c r="B1180" s="68" t="s">
        <v>3015</v>
      </c>
      <c r="C1180" s="55" t="str">
        <f t="shared" si="243"/>
        <v>91010 - Činnosti knihoven a archivů</v>
      </c>
      <c r="D1180" s="55" t="s">
        <v>3016</v>
      </c>
      <c r="E1180" s="1" t="s">
        <v>45</v>
      </c>
      <c r="F1180" s="67" t="s">
        <v>3017</v>
      </c>
      <c r="G1180" s="68" t="s">
        <v>3018</v>
      </c>
      <c r="H1180" s="55" t="str">
        <f t="shared" si="249"/>
        <v>91110 - Činnosti knihoven</v>
      </c>
      <c r="I1180" s="55" t="s">
        <v>3022</v>
      </c>
      <c r="J1180" t="str">
        <f t="shared" si="238"/>
        <v>Shoda</v>
      </c>
      <c r="K1180">
        <v>1178</v>
      </c>
      <c r="L1180" s="1">
        <f>IF(LEFT(Převodník!$A$12,5)=LEFT('Přehled převodů'!D1180,5),1,0)</f>
        <v>0</v>
      </c>
      <c r="M1180" s="31"/>
      <c r="N1180">
        <f t="shared" si="250"/>
        <v>0</v>
      </c>
      <c r="O1180" s="45" t="e">
        <f t="shared" si="240"/>
        <v>#N/A</v>
      </c>
      <c r="P1180">
        <f t="shared" si="244"/>
        <v>0</v>
      </c>
      <c r="Q1180" s="41">
        <f t="shared" si="245"/>
        <v>0</v>
      </c>
      <c r="R1180" s="41">
        <f t="shared" si="241"/>
        <v>0</v>
      </c>
      <c r="S1180" s="41">
        <f t="shared" si="246"/>
        <v>0</v>
      </c>
      <c r="T1180">
        <f t="shared" si="242"/>
        <v>0</v>
      </c>
      <c r="U1180" s="40">
        <f t="shared" si="247"/>
        <v>0</v>
      </c>
      <c r="V1180" s="38">
        <f t="shared" si="248"/>
        <v>0</v>
      </c>
      <c r="W1180" t="str">
        <f>VLOOKUP(A1180,'Komplet č.2008 (ÚR 4 A 5)'!$V$4:$W$778,1,0)</f>
        <v>91010</v>
      </c>
      <c r="X1180" t="str">
        <f>VLOOKUP(A1180,'Komplet č.2008 (ÚR 4 A 5)'!$Y$4:$Y$778,1,0)</f>
        <v>91010</v>
      </c>
      <c r="FJ1180" t="str">
        <f>VLOOKUP(F1180,'Komplet č 2025 (ÚR 4 A 5)'!$F$3:$N$753,9,0)</f>
        <v>91.11</v>
      </c>
      <c r="FK1180">
        <f>VLOOKUP(F1180,'Komplet č 2025 (ÚR 4 A 5)'!$F$3:$N$753,8,0)</f>
        <v>4</v>
      </c>
    </row>
    <row r="1181" spans="1:180" x14ac:dyDescent="0.25">
      <c r="A1181" s="67" t="s">
        <v>3014</v>
      </c>
      <c r="B1181" s="68" t="s">
        <v>3015</v>
      </c>
      <c r="C1181" s="55" t="str">
        <f t="shared" si="243"/>
        <v>91010 - Činnosti knihoven a archivů</v>
      </c>
      <c r="D1181" s="55" t="s">
        <v>3016</v>
      </c>
      <c r="E1181" s="1" t="s">
        <v>45</v>
      </c>
      <c r="F1181" s="67" t="s">
        <v>3020</v>
      </c>
      <c r="G1181" s="68" t="s">
        <v>3021</v>
      </c>
      <c r="H1181" s="55" t="str">
        <f t="shared" si="249"/>
        <v>91120 - Činnosti archivů</v>
      </c>
      <c r="I1181" s="55" t="s">
        <v>3028</v>
      </c>
      <c r="J1181" t="str">
        <f t="shared" si="238"/>
        <v>Shoda</v>
      </c>
      <c r="K1181">
        <v>1179</v>
      </c>
      <c r="L1181" s="1">
        <f>IF(LEFT(Převodník!$A$12,5)=LEFT('Přehled převodů'!D1181,5),1,0)</f>
        <v>0</v>
      </c>
      <c r="M1181" s="31"/>
      <c r="N1181">
        <f t="shared" si="250"/>
        <v>0</v>
      </c>
      <c r="O1181" s="45" t="e">
        <f t="shared" si="240"/>
        <v>#N/A</v>
      </c>
      <c r="P1181">
        <f t="shared" si="244"/>
        <v>0</v>
      </c>
      <c r="Q1181" s="41">
        <f t="shared" si="245"/>
        <v>0</v>
      </c>
      <c r="R1181" s="41">
        <f t="shared" si="241"/>
        <v>0</v>
      </c>
      <c r="S1181" s="41">
        <f t="shared" si="246"/>
        <v>0</v>
      </c>
      <c r="T1181">
        <f t="shared" si="242"/>
        <v>0</v>
      </c>
      <c r="U1181" s="40">
        <f t="shared" si="247"/>
        <v>0</v>
      </c>
      <c r="V1181" s="38">
        <f t="shared" si="248"/>
        <v>0</v>
      </c>
      <c r="W1181" t="str">
        <f>VLOOKUP(A1181,'Komplet č.2008 (ÚR 4 A 5)'!$V$4:$W$778,1,0)</f>
        <v>91010</v>
      </c>
      <c r="X1181" t="str">
        <f>VLOOKUP(A1181,'Komplet č.2008 (ÚR 4 A 5)'!$Y$4:$Y$778,1,0)</f>
        <v>91010</v>
      </c>
      <c r="FJ1181" t="str">
        <f>VLOOKUP(F1181,'Komplet č 2025 (ÚR 4 A 5)'!$F$3:$N$753,9,0)</f>
        <v>91.12</v>
      </c>
      <c r="FK1181">
        <f>VLOOKUP(F1181,'Komplet č 2025 (ÚR 4 A 5)'!$F$3:$N$753,8,0)</f>
        <v>4</v>
      </c>
    </row>
    <row r="1182" spans="1:180" x14ac:dyDescent="0.25">
      <c r="A1182" s="67" t="s">
        <v>3023</v>
      </c>
      <c r="B1182" s="68" t="s">
        <v>3024</v>
      </c>
      <c r="C1182" s="55" t="str">
        <f t="shared" si="243"/>
        <v>91020 - Činnosti muzeí</v>
      </c>
      <c r="D1182" s="55" t="s">
        <v>3025</v>
      </c>
      <c r="E1182" s="1" t="s">
        <v>29</v>
      </c>
      <c r="F1182" s="67" t="s">
        <v>3026</v>
      </c>
      <c r="G1182" s="68" t="s">
        <v>3027</v>
      </c>
      <c r="H1182" s="55" t="str">
        <f t="shared" si="249"/>
        <v>91210 - Činnosti muzeí a galerií</v>
      </c>
      <c r="I1182" s="55" t="s">
        <v>3034</v>
      </c>
      <c r="J1182" t="str">
        <f t="shared" si="238"/>
        <v>Shoda</v>
      </c>
      <c r="K1182">
        <v>1180</v>
      </c>
      <c r="L1182" s="1">
        <f>IF(LEFT(Převodník!$A$12,5)=LEFT('Přehled převodů'!D1182,5),1,0)</f>
        <v>0</v>
      </c>
      <c r="M1182" s="31"/>
      <c r="N1182">
        <f t="shared" si="250"/>
        <v>0</v>
      </c>
      <c r="O1182" s="45" t="e">
        <f t="shared" si="240"/>
        <v>#N/A</v>
      </c>
      <c r="P1182">
        <f t="shared" si="244"/>
        <v>0</v>
      </c>
      <c r="Q1182" s="41">
        <f t="shared" si="245"/>
        <v>0</v>
      </c>
      <c r="R1182" s="41">
        <f t="shared" si="241"/>
        <v>0</v>
      </c>
      <c r="S1182" s="41">
        <f t="shared" si="246"/>
        <v>0</v>
      </c>
      <c r="T1182">
        <f t="shared" si="242"/>
        <v>0</v>
      </c>
      <c r="U1182" s="40">
        <f t="shared" si="247"/>
        <v>0</v>
      </c>
      <c r="V1182" s="38">
        <f t="shared" si="248"/>
        <v>0</v>
      </c>
      <c r="W1182" t="str">
        <f>VLOOKUP(A1182,'Komplet č.2008 (ÚR 4 A 5)'!$V$4:$W$778,1,0)</f>
        <v>91020</v>
      </c>
      <c r="X1182" t="str">
        <f>VLOOKUP(A1182,'Komplet č.2008 (ÚR 4 A 5)'!$Y$4:$Y$778,1,0)</f>
        <v>91020</v>
      </c>
      <c r="FJ1182" t="str">
        <f>VLOOKUP(F1182,'Komplet č 2025 (ÚR 4 A 5)'!$F$3:$N$753,9,0)</f>
        <v>91.21</v>
      </c>
      <c r="FK1182">
        <f>VLOOKUP(F1182,'Komplet č 2025 (ÚR 4 A 5)'!$F$3:$N$753,8,0)</f>
        <v>4</v>
      </c>
    </row>
    <row r="1183" spans="1:180" x14ac:dyDescent="0.25">
      <c r="A1183" s="67" t="s">
        <v>3029</v>
      </c>
      <c r="B1183" s="68" t="s">
        <v>3030</v>
      </c>
      <c r="C1183" s="55" t="str">
        <f t="shared" si="243"/>
        <v>91030 - Provozování kulturních památek, historických staveb a obdobných turistických zajímavostí</v>
      </c>
      <c r="D1183" s="55" t="s">
        <v>3031</v>
      </c>
      <c r="E1183" s="1" t="s">
        <v>29</v>
      </c>
      <c r="F1183" s="67" t="s">
        <v>3032</v>
      </c>
      <c r="G1183" s="68" t="s">
        <v>3033</v>
      </c>
      <c r="H1183" s="55" t="str">
        <f t="shared" si="249"/>
        <v>91220 - Provozování historických a kulturních památek</v>
      </c>
      <c r="I1183" s="55" t="s">
        <v>3040</v>
      </c>
      <c r="J1183" t="str">
        <f t="shared" si="238"/>
        <v>Shoda</v>
      </c>
      <c r="K1183">
        <v>1181</v>
      </c>
      <c r="L1183" s="1">
        <f>IF(LEFT(Převodník!$A$12,5)=LEFT('Přehled převodů'!D1183,5),1,0)</f>
        <v>0</v>
      </c>
      <c r="M1183" s="31"/>
      <c r="N1183">
        <f t="shared" si="250"/>
        <v>0</v>
      </c>
      <c r="O1183" s="45" t="e">
        <f t="shared" si="240"/>
        <v>#N/A</v>
      </c>
      <c r="P1183">
        <f t="shared" si="244"/>
        <v>0</v>
      </c>
      <c r="Q1183" s="41">
        <f t="shared" si="245"/>
        <v>0</v>
      </c>
      <c r="R1183" s="41">
        <f t="shared" si="241"/>
        <v>0</v>
      </c>
      <c r="S1183" s="41">
        <f t="shared" si="246"/>
        <v>0</v>
      </c>
      <c r="T1183">
        <f t="shared" si="242"/>
        <v>0</v>
      </c>
      <c r="U1183" s="40">
        <f t="shared" si="247"/>
        <v>0</v>
      </c>
      <c r="V1183" s="38">
        <f t="shared" si="248"/>
        <v>0</v>
      </c>
      <c r="W1183" t="str">
        <f>VLOOKUP(A1183,'Komplet č.2008 (ÚR 4 A 5)'!$V$4:$W$778,1,0)</f>
        <v>91030</v>
      </c>
      <c r="X1183" t="str">
        <f>VLOOKUP(A1183,'Komplet č.2008 (ÚR 4 A 5)'!$Y$4:$Y$778,1,0)</f>
        <v>91030</v>
      </c>
      <c r="FJ1183" t="str">
        <f>VLOOKUP(F1183,'Komplet č 2025 (ÚR 4 A 5)'!$F$3:$N$753,9,0)</f>
        <v>91.22</v>
      </c>
      <c r="FK1183">
        <f>VLOOKUP(F1183,'Komplet č 2025 (ÚR 4 A 5)'!$F$3:$N$753,8,0)</f>
        <v>4</v>
      </c>
    </row>
    <row r="1184" spans="1:180" x14ac:dyDescent="0.25">
      <c r="A1184" s="67" t="s">
        <v>3035</v>
      </c>
      <c r="B1184" s="68" t="s">
        <v>3036</v>
      </c>
      <c r="C1184" s="55" t="str">
        <f t="shared" si="243"/>
        <v>91040 - Činnosti botanických a zoologických zahrad, přírodních rezervací a národních parků</v>
      </c>
      <c r="D1184" s="55" t="s">
        <v>3037</v>
      </c>
      <c r="E1184" s="1" t="s">
        <v>45</v>
      </c>
      <c r="F1184" s="67" t="s">
        <v>3038</v>
      </c>
      <c r="G1184" s="68" t="s">
        <v>3039</v>
      </c>
      <c r="H1184" s="55" t="str">
        <f t="shared" si="249"/>
        <v>91410 - Činnosti botanických a zoologických zahrad</v>
      </c>
      <c r="I1184" s="55" t="s">
        <v>3043</v>
      </c>
      <c r="J1184" t="str">
        <f t="shared" si="238"/>
        <v>Shoda</v>
      </c>
      <c r="K1184">
        <v>1182</v>
      </c>
      <c r="L1184" s="1">
        <f>IF(LEFT(Převodník!$A$12,5)=LEFT('Přehled převodů'!D1184,5),1,0)</f>
        <v>0</v>
      </c>
      <c r="M1184" s="31"/>
      <c r="N1184">
        <f t="shared" si="250"/>
        <v>0</v>
      </c>
      <c r="O1184" s="45" t="e">
        <f t="shared" si="240"/>
        <v>#N/A</v>
      </c>
      <c r="P1184">
        <f t="shared" si="244"/>
        <v>0</v>
      </c>
      <c r="Q1184" s="41">
        <f t="shared" si="245"/>
        <v>0</v>
      </c>
      <c r="R1184" s="41">
        <f t="shared" si="241"/>
        <v>0</v>
      </c>
      <c r="S1184" s="41">
        <f t="shared" si="246"/>
        <v>0</v>
      </c>
      <c r="T1184">
        <f t="shared" si="242"/>
        <v>0</v>
      </c>
      <c r="U1184" s="40">
        <f t="shared" si="247"/>
        <v>0</v>
      </c>
      <c r="V1184" s="38">
        <f t="shared" si="248"/>
        <v>0</v>
      </c>
      <c r="W1184" t="str">
        <f>VLOOKUP(A1184,'Komplet č.2008 (ÚR 4 A 5)'!$V$4:$W$778,1,0)</f>
        <v>91040</v>
      </c>
      <c r="X1184" t="str">
        <f>VLOOKUP(A1184,'Komplet č.2008 (ÚR 4 A 5)'!$Y$4:$Y$778,1,0)</f>
        <v>91040</v>
      </c>
      <c r="FJ1184" t="str">
        <f>VLOOKUP(F1184,'Komplet č 2025 (ÚR 4 A 5)'!$F$3:$N$753,9,0)</f>
        <v>91.41</v>
      </c>
      <c r="FK1184">
        <f>VLOOKUP(F1184,'Komplet č 2025 (ÚR 4 A 5)'!$F$3:$N$753,8,0)</f>
        <v>4</v>
      </c>
    </row>
    <row r="1185" spans="1:167" x14ac:dyDescent="0.25">
      <c r="A1185" s="67" t="s">
        <v>3035</v>
      </c>
      <c r="B1185" s="68" t="s">
        <v>3036</v>
      </c>
      <c r="C1185" s="55" t="str">
        <f t="shared" si="243"/>
        <v>91040 - Činnosti botanických a zoologických zahrad, přírodních rezervací a národních parků</v>
      </c>
      <c r="D1185" s="55" t="s">
        <v>3037</v>
      </c>
      <c r="E1185" s="1" t="s">
        <v>45</v>
      </c>
      <c r="F1185" s="67" t="s">
        <v>3041</v>
      </c>
      <c r="G1185" s="68" t="s">
        <v>3042</v>
      </c>
      <c r="H1185" s="55" t="str">
        <f t="shared" si="249"/>
        <v>91420 - Činnosti přírodních rezervací a národních parků</v>
      </c>
      <c r="I1185" s="55" t="s">
        <v>3046</v>
      </c>
      <c r="J1185" t="str">
        <f t="shared" si="238"/>
        <v>Shoda</v>
      </c>
      <c r="K1185">
        <v>1183</v>
      </c>
      <c r="L1185" s="1">
        <f>IF(LEFT(Převodník!$A$12,5)=LEFT('Přehled převodů'!D1185,5),1,0)</f>
        <v>0</v>
      </c>
      <c r="M1185" s="31"/>
      <c r="N1185">
        <f t="shared" si="250"/>
        <v>0</v>
      </c>
      <c r="O1185" s="45" t="e">
        <f t="shared" si="240"/>
        <v>#N/A</v>
      </c>
      <c r="P1185">
        <f t="shared" si="244"/>
        <v>0</v>
      </c>
      <c r="Q1185" s="41">
        <f t="shared" si="245"/>
        <v>0</v>
      </c>
      <c r="R1185" s="41">
        <f t="shared" si="241"/>
        <v>0</v>
      </c>
      <c r="S1185" s="41">
        <f t="shared" si="246"/>
        <v>0</v>
      </c>
      <c r="T1185">
        <f t="shared" si="242"/>
        <v>0</v>
      </c>
      <c r="U1185" s="40">
        <f t="shared" si="247"/>
        <v>0</v>
      </c>
      <c r="V1185" s="38">
        <f t="shared" si="248"/>
        <v>0</v>
      </c>
      <c r="W1185" t="str">
        <f>VLOOKUP(A1185,'Komplet č.2008 (ÚR 4 A 5)'!$V$4:$W$778,1,0)</f>
        <v>91040</v>
      </c>
      <c r="X1185" t="str">
        <f>VLOOKUP(A1185,'Komplet č.2008 (ÚR 4 A 5)'!$Y$4:$Y$778,1,0)</f>
        <v>91040</v>
      </c>
      <c r="FJ1185" t="str">
        <f>VLOOKUP(F1185,'Komplet č 2025 (ÚR 4 A 5)'!$F$3:$N$753,9,0)</f>
        <v>91.42</v>
      </c>
      <c r="FK1185">
        <f>VLOOKUP(F1185,'Komplet č 2025 (ÚR 4 A 5)'!$F$3:$N$753,8,0)</f>
        <v>4</v>
      </c>
    </row>
    <row r="1186" spans="1:167" x14ac:dyDescent="0.25">
      <c r="A1186" s="67" t="s">
        <v>3044</v>
      </c>
      <c r="B1186" s="68" t="s">
        <v>3039</v>
      </c>
      <c r="C1186" s="55" t="str">
        <f t="shared" si="243"/>
        <v>91041 - Činnosti botanických a zoologických zahrad</v>
      </c>
      <c r="D1186" s="55" t="s">
        <v>3045</v>
      </c>
      <c r="E1186" s="1" t="s">
        <v>29</v>
      </c>
      <c r="F1186" s="67" t="s">
        <v>3038</v>
      </c>
      <c r="G1186" s="68" t="s">
        <v>3039</v>
      </c>
      <c r="H1186" s="55" t="str">
        <f t="shared" si="249"/>
        <v>91410 - Činnosti botanických a zoologických zahrad</v>
      </c>
      <c r="I1186" s="55" t="s">
        <v>3043</v>
      </c>
      <c r="J1186" t="str">
        <f t="shared" si="238"/>
        <v>Shoda</v>
      </c>
      <c r="K1186">
        <v>1184</v>
      </c>
      <c r="L1186" s="1">
        <f>IF(LEFT(Převodník!$A$12,5)=LEFT('Přehled převodů'!D1186,5),1,0)</f>
        <v>0</v>
      </c>
      <c r="M1186" s="31"/>
      <c r="N1186">
        <f t="shared" si="250"/>
        <v>0</v>
      </c>
      <c r="O1186" s="45" t="e">
        <f t="shared" si="240"/>
        <v>#N/A</v>
      </c>
      <c r="P1186">
        <f t="shared" si="244"/>
        <v>0</v>
      </c>
      <c r="Q1186" s="41">
        <f t="shared" si="245"/>
        <v>0</v>
      </c>
      <c r="R1186" s="41">
        <f t="shared" si="241"/>
        <v>0</v>
      </c>
      <c r="S1186" s="41">
        <f t="shared" si="246"/>
        <v>0</v>
      </c>
      <c r="T1186">
        <f t="shared" si="242"/>
        <v>0</v>
      </c>
      <c r="U1186" s="40">
        <f t="shared" si="247"/>
        <v>0</v>
      </c>
      <c r="V1186" s="38">
        <f t="shared" si="248"/>
        <v>0</v>
      </c>
      <c r="W1186" t="str">
        <f>VLOOKUP(A1186,'Komplet č.2008 (ÚR 4 A 5)'!$V$4:$W$778,1,0)</f>
        <v>91041</v>
      </c>
      <c r="X1186" t="str">
        <f>VLOOKUP(A1186,'Komplet č.2008 (ÚR 4 A 5)'!$Y$4:$Y$778,1,0)</f>
        <v>91041</v>
      </c>
      <c r="FJ1186" t="str">
        <f>VLOOKUP(F1186,'Komplet č 2025 (ÚR 4 A 5)'!$F$3:$N$753,9,0)</f>
        <v>91.41</v>
      </c>
      <c r="FK1186">
        <f>VLOOKUP(F1186,'Komplet č 2025 (ÚR 4 A 5)'!$F$3:$N$753,8,0)</f>
        <v>4</v>
      </c>
    </row>
    <row r="1187" spans="1:167" x14ac:dyDescent="0.25">
      <c r="A1187" s="67" t="s">
        <v>3047</v>
      </c>
      <c r="B1187" s="68" t="s">
        <v>3042</v>
      </c>
      <c r="C1187" s="55" t="str">
        <f t="shared" si="243"/>
        <v>91042 - Činnosti přírodních rezervací a národních parků</v>
      </c>
      <c r="D1187" s="55" t="s">
        <v>3048</v>
      </c>
      <c r="E1187" s="1" t="s">
        <v>29</v>
      </c>
      <c r="F1187" s="67" t="s">
        <v>3041</v>
      </c>
      <c r="G1187" s="68" t="s">
        <v>3042</v>
      </c>
      <c r="H1187" s="55" t="str">
        <f t="shared" si="249"/>
        <v>91420 - Činnosti přírodních rezervací a národních parků</v>
      </c>
      <c r="I1187" s="55" t="s">
        <v>3046</v>
      </c>
      <c r="J1187" t="str">
        <f t="shared" si="238"/>
        <v>Shoda</v>
      </c>
      <c r="K1187">
        <v>1185</v>
      </c>
      <c r="L1187" s="1">
        <f>IF(LEFT(Převodník!$A$12,5)=LEFT('Přehled převodů'!D1187,5),1,0)</f>
        <v>0</v>
      </c>
      <c r="M1187" s="31"/>
      <c r="N1187">
        <f t="shared" si="250"/>
        <v>0</v>
      </c>
      <c r="O1187" s="45" t="e">
        <f t="shared" si="240"/>
        <v>#N/A</v>
      </c>
      <c r="P1187">
        <f t="shared" si="244"/>
        <v>0</v>
      </c>
      <c r="Q1187" s="41">
        <f t="shared" si="245"/>
        <v>0</v>
      </c>
      <c r="R1187" s="41">
        <f t="shared" si="241"/>
        <v>0</v>
      </c>
      <c r="S1187" s="41">
        <f t="shared" si="246"/>
        <v>0</v>
      </c>
      <c r="T1187">
        <f t="shared" si="242"/>
        <v>0</v>
      </c>
      <c r="U1187" s="40">
        <f t="shared" si="247"/>
        <v>0</v>
      </c>
      <c r="V1187" s="38">
        <f t="shared" si="248"/>
        <v>0</v>
      </c>
      <c r="W1187" t="str">
        <f>VLOOKUP(A1187,'Komplet č.2008 (ÚR 4 A 5)'!$V$4:$W$778,1,0)</f>
        <v>91042</v>
      </c>
      <c r="X1187" t="str">
        <f>VLOOKUP(A1187,'Komplet č.2008 (ÚR 4 A 5)'!$Y$4:$Y$778,1,0)</f>
        <v>91042</v>
      </c>
      <c r="FJ1187" t="str">
        <f>VLOOKUP(F1187,'Komplet č 2025 (ÚR 4 A 5)'!$F$3:$N$753,9,0)</f>
        <v>91.42</v>
      </c>
      <c r="FK1187">
        <f>VLOOKUP(F1187,'Komplet č 2025 (ÚR 4 A 5)'!$F$3:$N$753,8,0)</f>
        <v>4</v>
      </c>
    </row>
    <row r="1188" spans="1:167" x14ac:dyDescent="0.25">
      <c r="A1188" s="67" t="s">
        <v>3049</v>
      </c>
      <c r="B1188" s="68" t="s">
        <v>3050</v>
      </c>
      <c r="C1188" s="55" t="str">
        <f t="shared" si="243"/>
        <v>92000 - Činnosti heren, kasin a sázkových kanceláří</v>
      </c>
      <c r="D1188" s="55" t="s">
        <v>3051</v>
      </c>
      <c r="E1188" s="1" t="s">
        <v>29</v>
      </c>
      <c r="F1188" s="67" t="s">
        <v>3049</v>
      </c>
      <c r="G1188" s="68" t="s">
        <v>3050</v>
      </c>
      <c r="H1188" s="55" t="str">
        <f t="shared" si="249"/>
        <v>92000 - Činnosti heren, kasin a sázkových kanceláří</v>
      </c>
      <c r="I1188" s="55" t="s">
        <v>3051</v>
      </c>
      <c r="J1188" t="str">
        <f t="shared" si="238"/>
        <v>Shoda</v>
      </c>
      <c r="K1188">
        <v>1186</v>
      </c>
      <c r="L1188" s="1">
        <f>IF(LEFT(Převodník!$A$12,5)=LEFT('Přehled převodů'!D1188,5),1,0)</f>
        <v>0</v>
      </c>
      <c r="M1188" s="31"/>
      <c r="N1188">
        <f t="shared" si="250"/>
        <v>0</v>
      </c>
      <c r="O1188" s="45" t="e">
        <f t="shared" si="240"/>
        <v>#N/A</v>
      </c>
      <c r="P1188">
        <f t="shared" si="244"/>
        <v>0</v>
      </c>
      <c r="Q1188" s="41">
        <f t="shared" si="245"/>
        <v>0</v>
      </c>
      <c r="R1188" s="41">
        <f t="shared" si="241"/>
        <v>0</v>
      </c>
      <c r="S1188" s="41">
        <f t="shared" si="246"/>
        <v>0</v>
      </c>
      <c r="T1188">
        <f t="shared" si="242"/>
        <v>0</v>
      </c>
      <c r="U1188" s="40">
        <f t="shared" si="247"/>
        <v>0</v>
      </c>
      <c r="V1188" s="38">
        <f t="shared" si="248"/>
        <v>0</v>
      </c>
      <c r="W1188" t="str">
        <f>VLOOKUP(A1188,'Komplet č.2008 (ÚR 4 A 5)'!$V$4:$W$778,1,0)</f>
        <v>92000</v>
      </c>
      <c r="X1188" t="str">
        <f>VLOOKUP(A1188,'Komplet č.2008 (ÚR 4 A 5)'!$Y$4:$Y$778,1,0)</f>
        <v>92000</v>
      </c>
      <c r="FJ1188" t="str">
        <f>VLOOKUP(F1188,'Komplet č 2025 (ÚR 4 A 5)'!$F$3:$N$753,9,0)</f>
        <v>92.00</v>
      </c>
      <c r="FK1188">
        <f>VLOOKUP(F1188,'Komplet č 2025 (ÚR 4 A 5)'!$F$3:$N$753,8,0)</f>
        <v>4</v>
      </c>
    </row>
    <row r="1189" spans="1:167" x14ac:dyDescent="0.25">
      <c r="A1189" s="67" t="s">
        <v>3052</v>
      </c>
      <c r="B1189" s="68" t="s">
        <v>3053</v>
      </c>
      <c r="C1189" s="55" t="str">
        <f t="shared" si="243"/>
        <v>93110 - Provozování sportovních zařízení</v>
      </c>
      <c r="D1189" s="55" t="s">
        <v>3054</v>
      </c>
      <c r="E1189" s="1" t="s">
        <v>171</v>
      </c>
      <c r="F1189" s="67" t="s">
        <v>3052</v>
      </c>
      <c r="G1189" s="68" t="s">
        <v>3053</v>
      </c>
      <c r="H1189" s="55" t="str">
        <f t="shared" si="249"/>
        <v>93110 - Provozování sportovních zařízení</v>
      </c>
      <c r="I1189" s="55" t="s">
        <v>3054</v>
      </c>
      <c r="J1189" t="str">
        <f t="shared" si="238"/>
        <v>Shoda</v>
      </c>
      <c r="K1189">
        <v>1187</v>
      </c>
      <c r="L1189" s="1">
        <f>IF(LEFT(Převodník!$A$12,5)=LEFT('Přehled převodů'!D1189,5),1,0)</f>
        <v>0</v>
      </c>
      <c r="M1189" s="31"/>
      <c r="N1189">
        <f t="shared" si="250"/>
        <v>0</v>
      </c>
      <c r="O1189" s="45" t="e">
        <f t="shared" si="240"/>
        <v>#N/A</v>
      </c>
      <c r="P1189">
        <f t="shared" si="244"/>
        <v>0</v>
      </c>
      <c r="Q1189" s="41">
        <f t="shared" si="245"/>
        <v>0</v>
      </c>
      <c r="R1189" s="41">
        <f t="shared" si="241"/>
        <v>0</v>
      </c>
      <c r="S1189" s="41">
        <f t="shared" si="246"/>
        <v>0</v>
      </c>
      <c r="T1189">
        <f t="shared" si="242"/>
        <v>0</v>
      </c>
      <c r="U1189" s="40">
        <f t="shared" si="247"/>
        <v>0</v>
      </c>
      <c r="V1189" s="38">
        <f t="shared" si="248"/>
        <v>0</v>
      </c>
      <c r="W1189" t="str">
        <f>VLOOKUP(A1189,'Komplet č.2008 (ÚR 4 A 5)'!$V$4:$W$778,1,0)</f>
        <v>93110</v>
      </c>
      <c r="X1189" t="str">
        <f>VLOOKUP(A1189,'Komplet č.2008 (ÚR 4 A 5)'!$Y$4:$Y$778,1,0)</f>
        <v>93110</v>
      </c>
      <c r="FJ1189" t="str">
        <f>VLOOKUP(F1189,'Komplet č 2025 (ÚR 4 A 5)'!$F$3:$N$753,9,0)</f>
        <v>93.11</v>
      </c>
      <c r="FK1189">
        <f>VLOOKUP(F1189,'Komplet č 2025 (ÚR 4 A 5)'!$F$3:$N$753,8,0)</f>
        <v>4</v>
      </c>
    </row>
    <row r="1190" spans="1:167" x14ac:dyDescent="0.25">
      <c r="A1190" s="67" t="s">
        <v>3052</v>
      </c>
      <c r="B1190" s="68" t="s">
        <v>3053</v>
      </c>
      <c r="C1190" s="55" t="str">
        <f t="shared" si="243"/>
        <v>93110 - Provozování sportovních zařízení</v>
      </c>
      <c r="D1190" s="55" t="s">
        <v>3054</v>
      </c>
      <c r="E1190" s="1" t="s">
        <v>171</v>
      </c>
      <c r="F1190" s="67" t="s">
        <v>3055</v>
      </c>
      <c r="G1190" s="68" t="s">
        <v>3056</v>
      </c>
      <c r="H1190" s="55" t="str">
        <f t="shared" si="249"/>
        <v>93120 - Činnosti sportovních klubů</v>
      </c>
      <c r="I1190" s="55" t="s">
        <v>3057</v>
      </c>
      <c r="J1190" t="str">
        <f t="shared" si="238"/>
        <v>Shoda</v>
      </c>
      <c r="K1190">
        <v>1188</v>
      </c>
      <c r="L1190" s="1">
        <f>IF(LEFT(Převodník!$A$12,5)=LEFT('Přehled převodů'!D1190,5),1,0)</f>
        <v>0</v>
      </c>
      <c r="M1190" s="31"/>
      <c r="N1190">
        <f t="shared" si="250"/>
        <v>0</v>
      </c>
      <c r="O1190" s="45" t="e">
        <f t="shared" si="240"/>
        <v>#N/A</v>
      </c>
      <c r="P1190">
        <f t="shared" si="244"/>
        <v>0</v>
      </c>
      <c r="Q1190" s="41">
        <f t="shared" si="245"/>
        <v>0</v>
      </c>
      <c r="R1190" s="41">
        <f t="shared" si="241"/>
        <v>0</v>
      </c>
      <c r="S1190" s="41">
        <f t="shared" si="246"/>
        <v>0</v>
      </c>
      <c r="T1190">
        <f t="shared" si="242"/>
        <v>0</v>
      </c>
      <c r="U1190" s="40">
        <f t="shared" si="247"/>
        <v>0</v>
      </c>
      <c r="V1190" s="38">
        <f t="shared" si="248"/>
        <v>0</v>
      </c>
      <c r="W1190" t="str">
        <f>VLOOKUP(A1190,'Komplet č.2008 (ÚR 4 A 5)'!$V$4:$W$778,1,0)</f>
        <v>93110</v>
      </c>
      <c r="X1190" t="str">
        <f>VLOOKUP(A1190,'Komplet č.2008 (ÚR 4 A 5)'!$Y$4:$Y$778,1,0)</f>
        <v>93110</v>
      </c>
      <c r="FJ1190" t="str">
        <f>VLOOKUP(F1190,'Komplet č 2025 (ÚR 4 A 5)'!$F$3:$N$753,9,0)</f>
        <v>93.12</v>
      </c>
      <c r="FK1190">
        <f>VLOOKUP(F1190,'Komplet č 2025 (ÚR 4 A 5)'!$F$3:$N$753,8,0)</f>
        <v>4</v>
      </c>
    </row>
    <row r="1191" spans="1:167" x14ac:dyDescent="0.25">
      <c r="A1191" s="67" t="s">
        <v>3052</v>
      </c>
      <c r="B1191" s="68" t="s">
        <v>3053</v>
      </c>
      <c r="C1191" s="55" t="str">
        <f t="shared" si="243"/>
        <v>93110 - Provozování sportovních zařízení</v>
      </c>
      <c r="D1191" s="55" t="s">
        <v>3054</v>
      </c>
      <c r="E1191" s="1" t="s">
        <v>171</v>
      </c>
      <c r="F1191" s="67" t="s">
        <v>2710</v>
      </c>
      <c r="G1191" s="68" t="s">
        <v>2711</v>
      </c>
      <c r="H1191" s="55" t="str">
        <f t="shared" si="249"/>
        <v>93290 - Činnosti v oblasti zábavy a rekreace j. n.</v>
      </c>
      <c r="I1191" s="55" t="s">
        <v>2716</v>
      </c>
      <c r="J1191" t="str">
        <f t="shared" si="238"/>
        <v>Shoda</v>
      </c>
      <c r="K1191">
        <v>1189</v>
      </c>
      <c r="L1191" s="1">
        <f>IF(LEFT(Převodník!$A$12,5)=LEFT('Přehled převodů'!D1191,5),1,0)</f>
        <v>0</v>
      </c>
      <c r="M1191" s="31"/>
      <c r="N1191">
        <f t="shared" si="250"/>
        <v>0</v>
      </c>
      <c r="O1191" s="45" t="e">
        <f t="shared" si="240"/>
        <v>#N/A</v>
      </c>
      <c r="P1191">
        <f t="shared" si="244"/>
        <v>0</v>
      </c>
      <c r="Q1191" s="41">
        <f t="shared" si="245"/>
        <v>0</v>
      </c>
      <c r="R1191" s="41">
        <f t="shared" si="241"/>
        <v>0</v>
      </c>
      <c r="S1191" s="41">
        <f t="shared" si="246"/>
        <v>0</v>
      </c>
      <c r="T1191">
        <f t="shared" si="242"/>
        <v>0</v>
      </c>
      <c r="U1191" s="40">
        <f t="shared" si="247"/>
        <v>0</v>
      </c>
      <c r="V1191" s="38">
        <f t="shared" si="248"/>
        <v>0</v>
      </c>
      <c r="W1191" t="str">
        <f>VLOOKUP(A1191,'Komplet č.2008 (ÚR 4 A 5)'!$V$4:$W$778,1,0)</f>
        <v>93110</v>
      </c>
      <c r="X1191" t="str">
        <f>VLOOKUP(A1191,'Komplet č.2008 (ÚR 4 A 5)'!$Y$4:$Y$778,1,0)</f>
        <v>93110</v>
      </c>
      <c r="FJ1191" t="str">
        <f>VLOOKUP(F1191,'Komplet č 2025 (ÚR 4 A 5)'!$F$3:$N$753,9,0)</f>
        <v>93.29</v>
      </c>
      <c r="FK1191">
        <f>VLOOKUP(F1191,'Komplet č 2025 (ÚR 4 A 5)'!$F$3:$N$753,8,0)</f>
        <v>4</v>
      </c>
    </row>
    <row r="1192" spans="1:167" x14ac:dyDescent="0.25">
      <c r="A1192" s="67" t="s">
        <v>3055</v>
      </c>
      <c r="B1192" s="68" t="s">
        <v>3056</v>
      </c>
      <c r="C1192" s="55" t="str">
        <f t="shared" si="243"/>
        <v>93120 - Činnosti sportovních klubů</v>
      </c>
      <c r="D1192" s="55" t="s">
        <v>3057</v>
      </c>
      <c r="E1192" s="1" t="s">
        <v>29</v>
      </c>
      <c r="F1192" s="67" t="s">
        <v>3055</v>
      </c>
      <c r="G1192" s="68" t="s">
        <v>3056</v>
      </c>
      <c r="H1192" s="55" t="str">
        <f t="shared" si="249"/>
        <v>93120 - Činnosti sportovních klubů</v>
      </c>
      <c r="I1192" s="55" t="s">
        <v>3057</v>
      </c>
      <c r="J1192" t="str">
        <f t="shared" si="238"/>
        <v>Shoda</v>
      </c>
      <c r="K1192">
        <v>1190</v>
      </c>
      <c r="L1192" s="1">
        <f>IF(LEFT(Převodník!$A$12,5)=LEFT('Přehled převodů'!D1192,5),1,0)</f>
        <v>0</v>
      </c>
      <c r="M1192" s="31"/>
      <c r="N1192">
        <f t="shared" si="250"/>
        <v>0</v>
      </c>
      <c r="O1192" s="45" t="e">
        <f t="shared" si="240"/>
        <v>#N/A</v>
      </c>
      <c r="P1192">
        <f t="shared" si="244"/>
        <v>0</v>
      </c>
      <c r="Q1192" s="41">
        <f t="shared" si="245"/>
        <v>0</v>
      </c>
      <c r="R1192" s="41">
        <f t="shared" si="241"/>
        <v>0</v>
      </c>
      <c r="S1192" s="41">
        <f t="shared" si="246"/>
        <v>0</v>
      </c>
      <c r="T1192">
        <f t="shared" si="242"/>
        <v>0</v>
      </c>
      <c r="U1192" s="40">
        <f t="shared" si="247"/>
        <v>0</v>
      </c>
      <c r="V1192" s="38">
        <f t="shared" si="248"/>
        <v>0</v>
      </c>
      <c r="W1192" t="str">
        <f>VLOOKUP(A1192,'Komplet č.2008 (ÚR 4 A 5)'!$V$4:$W$778,1,0)</f>
        <v>93120</v>
      </c>
      <c r="X1192" t="str">
        <f>VLOOKUP(A1192,'Komplet č.2008 (ÚR 4 A 5)'!$Y$4:$Y$778,1,0)</f>
        <v>93120</v>
      </c>
      <c r="FJ1192" t="str">
        <f>VLOOKUP(F1192,'Komplet č 2025 (ÚR 4 A 5)'!$F$3:$N$753,9,0)</f>
        <v>93.12</v>
      </c>
      <c r="FK1192">
        <f>VLOOKUP(F1192,'Komplet č 2025 (ÚR 4 A 5)'!$F$3:$N$753,8,0)</f>
        <v>4</v>
      </c>
    </row>
    <row r="1193" spans="1:167" x14ac:dyDescent="0.25">
      <c r="A1193" s="67" t="s">
        <v>2838</v>
      </c>
      <c r="B1193" s="68" t="s">
        <v>2839</v>
      </c>
      <c r="C1193" s="55" t="str">
        <f t="shared" si="243"/>
        <v>93130 - Činnosti fitcenter</v>
      </c>
      <c r="D1193" s="55" t="s">
        <v>2843</v>
      </c>
      <c r="E1193" s="1" t="s">
        <v>29</v>
      </c>
      <c r="F1193" s="67" t="s">
        <v>2838</v>
      </c>
      <c r="G1193" s="68" t="s">
        <v>2839</v>
      </c>
      <c r="H1193" s="55" t="str">
        <f t="shared" si="249"/>
        <v>93130 - Činnosti fitcenter</v>
      </c>
      <c r="I1193" s="55" t="s">
        <v>2843</v>
      </c>
      <c r="J1193" t="str">
        <f t="shared" si="238"/>
        <v>Shoda</v>
      </c>
      <c r="K1193">
        <v>1191</v>
      </c>
      <c r="L1193" s="1">
        <f>IF(LEFT(Převodník!$A$12,5)=LEFT('Přehled převodů'!D1193,5),1,0)</f>
        <v>0</v>
      </c>
      <c r="M1193" s="31"/>
      <c r="N1193">
        <f t="shared" si="250"/>
        <v>0</v>
      </c>
      <c r="O1193" s="45" t="e">
        <f t="shared" si="240"/>
        <v>#N/A</v>
      </c>
      <c r="P1193">
        <f t="shared" si="244"/>
        <v>0</v>
      </c>
      <c r="Q1193" s="41">
        <f t="shared" si="245"/>
        <v>0</v>
      </c>
      <c r="R1193" s="41">
        <f t="shared" si="241"/>
        <v>0</v>
      </c>
      <c r="S1193" s="41">
        <f t="shared" si="246"/>
        <v>0</v>
      </c>
      <c r="T1193">
        <f t="shared" si="242"/>
        <v>0</v>
      </c>
      <c r="U1193" s="40">
        <f t="shared" si="247"/>
        <v>0</v>
      </c>
      <c r="V1193" s="38">
        <f t="shared" si="248"/>
        <v>0</v>
      </c>
      <c r="W1193" t="str">
        <f>VLOOKUP(A1193,'Komplet č.2008 (ÚR 4 A 5)'!$V$4:$W$778,1,0)</f>
        <v>93130</v>
      </c>
      <c r="X1193" t="str">
        <f>VLOOKUP(A1193,'Komplet č.2008 (ÚR 4 A 5)'!$Y$4:$Y$778,1,0)</f>
        <v>93130</v>
      </c>
      <c r="FJ1193" t="str">
        <f>VLOOKUP(F1193,'Komplet č 2025 (ÚR 4 A 5)'!$F$3:$N$753,9,0)</f>
        <v>93.13</v>
      </c>
      <c r="FK1193">
        <f>VLOOKUP(F1193,'Komplet č 2025 (ÚR 4 A 5)'!$F$3:$N$753,8,0)</f>
        <v>4</v>
      </c>
    </row>
    <row r="1194" spans="1:167" x14ac:dyDescent="0.25">
      <c r="A1194" s="67" t="s">
        <v>3058</v>
      </c>
      <c r="B1194" s="68" t="s">
        <v>3059</v>
      </c>
      <c r="C1194" s="55" t="str">
        <f t="shared" si="243"/>
        <v>93190 - Ostatní sportovní činnosti</v>
      </c>
      <c r="D1194" s="55" t="s">
        <v>3060</v>
      </c>
      <c r="E1194" s="1" t="s">
        <v>45</v>
      </c>
      <c r="F1194" s="67" t="s">
        <v>3058</v>
      </c>
      <c r="G1194" s="68" t="s">
        <v>3061</v>
      </c>
      <c r="H1194" s="55" t="str">
        <f t="shared" si="249"/>
        <v>93190 - Činnosti v oblasti sportu j. n.</v>
      </c>
      <c r="I1194" s="55" t="s">
        <v>3062</v>
      </c>
      <c r="J1194" t="str">
        <f t="shared" si="238"/>
        <v>Shoda</v>
      </c>
      <c r="K1194">
        <v>1192</v>
      </c>
      <c r="L1194" s="1">
        <f>IF(LEFT(Převodník!$A$12,5)=LEFT('Přehled převodů'!D1194,5),1,0)</f>
        <v>0</v>
      </c>
      <c r="M1194" s="31"/>
      <c r="N1194">
        <f t="shared" si="250"/>
        <v>0</v>
      </c>
      <c r="O1194" s="45" t="e">
        <f t="shared" si="240"/>
        <v>#N/A</v>
      </c>
      <c r="P1194">
        <f t="shared" si="244"/>
        <v>0</v>
      </c>
      <c r="Q1194" s="41">
        <f t="shared" si="245"/>
        <v>0</v>
      </c>
      <c r="R1194" s="41">
        <f t="shared" si="241"/>
        <v>0</v>
      </c>
      <c r="S1194" s="41">
        <f t="shared" si="246"/>
        <v>0</v>
      </c>
      <c r="T1194">
        <f t="shared" si="242"/>
        <v>0</v>
      </c>
      <c r="U1194" s="40">
        <f t="shared" si="247"/>
        <v>0</v>
      </c>
      <c r="V1194" s="38">
        <f t="shared" si="248"/>
        <v>0</v>
      </c>
      <c r="W1194" t="str">
        <f>VLOOKUP(A1194,'Komplet č.2008 (ÚR 4 A 5)'!$V$4:$W$778,1,0)</f>
        <v>93190</v>
      </c>
      <c r="X1194" t="str">
        <f>VLOOKUP(A1194,'Komplet č.2008 (ÚR 4 A 5)'!$Y$4:$Y$778,1,0)</f>
        <v>93190</v>
      </c>
      <c r="FJ1194" t="str">
        <f>VLOOKUP(F1194,'Komplet č 2025 (ÚR 4 A 5)'!$F$3:$N$753,9,0)</f>
        <v>93.19</v>
      </c>
      <c r="FK1194">
        <f>VLOOKUP(F1194,'Komplet č 2025 (ÚR 4 A 5)'!$F$3:$N$753,8,0)</f>
        <v>4</v>
      </c>
    </row>
    <row r="1195" spans="1:167" x14ac:dyDescent="0.25">
      <c r="A1195" s="67" t="s">
        <v>3058</v>
      </c>
      <c r="B1195" s="68" t="s">
        <v>3059</v>
      </c>
      <c r="C1195" s="55" t="str">
        <f t="shared" si="243"/>
        <v>93190 - Ostatní sportovní činnosti</v>
      </c>
      <c r="D1195" s="55" t="s">
        <v>3060</v>
      </c>
      <c r="E1195" s="1" t="s">
        <v>45</v>
      </c>
      <c r="F1195" s="67" t="s">
        <v>2710</v>
      </c>
      <c r="G1195" s="68" t="s">
        <v>2711</v>
      </c>
      <c r="H1195" s="55" t="str">
        <f t="shared" si="249"/>
        <v>93290 - Činnosti v oblasti zábavy a rekreace j. n.</v>
      </c>
      <c r="I1195" s="55" t="s">
        <v>2716</v>
      </c>
      <c r="J1195" t="str">
        <f t="shared" si="238"/>
        <v>Shoda</v>
      </c>
      <c r="K1195">
        <v>1193</v>
      </c>
      <c r="L1195" s="1">
        <f>IF(LEFT(Převodník!$A$12,5)=LEFT('Přehled převodů'!D1195,5),1,0)</f>
        <v>0</v>
      </c>
      <c r="M1195" s="31"/>
      <c r="N1195">
        <f t="shared" si="250"/>
        <v>0</v>
      </c>
      <c r="O1195" s="45" t="e">
        <f t="shared" si="240"/>
        <v>#N/A</v>
      </c>
      <c r="P1195">
        <f t="shared" si="244"/>
        <v>0</v>
      </c>
      <c r="Q1195" s="41">
        <f t="shared" si="245"/>
        <v>0</v>
      </c>
      <c r="R1195" s="41">
        <f t="shared" si="241"/>
        <v>0</v>
      </c>
      <c r="S1195" s="41">
        <f t="shared" si="246"/>
        <v>0</v>
      </c>
      <c r="T1195">
        <f t="shared" si="242"/>
        <v>0</v>
      </c>
      <c r="U1195" s="40">
        <f t="shared" si="247"/>
        <v>0</v>
      </c>
      <c r="V1195" s="38">
        <f t="shared" si="248"/>
        <v>0</v>
      </c>
      <c r="W1195" t="str">
        <f>VLOOKUP(A1195,'Komplet č.2008 (ÚR 4 A 5)'!$V$4:$W$778,1,0)</f>
        <v>93190</v>
      </c>
      <c r="X1195" t="str">
        <f>VLOOKUP(A1195,'Komplet č.2008 (ÚR 4 A 5)'!$Y$4:$Y$778,1,0)</f>
        <v>93190</v>
      </c>
      <c r="FJ1195" t="str">
        <f>VLOOKUP(F1195,'Komplet č 2025 (ÚR 4 A 5)'!$F$3:$N$753,9,0)</f>
        <v>93.29</v>
      </c>
      <c r="FK1195">
        <f>VLOOKUP(F1195,'Komplet č 2025 (ÚR 4 A 5)'!$F$3:$N$753,8,0)</f>
        <v>4</v>
      </c>
    </row>
    <row r="1196" spans="1:167" x14ac:dyDescent="0.25">
      <c r="A1196" s="67" t="s">
        <v>3063</v>
      </c>
      <c r="B1196" s="68" t="s">
        <v>3064</v>
      </c>
      <c r="C1196" s="55" t="str">
        <f t="shared" si="243"/>
        <v>93210 - Činnosti lunaparků a zábavních parků</v>
      </c>
      <c r="D1196" s="55" t="s">
        <v>3065</v>
      </c>
      <c r="E1196" s="1" t="s">
        <v>45</v>
      </c>
      <c r="F1196" s="67" t="s">
        <v>3063</v>
      </c>
      <c r="G1196" s="68" t="s">
        <v>3066</v>
      </c>
      <c r="H1196" s="55" t="str">
        <f t="shared" si="249"/>
        <v>93210 - Činnosti zábavních parků</v>
      </c>
      <c r="I1196" s="55" t="s">
        <v>3067</v>
      </c>
      <c r="J1196" t="str">
        <f t="shared" si="238"/>
        <v>Shoda</v>
      </c>
      <c r="K1196">
        <v>1194</v>
      </c>
      <c r="L1196" s="1">
        <f>IF(LEFT(Převodník!$A$12,5)=LEFT('Přehled převodů'!D1196,5),1,0)</f>
        <v>0</v>
      </c>
      <c r="M1196" s="31"/>
      <c r="N1196">
        <f t="shared" si="250"/>
        <v>0</v>
      </c>
      <c r="O1196" s="45" t="e">
        <f t="shared" si="240"/>
        <v>#N/A</v>
      </c>
      <c r="P1196">
        <f t="shared" si="244"/>
        <v>0</v>
      </c>
      <c r="Q1196" s="41">
        <f t="shared" si="245"/>
        <v>0</v>
      </c>
      <c r="R1196" s="41">
        <f t="shared" si="241"/>
        <v>0</v>
      </c>
      <c r="S1196" s="41">
        <f t="shared" si="246"/>
        <v>0</v>
      </c>
      <c r="T1196">
        <f t="shared" si="242"/>
        <v>0</v>
      </c>
      <c r="U1196" s="40">
        <f t="shared" si="247"/>
        <v>0</v>
      </c>
      <c r="V1196" s="38">
        <f t="shared" si="248"/>
        <v>0</v>
      </c>
      <c r="W1196" t="str">
        <f>VLOOKUP(A1196,'Komplet č.2008 (ÚR 4 A 5)'!$V$4:$W$778,1,0)</f>
        <v>93210</v>
      </c>
      <c r="X1196" t="str">
        <f>VLOOKUP(A1196,'Komplet č.2008 (ÚR 4 A 5)'!$Y$4:$Y$778,1,0)</f>
        <v>93210</v>
      </c>
      <c r="FJ1196" t="str">
        <f>VLOOKUP(F1196,'Komplet č 2025 (ÚR 4 A 5)'!$F$3:$N$753,9,0)</f>
        <v>93.21</v>
      </c>
      <c r="FK1196">
        <f>VLOOKUP(F1196,'Komplet č 2025 (ÚR 4 A 5)'!$F$3:$N$753,8,0)</f>
        <v>4</v>
      </c>
    </row>
    <row r="1197" spans="1:167" x14ac:dyDescent="0.25">
      <c r="A1197" s="67" t="s">
        <v>3063</v>
      </c>
      <c r="B1197" s="68" t="s">
        <v>3064</v>
      </c>
      <c r="C1197" s="55" t="str">
        <f t="shared" si="243"/>
        <v>93210 - Činnosti lunaparků a zábavních parků</v>
      </c>
      <c r="D1197" s="55" t="s">
        <v>3065</v>
      </c>
      <c r="E1197" s="1" t="s">
        <v>45</v>
      </c>
      <c r="F1197" s="67" t="s">
        <v>2710</v>
      </c>
      <c r="G1197" s="68" t="s">
        <v>2711</v>
      </c>
      <c r="H1197" s="55" t="str">
        <f t="shared" si="249"/>
        <v>93290 - Činnosti v oblasti zábavy a rekreace j. n.</v>
      </c>
      <c r="I1197" s="55" t="s">
        <v>2716</v>
      </c>
      <c r="J1197" t="str">
        <f t="shared" ref="J1197:J1236" si="251">IF(H1197=I1197,"Shoda","Neshoda")</f>
        <v>Shoda</v>
      </c>
      <c r="K1197">
        <v>1195</v>
      </c>
      <c r="L1197" s="1">
        <f>IF(LEFT(Převodník!$A$12,5)=LEFT('Přehled převodů'!D1197,5),1,0)</f>
        <v>0</v>
      </c>
      <c r="M1197" s="31"/>
      <c r="N1197">
        <f t="shared" si="250"/>
        <v>0</v>
      </c>
      <c r="O1197" s="45" t="e">
        <f t="shared" si="240"/>
        <v>#N/A</v>
      </c>
      <c r="P1197">
        <f t="shared" si="244"/>
        <v>0</v>
      </c>
      <c r="Q1197" s="41">
        <f t="shared" si="245"/>
        <v>0</v>
      </c>
      <c r="R1197" s="41">
        <f t="shared" si="241"/>
        <v>0</v>
      </c>
      <c r="S1197" s="41">
        <f t="shared" si="246"/>
        <v>0</v>
      </c>
      <c r="T1197">
        <f t="shared" si="242"/>
        <v>0</v>
      </c>
      <c r="U1197" s="40">
        <f t="shared" si="247"/>
        <v>0</v>
      </c>
      <c r="V1197" s="38">
        <f t="shared" si="248"/>
        <v>0</v>
      </c>
      <c r="W1197" t="str">
        <f>VLOOKUP(A1197,'Komplet č.2008 (ÚR 4 A 5)'!$V$4:$W$778,1,0)</f>
        <v>93210</v>
      </c>
      <c r="X1197" t="str">
        <f>VLOOKUP(A1197,'Komplet č.2008 (ÚR 4 A 5)'!$Y$4:$Y$778,1,0)</f>
        <v>93210</v>
      </c>
      <c r="FJ1197" t="str">
        <f>VLOOKUP(F1197,'Komplet č 2025 (ÚR 4 A 5)'!$F$3:$N$753,9,0)</f>
        <v>93.29</v>
      </c>
      <c r="FK1197">
        <f>VLOOKUP(F1197,'Komplet č 2025 (ÚR 4 A 5)'!$F$3:$N$753,8,0)</f>
        <v>4</v>
      </c>
    </row>
    <row r="1198" spans="1:167" x14ac:dyDescent="0.25">
      <c r="A1198" s="67" t="s">
        <v>2710</v>
      </c>
      <c r="B1198" s="68" t="s">
        <v>3068</v>
      </c>
      <c r="C1198" s="55" t="str">
        <f t="shared" si="243"/>
        <v>93290 - Ostatní zábavní a rekreační činnosti j. n.</v>
      </c>
      <c r="D1198" s="55" t="s">
        <v>3069</v>
      </c>
      <c r="E1198" s="1" t="s">
        <v>1374</v>
      </c>
      <c r="F1198" s="67" t="s">
        <v>2779</v>
      </c>
      <c r="G1198" s="68" t="s">
        <v>2780</v>
      </c>
      <c r="H1198" s="55" t="str">
        <f t="shared" si="249"/>
        <v>84250 - Činnosti v oblasti protipožární ochrany</v>
      </c>
      <c r="I1198" s="55" t="s">
        <v>2781</v>
      </c>
      <c r="J1198" t="str">
        <f t="shared" si="251"/>
        <v>Shoda</v>
      </c>
      <c r="K1198">
        <v>1196</v>
      </c>
      <c r="L1198" s="1">
        <f>IF(LEFT(Převodník!$A$12,5)=LEFT('Přehled převodů'!D1198,5),1,0)</f>
        <v>0</v>
      </c>
      <c r="M1198" s="31"/>
      <c r="N1198">
        <f t="shared" si="250"/>
        <v>0</v>
      </c>
      <c r="O1198" s="45" t="e">
        <f t="shared" si="240"/>
        <v>#N/A</v>
      </c>
      <c r="P1198">
        <f t="shared" si="244"/>
        <v>0</v>
      </c>
      <c r="Q1198" s="41">
        <f t="shared" si="245"/>
        <v>0</v>
      </c>
      <c r="R1198" s="41">
        <f t="shared" si="241"/>
        <v>0</v>
      </c>
      <c r="S1198" s="41">
        <f t="shared" si="246"/>
        <v>0</v>
      </c>
      <c r="T1198">
        <f t="shared" si="242"/>
        <v>0</v>
      </c>
      <c r="U1198" s="40">
        <f t="shared" si="247"/>
        <v>0</v>
      </c>
      <c r="V1198" s="38">
        <f t="shared" si="248"/>
        <v>0</v>
      </c>
      <c r="W1198" t="str">
        <f>VLOOKUP(A1198,'Komplet č.2008 (ÚR 4 A 5)'!$V$4:$W$778,1,0)</f>
        <v>93290</v>
      </c>
      <c r="X1198" t="str">
        <f>VLOOKUP(A1198,'Komplet č.2008 (ÚR 4 A 5)'!$Y$4:$Y$778,1,0)</f>
        <v>93290</v>
      </c>
      <c r="FJ1198" t="str">
        <f>VLOOKUP(F1198,'Komplet č 2025 (ÚR 4 A 5)'!$F$3:$N$753,9,0)</f>
        <v>84.25</v>
      </c>
      <c r="FK1198">
        <f>VLOOKUP(F1198,'Komplet č 2025 (ÚR 4 A 5)'!$F$3:$N$753,8,0)</f>
        <v>4</v>
      </c>
    </row>
    <row r="1199" spans="1:167" x14ac:dyDescent="0.25">
      <c r="A1199" s="67" t="s">
        <v>2710</v>
      </c>
      <c r="B1199" s="68" t="s">
        <v>3068</v>
      </c>
      <c r="C1199" s="55" t="str">
        <f t="shared" si="243"/>
        <v>93290 - Ostatní zábavní a rekreační činnosti j. n.</v>
      </c>
      <c r="D1199" s="55" t="s">
        <v>3069</v>
      </c>
      <c r="E1199" s="1" t="s">
        <v>1374</v>
      </c>
      <c r="F1199" s="67" t="s">
        <v>3052</v>
      </c>
      <c r="G1199" s="68" t="s">
        <v>3053</v>
      </c>
      <c r="H1199" s="55" t="str">
        <f t="shared" si="249"/>
        <v>93110 - Provozování sportovních zařízení</v>
      </c>
      <c r="I1199" s="55" t="s">
        <v>3054</v>
      </c>
      <c r="J1199" t="str">
        <f t="shared" si="251"/>
        <v>Shoda</v>
      </c>
      <c r="K1199">
        <v>1197</v>
      </c>
      <c r="L1199" s="1">
        <f>IF(LEFT(Převodník!$A$12,5)=LEFT('Přehled převodů'!D1199,5),1,0)</f>
        <v>0</v>
      </c>
      <c r="M1199" s="31"/>
      <c r="N1199">
        <f t="shared" si="250"/>
        <v>0</v>
      </c>
      <c r="O1199" s="45" t="e">
        <f t="shared" si="240"/>
        <v>#N/A</v>
      </c>
      <c r="P1199">
        <f t="shared" si="244"/>
        <v>0</v>
      </c>
      <c r="Q1199" s="41">
        <f t="shared" si="245"/>
        <v>0</v>
      </c>
      <c r="R1199" s="41">
        <f t="shared" si="241"/>
        <v>0</v>
      </c>
      <c r="S1199" s="41">
        <f t="shared" si="246"/>
        <v>0</v>
      </c>
      <c r="T1199">
        <f t="shared" si="242"/>
        <v>0</v>
      </c>
      <c r="U1199" s="40">
        <f t="shared" si="247"/>
        <v>0</v>
      </c>
      <c r="V1199" s="38">
        <f t="shared" si="248"/>
        <v>0</v>
      </c>
      <c r="W1199" t="str">
        <f>VLOOKUP(A1199,'Komplet č.2008 (ÚR 4 A 5)'!$V$4:$W$778,1,0)</f>
        <v>93290</v>
      </c>
      <c r="X1199" t="str">
        <f>VLOOKUP(A1199,'Komplet č.2008 (ÚR 4 A 5)'!$Y$4:$Y$778,1,0)</f>
        <v>93290</v>
      </c>
      <c r="FJ1199" t="str">
        <f>VLOOKUP(F1199,'Komplet č 2025 (ÚR 4 A 5)'!$F$3:$N$753,9,0)</f>
        <v>93.11</v>
      </c>
      <c r="FK1199">
        <f>VLOOKUP(F1199,'Komplet č 2025 (ÚR 4 A 5)'!$F$3:$N$753,8,0)</f>
        <v>4</v>
      </c>
    </row>
    <row r="1200" spans="1:167" x14ac:dyDescent="0.25">
      <c r="A1200" s="67" t="s">
        <v>2710</v>
      </c>
      <c r="B1200" s="68" t="s">
        <v>3068</v>
      </c>
      <c r="C1200" s="55" t="str">
        <f t="shared" si="243"/>
        <v>93290 - Ostatní zábavní a rekreační činnosti j. n.</v>
      </c>
      <c r="D1200" s="55" t="s">
        <v>3069</v>
      </c>
      <c r="E1200" s="1" t="s">
        <v>1374</v>
      </c>
      <c r="F1200" s="67" t="s">
        <v>3055</v>
      </c>
      <c r="G1200" s="68" t="s">
        <v>3056</v>
      </c>
      <c r="H1200" s="55" t="str">
        <f t="shared" ref="H1200:H1209" si="252">F1200&amp;" - "&amp;G1200</f>
        <v>93120 - Činnosti sportovních klubů</v>
      </c>
      <c r="I1200" s="55" t="s">
        <v>3057</v>
      </c>
      <c r="J1200" t="str">
        <f t="shared" si="251"/>
        <v>Shoda</v>
      </c>
      <c r="K1200">
        <v>1198</v>
      </c>
      <c r="L1200" s="1">
        <f>IF(LEFT(Převodník!$A$12,5)=LEFT('Přehled převodů'!D1200,5),1,0)</f>
        <v>0</v>
      </c>
      <c r="M1200" s="31"/>
      <c r="N1200">
        <f t="shared" si="250"/>
        <v>0</v>
      </c>
      <c r="O1200" s="45" t="e">
        <f t="shared" si="240"/>
        <v>#N/A</v>
      </c>
      <c r="P1200">
        <f t="shared" si="244"/>
        <v>0</v>
      </c>
      <c r="Q1200" s="41">
        <f t="shared" si="245"/>
        <v>0</v>
      </c>
      <c r="R1200" s="41">
        <f t="shared" si="241"/>
        <v>0</v>
      </c>
      <c r="S1200" s="41">
        <f t="shared" si="246"/>
        <v>0</v>
      </c>
      <c r="T1200">
        <f t="shared" si="242"/>
        <v>0</v>
      </c>
      <c r="U1200" s="40">
        <f t="shared" si="247"/>
        <v>0</v>
      </c>
      <c r="V1200" s="38">
        <f t="shared" si="248"/>
        <v>0</v>
      </c>
      <c r="W1200" t="str">
        <f>VLOOKUP(A1200,'Komplet č.2008 (ÚR 4 A 5)'!$V$4:$W$778,1,0)</f>
        <v>93290</v>
      </c>
      <c r="X1200" t="str">
        <f>VLOOKUP(A1200,'Komplet č.2008 (ÚR 4 A 5)'!$Y$4:$Y$778,1,0)</f>
        <v>93290</v>
      </c>
      <c r="FJ1200" t="str">
        <f>VLOOKUP(F1200,'Komplet č 2025 (ÚR 4 A 5)'!$F$3:$N$753,9,0)</f>
        <v>93.12</v>
      </c>
      <c r="FK1200">
        <f>VLOOKUP(F1200,'Komplet č 2025 (ÚR 4 A 5)'!$F$3:$N$753,8,0)</f>
        <v>4</v>
      </c>
    </row>
    <row r="1201" spans="1:167" x14ac:dyDescent="0.25">
      <c r="A1201" s="67" t="s">
        <v>2710</v>
      </c>
      <c r="B1201" s="68" t="s">
        <v>3068</v>
      </c>
      <c r="C1201" s="55" t="str">
        <f t="shared" si="243"/>
        <v>93290 - Ostatní zábavní a rekreační činnosti j. n.</v>
      </c>
      <c r="D1201" s="55" t="s">
        <v>3069</v>
      </c>
      <c r="E1201" s="1" t="s">
        <v>1374</v>
      </c>
      <c r="F1201" s="67" t="s">
        <v>3058</v>
      </c>
      <c r="G1201" s="68" t="s">
        <v>3061</v>
      </c>
      <c r="H1201" s="55" t="str">
        <f t="shared" si="252"/>
        <v>93190 - Činnosti v oblasti sportu j. n.</v>
      </c>
      <c r="I1201" s="55" t="s">
        <v>3062</v>
      </c>
      <c r="J1201" t="str">
        <f t="shared" si="251"/>
        <v>Shoda</v>
      </c>
      <c r="K1201">
        <v>1199</v>
      </c>
      <c r="L1201" s="1">
        <f>IF(LEFT(Převodník!$A$12,5)=LEFT('Přehled převodů'!D1201,5),1,0)</f>
        <v>0</v>
      </c>
      <c r="M1201" s="31"/>
      <c r="N1201">
        <f t="shared" si="250"/>
        <v>0</v>
      </c>
      <c r="O1201" s="45" t="e">
        <f t="shared" si="240"/>
        <v>#N/A</v>
      </c>
      <c r="P1201">
        <f t="shared" si="244"/>
        <v>0</v>
      </c>
      <c r="Q1201" s="41">
        <f t="shared" si="245"/>
        <v>0</v>
      </c>
      <c r="R1201" s="41">
        <f t="shared" si="241"/>
        <v>0</v>
      </c>
      <c r="S1201" s="41">
        <f t="shared" si="246"/>
        <v>0</v>
      </c>
      <c r="T1201">
        <f t="shared" si="242"/>
        <v>0</v>
      </c>
      <c r="U1201" s="40">
        <f t="shared" si="247"/>
        <v>0</v>
      </c>
      <c r="V1201" s="38">
        <f t="shared" si="248"/>
        <v>0</v>
      </c>
      <c r="W1201" t="str">
        <f>VLOOKUP(A1201,'Komplet č.2008 (ÚR 4 A 5)'!$V$4:$W$778,1,0)</f>
        <v>93290</v>
      </c>
      <c r="X1201" t="str">
        <f>VLOOKUP(A1201,'Komplet č.2008 (ÚR 4 A 5)'!$Y$4:$Y$778,1,0)</f>
        <v>93290</v>
      </c>
      <c r="FJ1201" t="str">
        <f>VLOOKUP(F1201,'Komplet č 2025 (ÚR 4 A 5)'!$F$3:$N$753,9,0)</f>
        <v>93.19</v>
      </c>
      <c r="FK1201">
        <f>VLOOKUP(F1201,'Komplet č 2025 (ÚR 4 A 5)'!$F$3:$N$753,8,0)</f>
        <v>4</v>
      </c>
    </row>
    <row r="1202" spans="1:167" x14ac:dyDescent="0.25">
      <c r="A1202" s="67" t="s">
        <v>2710</v>
      </c>
      <c r="B1202" s="68" t="s">
        <v>3068</v>
      </c>
      <c r="C1202" s="55" t="str">
        <f t="shared" si="243"/>
        <v>93290 - Ostatní zábavní a rekreační činnosti j. n.</v>
      </c>
      <c r="D1202" s="55" t="s">
        <v>3069</v>
      </c>
      <c r="E1202" s="1" t="s">
        <v>1374</v>
      </c>
      <c r="F1202" s="67" t="s">
        <v>2710</v>
      </c>
      <c r="G1202" s="68" t="s">
        <v>2711</v>
      </c>
      <c r="H1202" s="55" t="str">
        <f t="shared" si="252"/>
        <v>93290 - Činnosti v oblasti zábavy a rekreace j. n.</v>
      </c>
      <c r="I1202" s="55" t="s">
        <v>2716</v>
      </c>
      <c r="J1202" t="str">
        <f t="shared" si="251"/>
        <v>Shoda</v>
      </c>
      <c r="K1202">
        <v>1200</v>
      </c>
      <c r="L1202" s="1">
        <f>IF(LEFT(Převodník!$A$12,5)=LEFT('Přehled převodů'!D1202,5),1,0)</f>
        <v>0</v>
      </c>
      <c r="M1202" s="31"/>
      <c r="N1202">
        <f t="shared" si="250"/>
        <v>0</v>
      </c>
      <c r="O1202" s="45" t="e">
        <f t="shared" si="240"/>
        <v>#N/A</v>
      </c>
      <c r="P1202">
        <f t="shared" si="244"/>
        <v>0</v>
      </c>
      <c r="Q1202" s="41">
        <f t="shared" si="245"/>
        <v>0</v>
      </c>
      <c r="R1202" s="41">
        <f t="shared" si="241"/>
        <v>0</v>
      </c>
      <c r="S1202" s="41">
        <f t="shared" si="246"/>
        <v>0</v>
      </c>
      <c r="T1202">
        <f t="shared" si="242"/>
        <v>0</v>
      </c>
      <c r="U1202" s="40">
        <f t="shared" si="247"/>
        <v>0</v>
      </c>
      <c r="V1202" s="38">
        <f t="shared" si="248"/>
        <v>0</v>
      </c>
      <c r="W1202" t="str">
        <f>VLOOKUP(A1202,'Komplet č.2008 (ÚR 4 A 5)'!$V$4:$W$778,1,0)</f>
        <v>93290</v>
      </c>
      <c r="X1202" t="str">
        <f>VLOOKUP(A1202,'Komplet č.2008 (ÚR 4 A 5)'!$Y$4:$Y$778,1,0)</f>
        <v>93290</v>
      </c>
      <c r="FJ1202" t="str">
        <f>VLOOKUP(F1202,'Komplet č 2025 (ÚR 4 A 5)'!$F$3:$N$753,9,0)</f>
        <v>93.29</v>
      </c>
      <c r="FK1202">
        <f>VLOOKUP(F1202,'Komplet č 2025 (ÚR 4 A 5)'!$F$3:$N$753,8,0)</f>
        <v>4</v>
      </c>
    </row>
    <row r="1203" spans="1:167" x14ac:dyDescent="0.25">
      <c r="A1203" s="67" t="s">
        <v>3070</v>
      </c>
      <c r="B1203" s="68" t="s">
        <v>3071</v>
      </c>
      <c r="C1203" s="55" t="str">
        <f t="shared" si="243"/>
        <v>94110 - Činnosti podnikatelských a zaměstnavatelských organizací</v>
      </c>
      <c r="D1203" s="55" t="s">
        <v>3072</v>
      </c>
      <c r="E1203" s="1" t="s">
        <v>29</v>
      </c>
      <c r="F1203" s="67" t="s">
        <v>3070</v>
      </c>
      <c r="G1203" s="68" t="s">
        <v>3071</v>
      </c>
      <c r="H1203" s="55" t="str">
        <f t="shared" si="252"/>
        <v>94110 - Činnosti podnikatelských a zaměstnavatelských organizací</v>
      </c>
      <c r="I1203" s="55" t="s">
        <v>3072</v>
      </c>
      <c r="J1203" t="str">
        <f t="shared" si="251"/>
        <v>Shoda</v>
      </c>
      <c r="K1203">
        <v>1201</v>
      </c>
      <c r="L1203" s="1">
        <f>IF(LEFT(Převodník!$A$12,5)=LEFT('Přehled převodů'!D1203,5),1,0)</f>
        <v>0</v>
      </c>
      <c r="M1203" s="31"/>
      <c r="N1203">
        <f t="shared" si="250"/>
        <v>0</v>
      </c>
      <c r="O1203" s="45" t="e">
        <f t="shared" si="240"/>
        <v>#N/A</v>
      </c>
      <c r="P1203">
        <f t="shared" si="244"/>
        <v>0</v>
      </c>
      <c r="Q1203" s="41">
        <f t="shared" si="245"/>
        <v>0</v>
      </c>
      <c r="R1203" s="41">
        <f t="shared" si="241"/>
        <v>0</v>
      </c>
      <c r="S1203" s="41">
        <f t="shared" si="246"/>
        <v>0</v>
      </c>
      <c r="T1203">
        <f t="shared" si="242"/>
        <v>0</v>
      </c>
      <c r="U1203" s="40">
        <f t="shared" si="247"/>
        <v>0</v>
      </c>
      <c r="V1203" s="38">
        <f t="shared" si="248"/>
        <v>0</v>
      </c>
      <c r="W1203" t="str">
        <f>VLOOKUP(A1203,'Komplet č.2008 (ÚR 4 A 5)'!$V$4:$W$778,1,0)</f>
        <v>94110</v>
      </c>
      <c r="X1203" t="str">
        <f>VLOOKUP(A1203,'Komplet č.2008 (ÚR 4 A 5)'!$Y$4:$Y$778,1,0)</f>
        <v>94110</v>
      </c>
      <c r="FJ1203" t="str">
        <f>VLOOKUP(F1203,'Komplet č 2025 (ÚR 4 A 5)'!$F$3:$N$753,9,0)</f>
        <v>94.11</v>
      </c>
      <c r="FK1203">
        <f>VLOOKUP(F1203,'Komplet č 2025 (ÚR 4 A 5)'!$F$3:$N$753,8,0)</f>
        <v>4</v>
      </c>
    </row>
    <row r="1204" spans="1:167" x14ac:dyDescent="0.25">
      <c r="A1204" s="67" t="s">
        <v>3073</v>
      </c>
      <c r="B1204" s="68" t="s">
        <v>3074</v>
      </c>
      <c r="C1204" s="55" t="str">
        <f t="shared" si="243"/>
        <v>94120 - Činnosti profesních organizací</v>
      </c>
      <c r="D1204" s="55" t="s">
        <v>3075</v>
      </c>
      <c r="E1204" s="1" t="s">
        <v>29</v>
      </c>
      <c r="F1204" s="67" t="s">
        <v>3073</v>
      </c>
      <c r="G1204" s="68" t="s">
        <v>3074</v>
      </c>
      <c r="H1204" s="55" t="str">
        <f t="shared" si="252"/>
        <v>94120 - Činnosti profesních organizací</v>
      </c>
      <c r="I1204" s="55" t="s">
        <v>3075</v>
      </c>
      <c r="J1204" t="str">
        <f t="shared" si="251"/>
        <v>Shoda</v>
      </c>
      <c r="K1204">
        <v>1202</v>
      </c>
      <c r="L1204" s="1">
        <f>IF(LEFT(Převodník!$A$12,5)=LEFT('Přehled převodů'!D1204,5),1,0)</f>
        <v>0</v>
      </c>
      <c r="M1204" s="31"/>
      <c r="N1204">
        <f t="shared" si="250"/>
        <v>0</v>
      </c>
      <c r="O1204" s="45" t="e">
        <f t="shared" si="240"/>
        <v>#N/A</v>
      </c>
      <c r="P1204">
        <f t="shared" si="244"/>
        <v>0</v>
      </c>
      <c r="Q1204" s="41">
        <f t="shared" si="245"/>
        <v>0</v>
      </c>
      <c r="R1204" s="41">
        <f t="shared" si="241"/>
        <v>0</v>
      </c>
      <c r="S1204" s="41">
        <f t="shared" si="246"/>
        <v>0</v>
      </c>
      <c r="T1204">
        <f t="shared" si="242"/>
        <v>0</v>
      </c>
      <c r="U1204" s="40">
        <f t="shared" si="247"/>
        <v>0</v>
      </c>
      <c r="V1204" s="38">
        <f t="shared" si="248"/>
        <v>0</v>
      </c>
      <c r="W1204" t="str">
        <f>VLOOKUP(A1204,'Komplet č.2008 (ÚR 4 A 5)'!$V$4:$W$778,1,0)</f>
        <v>94120</v>
      </c>
      <c r="X1204" t="str">
        <f>VLOOKUP(A1204,'Komplet č.2008 (ÚR 4 A 5)'!$Y$4:$Y$778,1,0)</f>
        <v>94120</v>
      </c>
      <c r="FJ1204" t="str">
        <f>VLOOKUP(F1204,'Komplet č 2025 (ÚR 4 A 5)'!$F$3:$N$753,9,0)</f>
        <v>94.12</v>
      </c>
      <c r="FK1204">
        <f>VLOOKUP(F1204,'Komplet č 2025 (ÚR 4 A 5)'!$F$3:$N$753,8,0)</f>
        <v>4</v>
      </c>
    </row>
    <row r="1205" spans="1:167" x14ac:dyDescent="0.25">
      <c r="A1205" s="67" t="s">
        <v>3076</v>
      </c>
      <c r="B1205" s="68" t="s">
        <v>3077</v>
      </c>
      <c r="C1205" s="55" t="str">
        <f t="shared" si="243"/>
        <v>94200 - Činnosti odborových svazů</v>
      </c>
      <c r="D1205" s="55" t="s">
        <v>3078</v>
      </c>
      <c r="E1205" s="1" t="s">
        <v>29</v>
      </c>
      <c r="F1205" s="67" t="s">
        <v>3076</v>
      </c>
      <c r="G1205" s="68" t="s">
        <v>3077</v>
      </c>
      <c r="H1205" s="55" t="str">
        <f t="shared" si="252"/>
        <v>94200 - Činnosti odborových svazů</v>
      </c>
      <c r="I1205" s="55" t="s">
        <v>3078</v>
      </c>
      <c r="J1205" t="str">
        <f t="shared" si="251"/>
        <v>Shoda</v>
      </c>
      <c r="K1205">
        <v>1203</v>
      </c>
      <c r="L1205" s="1">
        <f>IF(LEFT(Převodník!$A$12,5)=LEFT('Přehled převodů'!D1205,5),1,0)</f>
        <v>0</v>
      </c>
      <c r="M1205" s="31"/>
      <c r="N1205">
        <f t="shared" si="250"/>
        <v>0</v>
      </c>
      <c r="O1205" s="45" t="e">
        <f t="shared" si="240"/>
        <v>#N/A</v>
      </c>
      <c r="P1205">
        <f t="shared" si="244"/>
        <v>0</v>
      </c>
      <c r="Q1205" s="41">
        <f t="shared" si="245"/>
        <v>0</v>
      </c>
      <c r="R1205" s="41">
        <f t="shared" si="241"/>
        <v>0</v>
      </c>
      <c r="S1205" s="41">
        <f t="shared" si="246"/>
        <v>0</v>
      </c>
      <c r="T1205">
        <f t="shared" si="242"/>
        <v>0</v>
      </c>
      <c r="U1205" s="40">
        <f t="shared" si="247"/>
        <v>0</v>
      </c>
      <c r="V1205" s="38">
        <f t="shared" si="248"/>
        <v>0</v>
      </c>
      <c r="W1205" t="str">
        <f>VLOOKUP(A1205,'Komplet č.2008 (ÚR 4 A 5)'!$V$4:$W$778,1,0)</f>
        <v>94200</v>
      </c>
      <c r="X1205" t="str">
        <f>VLOOKUP(A1205,'Komplet č.2008 (ÚR 4 A 5)'!$Y$4:$Y$778,1,0)</f>
        <v>94200</v>
      </c>
      <c r="FJ1205" t="str">
        <f>VLOOKUP(F1205,'Komplet č 2025 (ÚR 4 A 5)'!$F$3:$N$753,9,0)</f>
        <v>94.20</v>
      </c>
      <c r="FK1205">
        <f>VLOOKUP(F1205,'Komplet č 2025 (ÚR 4 A 5)'!$F$3:$N$753,8,0)</f>
        <v>4</v>
      </c>
    </row>
    <row r="1206" spans="1:167" x14ac:dyDescent="0.25">
      <c r="A1206" s="67" t="s">
        <v>3079</v>
      </c>
      <c r="B1206" s="68" t="s">
        <v>3080</v>
      </c>
      <c r="C1206" s="55" t="str">
        <f t="shared" si="243"/>
        <v>94910 - Činnosti náboženských organizací</v>
      </c>
      <c r="D1206" s="55" t="s">
        <v>3081</v>
      </c>
      <c r="E1206" s="1" t="s">
        <v>29</v>
      </c>
      <c r="F1206" s="67" t="s">
        <v>3079</v>
      </c>
      <c r="G1206" s="68" t="s">
        <v>3080</v>
      </c>
      <c r="H1206" s="55" t="str">
        <f t="shared" si="252"/>
        <v>94910 - Činnosti náboženských organizací</v>
      </c>
      <c r="I1206" s="55" t="s">
        <v>3081</v>
      </c>
      <c r="J1206" t="str">
        <f t="shared" si="251"/>
        <v>Shoda</v>
      </c>
      <c r="K1206">
        <v>1204</v>
      </c>
      <c r="L1206" s="1">
        <f>IF(LEFT(Převodník!$A$12,5)=LEFT('Přehled převodů'!D1206,5),1,0)</f>
        <v>0</v>
      </c>
      <c r="M1206" s="31"/>
      <c r="N1206">
        <f t="shared" si="250"/>
        <v>0</v>
      </c>
      <c r="O1206" s="45" t="e">
        <f t="shared" si="240"/>
        <v>#N/A</v>
      </c>
      <c r="P1206">
        <f t="shared" si="244"/>
        <v>0</v>
      </c>
      <c r="Q1206" s="41">
        <f t="shared" si="245"/>
        <v>0</v>
      </c>
      <c r="R1206" s="41">
        <f t="shared" si="241"/>
        <v>0</v>
      </c>
      <c r="S1206" s="41">
        <f t="shared" si="246"/>
        <v>0</v>
      </c>
      <c r="T1206">
        <f t="shared" si="242"/>
        <v>0</v>
      </c>
      <c r="U1206" s="40">
        <f t="shared" si="247"/>
        <v>0</v>
      </c>
      <c r="V1206" s="38">
        <f t="shared" si="248"/>
        <v>0</v>
      </c>
      <c r="W1206" t="str">
        <f>VLOOKUP(A1206,'Komplet č.2008 (ÚR 4 A 5)'!$V$4:$W$778,1,0)</f>
        <v>94910</v>
      </c>
      <c r="X1206" t="str">
        <f>VLOOKUP(A1206,'Komplet č.2008 (ÚR 4 A 5)'!$Y$4:$Y$778,1,0)</f>
        <v>94910</v>
      </c>
      <c r="FJ1206" t="str">
        <f>VLOOKUP(F1206,'Komplet č 2025 (ÚR 4 A 5)'!$F$3:$N$753,9,0)</f>
        <v>94.91</v>
      </c>
      <c r="FK1206">
        <f>VLOOKUP(F1206,'Komplet č 2025 (ÚR 4 A 5)'!$F$3:$N$753,8,0)</f>
        <v>4</v>
      </c>
    </row>
    <row r="1207" spans="1:167" x14ac:dyDescent="0.25">
      <c r="A1207" s="67" t="s">
        <v>3082</v>
      </c>
      <c r="B1207" s="68" t="s">
        <v>3083</v>
      </c>
      <c r="C1207" s="55" t="str">
        <f t="shared" si="243"/>
        <v>94920 - Činnosti politických stran a organizací</v>
      </c>
      <c r="D1207" s="55" t="s">
        <v>3084</v>
      </c>
      <c r="E1207" s="1" t="s">
        <v>29</v>
      </c>
      <c r="F1207" s="67" t="s">
        <v>3082</v>
      </c>
      <c r="G1207" s="68" t="s">
        <v>3085</v>
      </c>
      <c r="H1207" s="55" t="str">
        <f t="shared" si="252"/>
        <v>94920 - Činnosti politických organizací</v>
      </c>
      <c r="I1207" s="55" t="s">
        <v>3090</v>
      </c>
      <c r="J1207" t="str">
        <f t="shared" si="251"/>
        <v>Shoda</v>
      </c>
      <c r="K1207">
        <v>1205</v>
      </c>
      <c r="L1207" s="1">
        <f>IF(LEFT(Převodník!$A$12,5)=LEFT('Přehled převodů'!D1207,5),1,0)</f>
        <v>0</v>
      </c>
      <c r="M1207" s="31"/>
      <c r="N1207">
        <f t="shared" si="250"/>
        <v>0</v>
      </c>
      <c r="O1207" s="45" t="e">
        <f t="shared" si="240"/>
        <v>#N/A</v>
      </c>
      <c r="P1207">
        <f t="shared" si="244"/>
        <v>0</v>
      </c>
      <c r="Q1207" s="41">
        <f t="shared" si="245"/>
        <v>0</v>
      </c>
      <c r="R1207" s="41">
        <f t="shared" si="241"/>
        <v>0</v>
      </c>
      <c r="S1207" s="41">
        <f t="shared" si="246"/>
        <v>0</v>
      </c>
      <c r="T1207">
        <f t="shared" si="242"/>
        <v>0</v>
      </c>
      <c r="U1207" s="40">
        <f t="shared" si="247"/>
        <v>0</v>
      </c>
      <c r="V1207" s="38">
        <f t="shared" si="248"/>
        <v>0</v>
      </c>
      <c r="W1207" t="str">
        <f>VLOOKUP(A1207,'Komplet č.2008 (ÚR 4 A 5)'!$V$4:$W$778,1,0)</f>
        <v>94920</v>
      </c>
      <c r="X1207" t="str">
        <f>VLOOKUP(A1207,'Komplet č.2008 (ÚR 4 A 5)'!$Y$4:$Y$778,1,0)</f>
        <v>94920</v>
      </c>
      <c r="FJ1207" t="str">
        <f>VLOOKUP(F1207,'Komplet č 2025 (ÚR 4 A 5)'!$F$3:$N$753,9,0)</f>
        <v>94.92</v>
      </c>
      <c r="FK1207">
        <f>VLOOKUP(F1207,'Komplet č 2025 (ÚR 4 A 5)'!$F$3:$N$753,8,0)</f>
        <v>4</v>
      </c>
    </row>
    <row r="1208" spans="1:167" x14ac:dyDescent="0.25">
      <c r="A1208" s="67" t="s">
        <v>3086</v>
      </c>
      <c r="B1208" s="68" t="s">
        <v>3087</v>
      </c>
      <c r="C1208" s="55" t="str">
        <f t="shared" si="243"/>
        <v>94990 - Činnosti ostatních organizací sdružujících osoby za účelem prosazování společných zájmů j. n.</v>
      </c>
      <c r="D1208" s="55" t="s">
        <v>3088</v>
      </c>
      <c r="E1208" s="1" t="s">
        <v>29</v>
      </c>
      <c r="F1208" s="67" t="s">
        <v>3086</v>
      </c>
      <c r="G1208" s="68" t="s">
        <v>3089</v>
      </c>
      <c r="H1208" s="55" t="str">
        <f t="shared" si="252"/>
        <v>94990 - Činnosti ostatních organizací sdružujících osoby za účelem prosazování společných a veřejných zájmů j. n.</v>
      </c>
      <c r="I1208" s="55" t="s">
        <v>3094</v>
      </c>
      <c r="J1208" t="str">
        <f t="shared" si="251"/>
        <v>Shoda</v>
      </c>
      <c r="K1208">
        <v>1206</v>
      </c>
      <c r="L1208" s="1">
        <f>IF(LEFT(Převodník!$A$12,5)=LEFT('Přehled převodů'!D1208,5),1,0)</f>
        <v>0</v>
      </c>
      <c r="M1208" s="31"/>
      <c r="N1208">
        <f t="shared" si="250"/>
        <v>0</v>
      </c>
      <c r="O1208" s="45" t="e">
        <f t="shared" si="240"/>
        <v>#N/A</v>
      </c>
      <c r="P1208">
        <f t="shared" si="244"/>
        <v>0</v>
      </c>
      <c r="Q1208" s="41">
        <f t="shared" si="245"/>
        <v>0</v>
      </c>
      <c r="R1208" s="41">
        <f t="shared" si="241"/>
        <v>0</v>
      </c>
      <c r="S1208" s="41">
        <f t="shared" si="246"/>
        <v>0</v>
      </c>
      <c r="T1208">
        <f t="shared" si="242"/>
        <v>0</v>
      </c>
      <c r="U1208" s="40">
        <f t="shared" si="247"/>
        <v>0</v>
      </c>
      <c r="V1208" s="38">
        <f t="shared" si="248"/>
        <v>0</v>
      </c>
      <c r="W1208" t="str">
        <f>VLOOKUP(A1208,'Komplet č.2008 (ÚR 4 A 5)'!$V$4:$W$778,1,0)</f>
        <v>94990</v>
      </c>
      <c r="X1208" t="str">
        <f>VLOOKUP(A1208,'Komplet č.2008 (ÚR 4 A 5)'!$Y$4:$Y$778,1,0)</f>
        <v>94990</v>
      </c>
      <c r="FJ1208" t="str">
        <f>VLOOKUP(F1208,'Komplet č 2025 (ÚR 4 A 5)'!$F$3:$N$753,9,0)</f>
        <v>94.99</v>
      </c>
      <c r="FK1208">
        <f>VLOOKUP(F1208,'Komplet č 2025 (ÚR 4 A 5)'!$F$3:$N$753,8,0)</f>
        <v>4</v>
      </c>
    </row>
    <row r="1209" spans="1:167" x14ac:dyDescent="0.25">
      <c r="A1209" s="67" t="s">
        <v>3091</v>
      </c>
      <c r="B1209" s="68" t="s">
        <v>3092</v>
      </c>
      <c r="C1209" s="55" t="str">
        <f t="shared" si="243"/>
        <v>94991 - Činnosti organizací dětí a mládeže</v>
      </c>
      <c r="D1209" s="55" t="s">
        <v>3093</v>
      </c>
      <c r="E1209" s="1" t="s">
        <v>29</v>
      </c>
      <c r="F1209" s="67" t="s">
        <v>3091</v>
      </c>
      <c r="G1209" s="68" t="s">
        <v>3092</v>
      </c>
      <c r="H1209" s="55" t="str">
        <f t="shared" si="252"/>
        <v>94991 - Činnosti organizací dětí a mládeže</v>
      </c>
      <c r="I1209" s="55" t="s">
        <v>3093</v>
      </c>
      <c r="J1209" t="str">
        <f t="shared" si="251"/>
        <v>Shoda</v>
      </c>
      <c r="K1209">
        <v>1207</v>
      </c>
      <c r="L1209" s="1">
        <f>IF(LEFT(Převodník!$A$12,5)=LEFT('Přehled převodů'!D1209,5),1,0)</f>
        <v>0</v>
      </c>
      <c r="M1209" s="31"/>
      <c r="N1209">
        <f t="shared" si="250"/>
        <v>0</v>
      </c>
      <c r="O1209" s="45" t="e">
        <f t="shared" si="240"/>
        <v>#N/A</v>
      </c>
      <c r="P1209">
        <f t="shared" si="244"/>
        <v>0</v>
      </c>
      <c r="Q1209" s="41">
        <f t="shared" si="245"/>
        <v>0</v>
      </c>
      <c r="R1209" s="41">
        <f t="shared" si="241"/>
        <v>0</v>
      </c>
      <c r="S1209" s="41">
        <f t="shared" si="246"/>
        <v>0</v>
      </c>
      <c r="T1209">
        <f t="shared" si="242"/>
        <v>0</v>
      </c>
      <c r="U1209" s="40">
        <f t="shared" si="247"/>
        <v>0</v>
      </c>
      <c r="V1209" s="38">
        <f t="shared" si="248"/>
        <v>0</v>
      </c>
      <c r="W1209" t="str">
        <f>VLOOKUP(A1209,'Komplet č.2008 (ÚR 4 A 5)'!$V$4:$W$778,1,0)</f>
        <v>94991</v>
      </c>
      <c r="X1209" t="str">
        <f>VLOOKUP(A1209,'Komplet č.2008 (ÚR 4 A 5)'!$Y$4:$Y$778,1,0)</f>
        <v>94991</v>
      </c>
      <c r="FJ1209" t="e">
        <f>VLOOKUP(F1209,'Komplet č 2025 (ÚR 4 A 5)'!$F$3:$N$753,9,0)</f>
        <v>#N/A</v>
      </c>
      <c r="FK1209" t="e">
        <f>VLOOKUP(F1209,'Komplet č 2025 (ÚR 4 A 5)'!$F$3:$N$753,8,0)</f>
        <v>#N/A</v>
      </c>
    </row>
    <row r="1210" spans="1:167" x14ac:dyDescent="0.25">
      <c r="A1210" s="67" t="s">
        <v>3095</v>
      </c>
      <c r="B1210" s="68" t="s">
        <v>3096</v>
      </c>
      <c r="C1210" s="55" t="str">
        <f t="shared" si="243"/>
        <v>94992 - Činnosti organizací na podporu kulturní činnosti</v>
      </c>
      <c r="D1210" s="55" t="s">
        <v>3097</v>
      </c>
      <c r="E1210" s="1" t="s">
        <v>29</v>
      </c>
      <c r="F1210" s="67" t="s">
        <v>3095</v>
      </c>
      <c r="G1210" s="68" t="s">
        <v>3096</v>
      </c>
      <c r="H1210" s="55" t="s">
        <v>3093</v>
      </c>
      <c r="I1210" s="55" t="s">
        <v>3093</v>
      </c>
      <c r="J1210" t="str">
        <f t="shared" si="251"/>
        <v>Shoda</v>
      </c>
      <c r="K1210">
        <v>1208</v>
      </c>
      <c r="L1210" s="1">
        <f>IF(LEFT(Převodník!$A$12,5)=LEFT('Přehled převodů'!D1210,5),1,0)</f>
        <v>0</v>
      </c>
      <c r="N1210">
        <f t="shared" si="250"/>
        <v>0</v>
      </c>
      <c r="O1210" s="45" t="e">
        <f t="shared" si="240"/>
        <v>#N/A</v>
      </c>
      <c r="P1210">
        <f t="shared" si="244"/>
        <v>0</v>
      </c>
      <c r="Q1210" s="41">
        <f t="shared" si="245"/>
        <v>0</v>
      </c>
      <c r="R1210" s="41">
        <f t="shared" si="241"/>
        <v>0</v>
      </c>
      <c r="S1210" s="41">
        <f t="shared" si="246"/>
        <v>0</v>
      </c>
      <c r="T1210">
        <f t="shared" si="242"/>
        <v>0</v>
      </c>
      <c r="U1210" s="40">
        <f t="shared" si="247"/>
        <v>0</v>
      </c>
      <c r="V1210" s="38">
        <f t="shared" si="248"/>
        <v>0</v>
      </c>
    </row>
    <row r="1211" spans="1:167" x14ac:dyDescent="0.25">
      <c r="A1211" s="67" t="s">
        <v>3098</v>
      </c>
      <c r="B1211" s="68" t="s">
        <v>3099</v>
      </c>
      <c r="C1211" s="55" t="str">
        <f t="shared" si="243"/>
        <v>94993 - Činnosti organizací na podporu rekreační a zájmové činnosti</v>
      </c>
      <c r="D1211" s="55" t="s">
        <v>3100</v>
      </c>
      <c r="E1211" s="1" t="s">
        <v>29</v>
      </c>
      <c r="F1211" s="67" t="s">
        <v>3098</v>
      </c>
      <c r="G1211" s="68" t="s">
        <v>3099</v>
      </c>
      <c r="H1211" s="55" t="s">
        <v>3097</v>
      </c>
      <c r="I1211" s="55" t="s">
        <v>3097</v>
      </c>
      <c r="J1211" t="str">
        <f t="shared" si="251"/>
        <v>Shoda</v>
      </c>
      <c r="K1211">
        <v>1209</v>
      </c>
      <c r="L1211" s="1">
        <f>IF(LEFT(Převodník!$A$12,5)=LEFT('Přehled převodů'!D1211,5),1,0)</f>
        <v>0</v>
      </c>
      <c r="N1211">
        <f t="shared" si="250"/>
        <v>0</v>
      </c>
      <c r="O1211" s="45" t="e">
        <f t="shared" si="240"/>
        <v>#N/A</v>
      </c>
      <c r="P1211">
        <f t="shared" si="244"/>
        <v>0</v>
      </c>
      <c r="Q1211" s="41">
        <f t="shared" si="245"/>
        <v>0</v>
      </c>
      <c r="R1211" s="41">
        <f t="shared" si="241"/>
        <v>0</v>
      </c>
      <c r="S1211" s="41">
        <f t="shared" si="246"/>
        <v>0</v>
      </c>
      <c r="T1211">
        <f t="shared" si="242"/>
        <v>0</v>
      </c>
      <c r="U1211" s="40">
        <f t="shared" si="247"/>
        <v>0</v>
      </c>
      <c r="V1211" s="38">
        <f t="shared" si="248"/>
        <v>0</v>
      </c>
    </row>
    <row r="1212" spans="1:167" x14ac:dyDescent="0.25">
      <c r="A1212" s="67" t="s">
        <v>3101</v>
      </c>
      <c r="B1212" s="68" t="s">
        <v>3102</v>
      </c>
      <c r="C1212" s="55" t="str">
        <f t="shared" si="243"/>
        <v>94994 - Činnosti spotřebitelských organizací</v>
      </c>
      <c r="D1212" s="55" t="s">
        <v>3103</v>
      </c>
      <c r="E1212" s="1" t="s">
        <v>29</v>
      </c>
      <c r="F1212" s="67" t="s">
        <v>3101</v>
      </c>
      <c r="G1212" s="68" t="s">
        <v>3102</v>
      </c>
      <c r="H1212" s="55" t="s">
        <v>3100</v>
      </c>
      <c r="I1212" s="55" t="s">
        <v>3100</v>
      </c>
      <c r="J1212" t="str">
        <f t="shared" si="251"/>
        <v>Shoda</v>
      </c>
      <c r="K1212">
        <v>1210</v>
      </c>
      <c r="L1212" s="1">
        <f>IF(LEFT(Převodník!$A$12,5)=LEFT('Přehled převodů'!D1212,5),1,0)</f>
        <v>0</v>
      </c>
      <c r="N1212">
        <f t="shared" si="250"/>
        <v>0</v>
      </c>
      <c r="O1212" s="45" t="e">
        <f t="shared" si="240"/>
        <v>#N/A</v>
      </c>
      <c r="P1212">
        <f t="shared" si="244"/>
        <v>0</v>
      </c>
      <c r="Q1212" s="41">
        <f t="shared" si="245"/>
        <v>0</v>
      </c>
      <c r="R1212" s="41">
        <f t="shared" si="241"/>
        <v>0</v>
      </c>
      <c r="S1212" s="41">
        <f t="shared" si="246"/>
        <v>0</v>
      </c>
      <c r="T1212">
        <f t="shared" si="242"/>
        <v>0</v>
      </c>
      <c r="U1212" s="40">
        <f t="shared" si="247"/>
        <v>0</v>
      </c>
      <c r="V1212" s="38">
        <f t="shared" si="248"/>
        <v>0</v>
      </c>
    </row>
    <row r="1213" spans="1:167" x14ac:dyDescent="0.25">
      <c r="A1213" s="67" t="s">
        <v>3104</v>
      </c>
      <c r="B1213" s="68" t="s">
        <v>3105</v>
      </c>
      <c r="C1213" s="55" t="str">
        <f t="shared" si="243"/>
        <v>94995 - Činnosti environmentálních a ekologických hnutí</v>
      </c>
      <c r="D1213" s="55" t="s">
        <v>3106</v>
      </c>
      <c r="E1213" s="1" t="s">
        <v>29</v>
      </c>
      <c r="F1213" s="67" t="s">
        <v>3104</v>
      </c>
      <c r="G1213" s="68" t="s">
        <v>3105</v>
      </c>
      <c r="H1213" s="55" t="s">
        <v>3103</v>
      </c>
      <c r="I1213" s="55" t="s">
        <v>3103</v>
      </c>
      <c r="J1213" t="str">
        <f t="shared" si="251"/>
        <v>Shoda</v>
      </c>
      <c r="K1213">
        <v>1211</v>
      </c>
      <c r="L1213" s="1">
        <f>IF(LEFT(Převodník!$A$12,5)=LEFT('Přehled převodů'!D1213,5),1,0)</f>
        <v>0</v>
      </c>
      <c r="N1213">
        <f t="shared" si="250"/>
        <v>0</v>
      </c>
      <c r="O1213" s="45" t="e">
        <f t="shared" si="240"/>
        <v>#N/A</v>
      </c>
      <c r="P1213">
        <f t="shared" si="244"/>
        <v>0</v>
      </c>
      <c r="Q1213" s="41">
        <f t="shared" si="245"/>
        <v>0</v>
      </c>
      <c r="R1213" s="41">
        <f t="shared" si="241"/>
        <v>0</v>
      </c>
      <c r="S1213" s="41">
        <f t="shared" si="246"/>
        <v>0</v>
      </c>
      <c r="T1213">
        <f t="shared" si="242"/>
        <v>0</v>
      </c>
      <c r="U1213" s="40">
        <f t="shared" si="247"/>
        <v>0</v>
      </c>
      <c r="V1213" s="38">
        <f t="shared" si="248"/>
        <v>0</v>
      </c>
    </row>
    <row r="1214" spans="1:167" x14ac:dyDescent="0.25">
      <c r="A1214" s="67" t="s">
        <v>3107</v>
      </c>
      <c r="B1214" s="68" t="s">
        <v>3108</v>
      </c>
      <c r="C1214" s="55" t="str">
        <f t="shared" si="243"/>
        <v>94996 - Činnosti organizací na ochranu a zlepšení postavení etnických, menšinových a jiných speciálních skupin</v>
      </c>
      <c r="D1214" s="55" t="s">
        <v>3109</v>
      </c>
      <c r="E1214" s="1" t="s">
        <v>29</v>
      </c>
      <c r="F1214" s="67" t="s">
        <v>3107</v>
      </c>
      <c r="G1214" s="68" t="s">
        <v>3108</v>
      </c>
      <c r="H1214" s="55" t="s">
        <v>3106</v>
      </c>
      <c r="I1214" s="55" t="s">
        <v>3106</v>
      </c>
      <c r="J1214" t="str">
        <f t="shared" si="251"/>
        <v>Shoda</v>
      </c>
      <c r="K1214">
        <v>1212</v>
      </c>
      <c r="L1214" s="1">
        <f>IF(LEFT(Převodník!$A$12,5)=LEFT('Přehled převodů'!D1214,5),1,0)</f>
        <v>0</v>
      </c>
      <c r="N1214">
        <f t="shared" si="250"/>
        <v>0</v>
      </c>
      <c r="O1214" s="45" t="e">
        <f t="shared" si="240"/>
        <v>#N/A</v>
      </c>
      <c r="P1214">
        <f t="shared" si="244"/>
        <v>0</v>
      </c>
      <c r="Q1214" s="41">
        <f t="shared" si="245"/>
        <v>0</v>
      </c>
      <c r="R1214" s="41">
        <f t="shared" si="241"/>
        <v>0</v>
      </c>
      <c r="S1214" s="41">
        <f t="shared" si="246"/>
        <v>0</v>
      </c>
      <c r="T1214">
        <f t="shared" si="242"/>
        <v>0</v>
      </c>
      <c r="U1214" s="40">
        <f t="shared" si="247"/>
        <v>0</v>
      </c>
      <c r="V1214" s="38">
        <f t="shared" si="248"/>
        <v>0</v>
      </c>
    </row>
    <row r="1215" spans="1:167" x14ac:dyDescent="0.25">
      <c r="A1215" s="67" t="s">
        <v>3110</v>
      </c>
      <c r="B1215" s="68" t="s">
        <v>3111</v>
      </c>
      <c r="C1215" s="55" t="str">
        <f t="shared" si="243"/>
        <v>94997 - Činnosti občanských iniciativ, protestních hnutí</v>
      </c>
      <c r="D1215" s="55" t="s">
        <v>3112</v>
      </c>
      <c r="E1215" s="1" t="s">
        <v>29</v>
      </c>
      <c r="F1215" s="67" t="s">
        <v>3110</v>
      </c>
      <c r="G1215" s="68" t="s">
        <v>3111</v>
      </c>
      <c r="H1215" s="55" t="s">
        <v>3109</v>
      </c>
      <c r="I1215" s="55" t="s">
        <v>3109</v>
      </c>
      <c r="J1215" t="str">
        <f t="shared" si="251"/>
        <v>Shoda</v>
      </c>
      <c r="K1215">
        <v>1213</v>
      </c>
      <c r="L1215" s="1">
        <f>IF(LEFT(Převodník!$A$12,5)=LEFT('Přehled převodů'!D1215,5),1,0)</f>
        <v>0</v>
      </c>
      <c r="N1215">
        <f t="shared" si="250"/>
        <v>0</v>
      </c>
      <c r="O1215" s="45" t="e">
        <f t="shared" si="240"/>
        <v>#N/A</v>
      </c>
      <c r="P1215">
        <f t="shared" si="244"/>
        <v>0</v>
      </c>
      <c r="Q1215" s="41">
        <f t="shared" si="245"/>
        <v>0</v>
      </c>
      <c r="R1215" s="41">
        <f t="shared" si="241"/>
        <v>0</v>
      </c>
      <c r="S1215" s="41">
        <f t="shared" si="246"/>
        <v>0</v>
      </c>
      <c r="T1215">
        <f t="shared" si="242"/>
        <v>0</v>
      </c>
      <c r="U1215" s="40">
        <f t="shared" si="247"/>
        <v>0</v>
      </c>
      <c r="V1215" s="38">
        <f t="shared" si="248"/>
        <v>0</v>
      </c>
    </row>
    <row r="1216" spans="1:167" x14ac:dyDescent="0.25">
      <c r="A1216" s="67" t="s">
        <v>3113</v>
      </c>
      <c r="B1216" s="68" t="s">
        <v>3114</v>
      </c>
      <c r="C1216" s="55" t="str">
        <f t="shared" si="243"/>
        <v>94999 - Činnosti ostatních organizací j. n.</v>
      </c>
      <c r="D1216" s="55" t="s">
        <v>3115</v>
      </c>
      <c r="E1216" s="1" t="s">
        <v>29</v>
      </c>
      <c r="F1216" s="67" t="s">
        <v>3113</v>
      </c>
      <c r="G1216" s="68" t="s">
        <v>3116</v>
      </c>
      <c r="H1216" s="55" t="s">
        <v>3112</v>
      </c>
      <c r="I1216" s="55" t="s">
        <v>3112</v>
      </c>
      <c r="J1216" t="str">
        <f t="shared" si="251"/>
        <v>Shoda</v>
      </c>
      <c r="K1216">
        <v>1214</v>
      </c>
      <c r="L1216" s="1">
        <f>IF(LEFT(Převodník!$A$12,5)=LEFT('Přehled převodů'!D1216,5),1,0)</f>
        <v>0</v>
      </c>
      <c r="N1216">
        <f t="shared" si="250"/>
        <v>0</v>
      </c>
      <c r="O1216" s="45" t="e">
        <f t="shared" si="240"/>
        <v>#N/A</v>
      </c>
      <c r="P1216">
        <f t="shared" si="244"/>
        <v>0</v>
      </c>
      <c r="Q1216" s="41">
        <f t="shared" si="245"/>
        <v>0</v>
      </c>
      <c r="R1216" s="41">
        <f t="shared" si="241"/>
        <v>0</v>
      </c>
      <c r="S1216" s="41">
        <f t="shared" si="246"/>
        <v>0</v>
      </c>
      <c r="T1216">
        <f t="shared" si="242"/>
        <v>0</v>
      </c>
      <c r="U1216" s="40">
        <f t="shared" si="247"/>
        <v>0</v>
      </c>
      <c r="V1216" s="38">
        <f t="shared" si="248"/>
        <v>0</v>
      </c>
    </row>
    <row r="1217" spans="1:167" x14ac:dyDescent="0.25">
      <c r="A1217" s="67" t="s">
        <v>3117</v>
      </c>
      <c r="B1217" s="68" t="s">
        <v>3118</v>
      </c>
      <c r="C1217" s="55" t="str">
        <f t="shared" si="243"/>
        <v>95110 - Opravy počítačů a periferních zařízení</v>
      </c>
      <c r="D1217" s="55" t="s">
        <v>3119</v>
      </c>
      <c r="E1217" s="1" t="s">
        <v>29</v>
      </c>
      <c r="F1217" s="67" t="s">
        <v>3120</v>
      </c>
      <c r="G1217" s="68" t="s">
        <v>3121</v>
      </c>
      <c r="H1217" s="55" t="s">
        <v>3122</v>
      </c>
      <c r="I1217" s="55" t="s">
        <v>3122</v>
      </c>
      <c r="J1217" t="str">
        <f t="shared" si="251"/>
        <v>Shoda</v>
      </c>
      <c r="K1217">
        <v>1215</v>
      </c>
      <c r="L1217" s="1">
        <f>IF(LEFT(Převodník!$A$12,5)=LEFT('Přehled převodů'!D1217,5),1,0)</f>
        <v>0</v>
      </c>
      <c r="N1217">
        <f t="shared" si="250"/>
        <v>0</v>
      </c>
      <c r="O1217" s="45" t="e">
        <f t="shared" si="240"/>
        <v>#N/A</v>
      </c>
      <c r="P1217">
        <f t="shared" si="244"/>
        <v>0</v>
      </c>
      <c r="Q1217" s="41">
        <f t="shared" si="245"/>
        <v>0</v>
      </c>
      <c r="R1217" s="41">
        <f t="shared" si="241"/>
        <v>0</v>
      </c>
      <c r="S1217" s="41">
        <f t="shared" si="246"/>
        <v>0</v>
      </c>
      <c r="T1217">
        <f t="shared" si="242"/>
        <v>0</v>
      </c>
      <c r="U1217" s="40">
        <f t="shared" si="247"/>
        <v>0</v>
      </c>
      <c r="V1217" s="38">
        <f t="shared" si="248"/>
        <v>0</v>
      </c>
    </row>
    <row r="1218" spans="1:167" x14ac:dyDescent="0.25">
      <c r="A1218" s="67" t="s">
        <v>3123</v>
      </c>
      <c r="B1218" s="68" t="s">
        <v>3124</v>
      </c>
      <c r="C1218" s="55" t="str">
        <f t="shared" si="243"/>
        <v>95120 - Opravy komunikačních zařízení</v>
      </c>
      <c r="D1218" s="55" t="s">
        <v>3125</v>
      </c>
      <c r="E1218" s="1" t="s">
        <v>29</v>
      </c>
      <c r="F1218" s="67" t="s">
        <v>3120</v>
      </c>
      <c r="G1218" s="68" t="s">
        <v>3121</v>
      </c>
      <c r="H1218" s="55" t="str">
        <f t="shared" ref="H1218:H1236" si="253">F1218&amp;" - "&amp;G1218</f>
        <v>95100 - Opravy a údržba počítačů a komunikačních zařízení</v>
      </c>
      <c r="I1218" s="55" t="s">
        <v>3126</v>
      </c>
      <c r="J1218" t="str">
        <f t="shared" si="251"/>
        <v>Shoda</v>
      </c>
      <c r="K1218">
        <v>1216</v>
      </c>
      <c r="L1218" s="1">
        <f>IF(LEFT(Převodník!$A$12,5)=LEFT('Přehled převodů'!D1218,5),1,0)</f>
        <v>0</v>
      </c>
      <c r="M1218" s="31"/>
      <c r="N1218">
        <f t="shared" si="250"/>
        <v>0</v>
      </c>
      <c r="O1218" s="45" t="e">
        <f t="shared" si="240"/>
        <v>#N/A</v>
      </c>
      <c r="P1218">
        <f t="shared" si="244"/>
        <v>0</v>
      </c>
      <c r="Q1218" s="41">
        <f t="shared" si="245"/>
        <v>0</v>
      </c>
      <c r="R1218" s="41">
        <f t="shared" si="241"/>
        <v>0</v>
      </c>
      <c r="S1218" s="41">
        <f t="shared" si="246"/>
        <v>0</v>
      </c>
      <c r="T1218">
        <f t="shared" si="242"/>
        <v>0</v>
      </c>
      <c r="U1218" s="40">
        <f t="shared" si="247"/>
        <v>0</v>
      </c>
      <c r="V1218" s="38">
        <f t="shared" si="248"/>
        <v>0</v>
      </c>
      <c r="W1218" t="str">
        <f>VLOOKUP(A1218,'Komplet č.2008 (ÚR 4 A 5)'!$V$4:$W$778,1,0)</f>
        <v>95120</v>
      </c>
      <c r="X1218" t="str">
        <f>VLOOKUP(A1218,'Komplet č.2008 (ÚR 4 A 5)'!$Y$4:$Y$778,1,0)</f>
        <v>95120</v>
      </c>
      <c r="FJ1218" t="str">
        <f>VLOOKUP(F1218,'Komplet č 2025 (ÚR 4 A 5)'!$F$3:$N$753,9,0)</f>
        <v>95.10</v>
      </c>
      <c r="FK1218">
        <f>VLOOKUP(F1218,'Komplet č 2025 (ÚR 4 A 5)'!$F$3:$N$753,8,0)</f>
        <v>4</v>
      </c>
    </row>
    <row r="1219" spans="1:167" x14ac:dyDescent="0.25">
      <c r="A1219" s="67" t="s">
        <v>3127</v>
      </c>
      <c r="B1219" s="68" t="s">
        <v>3128</v>
      </c>
      <c r="C1219" s="55" t="str">
        <f t="shared" si="243"/>
        <v>95210 - Opravy spotřební elektroniky</v>
      </c>
      <c r="D1219" s="55" t="s">
        <v>3129</v>
      </c>
      <c r="E1219" s="1" t="s">
        <v>29</v>
      </c>
      <c r="F1219" s="67" t="s">
        <v>3127</v>
      </c>
      <c r="G1219" s="68" t="s">
        <v>3130</v>
      </c>
      <c r="H1219" s="55" t="str">
        <f t="shared" si="253"/>
        <v>95210 - Opravy a údržba spotřební elektroniky</v>
      </c>
      <c r="I1219" s="55" t="s">
        <v>3135</v>
      </c>
      <c r="J1219" t="str">
        <f t="shared" si="251"/>
        <v>Shoda</v>
      </c>
      <c r="K1219">
        <v>1217</v>
      </c>
      <c r="L1219" s="1">
        <f>IF(LEFT(Převodník!$A$12,5)=LEFT('Přehled převodů'!D1219,5),1,0)</f>
        <v>0</v>
      </c>
      <c r="M1219" s="31"/>
      <c r="N1219">
        <f t="shared" si="250"/>
        <v>0</v>
      </c>
      <c r="O1219" s="45" t="e">
        <f t="shared" ref="O1219:O1236" si="254">INDEX(K:K,MATCH(1,L:L,0))</f>
        <v>#N/A</v>
      </c>
      <c r="P1219">
        <f t="shared" si="244"/>
        <v>0</v>
      </c>
      <c r="Q1219" s="41">
        <f t="shared" si="245"/>
        <v>0</v>
      </c>
      <c r="R1219" s="41">
        <f t="shared" ref="R1219:R1236" si="255">IF(BO2546=0,N1219,Q1219)</f>
        <v>0</v>
      </c>
      <c r="S1219" s="41">
        <f t="shared" si="246"/>
        <v>0</v>
      </c>
      <c r="T1219">
        <f t="shared" ref="T1219:T1236" si="256">IF(L1219=0,0,E1219)</f>
        <v>0</v>
      </c>
      <c r="U1219" s="40">
        <f t="shared" si="247"/>
        <v>0</v>
      </c>
      <c r="V1219" s="38">
        <f t="shared" si="248"/>
        <v>0</v>
      </c>
      <c r="W1219" t="str">
        <f>VLOOKUP(A1219,'Komplet č.2008 (ÚR 4 A 5)'!$V$4:$W$778,1,0)</f>
        <v>95210</v>
      </c>
      <c r="X1219" t="str">
        <f>VLOOKUP(A1219,'Komplet č.2008 (ÚR 4 A 5)'!$Y$4:$Y$778,1,0)</f>
        <v>95210</v>
      </c>
      <c r="FJ1219" t="str">
        <f>VLOOKUP(F1219,'Komplet č 2025 (ÚR 4 A 5)'!$F$3:$N$753,9,0)</f>
        <v>95.21</v>
      </c>
      <c r="FK1219">
        <f>VLOOKUP(F1219,'Komplet č 2025 (ÚR 4 A 5)'!$F$3:$N$753,8,0)</f>
        <v>4</v>
      </c>
    </row>
    <row r="1220" spans="1:167" x14ac:dyDescent="0.25">
      <c r="A1220" s="67" t="s">
        <v>3131</v>
      </c>
      <c r="B1220" s="68" t="s">
        <v>3132</v>
      </c>
      <c r="C1220" s="55" t="str">
        <f t="shared" si="243"/>
        <v>95220 - Opravy přístrojů a zařízení převážně pro domácnost, dům a zahradu</v>
      </c>
      <c r="D1220" s="55" t="s">
        <v>3133</v>
      </c>
      <c r="E1220" s="1" t="s">
        <v>29</v>
      </c>
      <c r="F1220" s="67" t="s">
        <v>3131</v>
      </c>
      <c r="G1220" s="68" t="s">
        <v>3134</v>
      </c>
      <c r="H1220" s="55" t="str">
        <f t="shared" si="253"/>
        <v>95220 - Opravy a údržba přístrojů a zařízení převážně pro domácnost, dům a zahradu</v>
      </c>
      <c r="I1220" s="55" t="s">
        <v>3140</v>
      </c>
      <c r="J1220" t="str">
        <f t="shared" si="251"/>
        <v>Shoda</v>
      </c>
      <c r="K1220">
        <v>1218</v>
      </c>
      <c r="L1220" s="1">
        <f>IF(LEFT(Převodník!$A$12,5)=LEFT('Přehled převodů'!D1220,5),1,0)</f>
        <v>0</v>
      </c>
      <c r="M1220" s="31"/>
      <c r="N1220">
        <f t="shared" si="250"/>
        <v>0</v>
      </c>
      <c r="O1220" s="45" t="e">
        <f t="shared" si="254"/>
        <v>#N/A</v>
      </c>
      <c r="P1220">
        <f t="shared" si="244"/>
        <v>0</v>
      </c>
      <c r="Q1220" s="41">
        <f t="shared" si="245"/>
        <v>0</v>
      </c>
      <c r="R1220" s="41">
        <f t="shared" si="255"/>
        <v>0</v>
      </c>
      <c r="S1220" s="41">
        <f t="shared" si="246"/>
        <v>0</v>
      </c>
      <c r="T1220">
        <f t="shared" si="256"/>
        <v>0</v>
      </c>
      <c r="U1220" s="40">
        <f t="shared" si="247"/>
        <v>0</v>
      </c>
      <c r="V1220" s="38">
        <f t="shared" si="248"/>
        <v>0</v>
      </c>
      <c r="W1220" t="str">
        <f>VLOOKUP(A1220,'Komplet č.2008 (ÚR 4 A 5)'!$V$4:$W$778,1,0)</f>
        <v>95220</v>
      </c>
      <c r="X1220" t="str">
        <f>VLOOKUP(A1220,'Komplet č.2008 (ÚR 4 A 5)'!$Y$4:$Y$778,1,0)</f>
        <v>95220</v>
      </c>
      <c r="FJ1220" t="str">
        <f>VLOOKUP(F1220,'Komplet č 2025 (ÚR 4 A 5)'!$F$3:$N$753,9,0)</f>
        <v>95.22</v>
      </c>
      <c r="FK1220">
        <f>VLOOKUP(F1220,'Komplet č 2025 (ÚR 4 A 5)'!$F$3:$N$753,8,0)</f>
        <v>4</v>
      </c>
    </row>
    <row r="1221" spans="1:167" x14ac:dyDescent="0.25">
      <c r="A1221" s="67" t="s">
        <v>3136</v>
      </c>
      <c r="B1221" s="68" t="s">
        <v>3137</v>
      </c>
      <c r="C1221" s="55" t="str">
        <f t="shared" ref="C1221:C1236" si="257">A1221&amp;" - "&amp;B1221</f>
        <v>95230 - Opravy obuvi a kožených výrobků</v>
      </c>
      <c r="D1221" s="55" t="s">
        <v>3138</v>
      </c>
      <c r="E1221" s="1" t="s">
        <v>29</v>
      </c>
      <c r="F1221" s="67" t="s">
        <v>3136</v>
      </c>
      <c r="G1221" s="68" t="s">
        <v>3139</v>
      </c>
      <c r="H1221" s="55" t="str">
        <f t="shared" si="253"/>
        <v>95230 - Opravy a údržba obuvi a kožených výrobků</v>
      </c>
      <c r="I1221" s="55" t="s">
        <v>3145</v>
      </c>
      <c r="J1221" t="str">
        <f t="shared" si="251"/>
        <v>Shoda</v>
      </c>
      <c r="K1221">
        <v>1219</v>
      </c>
      <c r="L1221" s="1">
        <f>IF(LEFT(Převodník!$A$12,5)=LEFT('Přehled převodů'!D1221,5),1,0)</f>
        <v>0</v>
      </c>
      <c r="M1221" s="31"/>
      <c r="N1221">
        <f t="shared" si="250"/>
        <v>0</v>
      </c>
      <c r="O1221" s="45" t="e">
        <f t="shared" si="254"/>
        <v>#N/A</v>
      </c>
      <c r="P1221">
        <f t="shared" si="244"/>
        <v>0</v>
      </c>
      <c r="Q1221" s="41">
        <f t="shared" si="245"/>
        <v>0</v>
      </c>
      <c r="R1221" s="41">
        <f t="shared" si="255"/>
        <v>0</v>
      </c>
      <c r="S1221" s="41">
        <f t="shared" si="246"/>
        <v>0</v>
      </c>
      <c r="T1221">
        <f t="shared" si="256"/>
        <v>0</v>
      </c>
      <c r="U1221" s="40">
        <f t="shared" si="247"/>
        <v>0</v>
      </c>
      <c r="V1221" s="38">
        <f t="shared" si="248"/>
        <v>0</v>
      </c>
      <c r="W1221" t="str">
        <f>VLOOKUP(A1221,'Komplet č.2008 (ÚR 4 A 5)'!$V$4:$W$778,1,0)</f>
        <v>95230</v>
      </c>
      <c r="X1221" t="str">
        <f>VLOOKUP(A1221,'Komplet č.2008 (ÚR 4 A 5)'!$Y$4:$Y$778,1,0)</f>
        <v>95230</v>
      </c>
      <c r="FJ1221" t="str">
        <f>VLOOKUP(F1221,'Komplet č 2025 (ÚR 4 A 5)'!$F$3:$N$753,9,0)</f>
        <v>95.23</v>
      </c>
      <c r="FK1221">
        <f>VLOOKUP(F1221,'Komplet č 2025 (ÚR 4 A 5)'!$F$3:$N$753,8,0)</f>
        <v>4</v>
      </c>
    </row>
    <row r="1222" spans="1:167" x14ac:dyDescent="0.25">
      <c r="A1222" s="67" t="s">
        <v>3141</v>
      </c>
      <c r="B1222" s="68" t="s">
        <v>3142</v>
      </c>
      <c r="C1222" s="55" t="str">
        <f t="shared" si="257"/>
        <v>95240 - Opravy nábytku a bytového zařízení</v>
      </c>
      <c r="D1222" s="55" t="s">
        <v>3143</v>
      </c>
      <c r="E1222" s="1" t="s">
        <v>29</v>
      </c>
      <c r="F1222" s="67" t="s">
        <v>3141</v>
      </c>
      <c r="G1222" s="68" t="s">
        <v>3144</v>
      </c>
      <c r="H1222" s="55" t="str">
        <f t="shared" si="253"/>
        <v>95240 - Opravy a údržba nábytku a bytového zařízení</v>
      </c>
      <c r="I1222" s="55" t="s">
        <v>3150</v>
      </c>
      <c r="J1222" t="str">
        <f t="shared" si="251"/>
        <v>Shoda</v>
      </c>
      <c r="K1222">
        <v>1220</v>
      </c>
      <c r="L1222" s="1">
        <f>IF(LEFT(Převodník!$A$12,5)=LEFT('Přehled převodů'!D1222,5),1,0)</f>
        <v>0</v>
      </c>
      <c r="M1222" s="31"/>
      <c r="N1222">
        <f t="shared" si="250"/>
        <v>0</v>
      </c>
      <c r="O1222" s="45" t="e">
        <f t="shared" si="254"/>
        <v>#N/A</v>
      </c>
      <c r="P1222">
        <f t="shared" si="244"/>
        <v>0</v>
      </c>
      <c r="Q1222" s="41">
        <f t="shared" si="245"/>
        <v>0</v>
      </c>
      <c r="R1222" s="41">
        <f t="shared" si="255"/>
        <v>0</v>
      </c>
      <c r="S1222" s="41">
        <f t="shared" si="246"/>
        <v>0</v>
      </c>
      <c r="T1222">
        <f t="shared" si="256"/>
        <v>0</v>
      </c>
      <c r="U1222" s="40">
        <f t="shared" si="247"/>
        <v>0</v>
      </c>
      <c r="V1222" s="38">
        <f t="shared" si="248"/>
        <v>0</v>
      </c>
      <c r="W1222" t="str">
        <f>VLOOKUP(A1222,'Komplet č.2008 (ÚR 4 A 5)'!$V$4:$W$778,1,0)</f>
        <v>95240</v>
      </c>
      <c r="X1222" t="str">
        <f>VLOOKUP(A1222,'Komplet č.2008 (ÚR 4 A 5)'!$Y$4:$Y$778,1,0)</f>
        <v>95240</v>
      </c>
      <c r="FJ1222" t="str">
        <f>VLOOKUP(F1222,'Komplet č 2025 (ÚR 4 A 5)'!$F$3:$N$753,9,0)</f>
        <v>95.24</v>
      </c>
      <c r="FK1222">
        <f>VLOOKUP(F1222,'Komplet č 2025 (ÚR 4 A 5)'!$F$3:$N$753,8,0)</f>
        <v>4</v>
      </c>
    </row>
    <row r="1223" spans="1:167" x14ac:dyDescent="0.25">
      <c r="A1223" s="67" t="s">
        <v>3146</v>
      </c>
      <c r="B1223" s="68" t="s">
        <v>3147</v>
      </c>
      <c r="C1223" s="55" t="str">
        <f t="shared" si="257"/>
        <v>95250 - Opravy hodin, hodinek a klenotnických výrobků</v>
      </c>
      <c r="D1223" s="55" t="s">
        <v>3148</v>
      </c>
      <c r="E1223" s="1" t="s">
        <v>29</v>
      </c>
      <c r="F1223" s="67" t="s">
        <v>3146</v>
      </c>
      <c r="G1223" s="68" t="s">
        <v>3149</v>
      </c>
      <c r="H1223" s="55" t="str">
        <f t="shared" si="253"/>
        <v>95250 - Opravy a údržba hodin, hodinek a klenotů</v>
      </c>
      <c r="I1223" s="55" t="s">
        <v>3155</v>
      </c>
      <c r="J1223" t="str">
        <f t="shared" si="251"/>
        <v>Shoda</v>
      </c>
      <c r="K1223">
        <v>1221</v>
      </c>
      <c r="L1223" s="1">
        <f>IF(LEFT(Převodník!$A$12,5)=LEFT('Přehled převodů'!D1223,5),1,0)</f>
        <v>0</v>
      </c>
      <c r="M1223" s="31"/>
      <c r="N1223">
        <f t="shared" si="250"/>
        <v>0</v>
      </c>
      <c r="O1223" s="45" t="e">
        <f t="shared" si="254"/>
        <v>#N/A</v>
      </c>
      <c r="P1223">
        <f t="shared" si="244"/>
        <v>0</v>
      </c>
      <c r="Q1223" s="41">
        <f t="shared" si="245"/>
        <v>0</v>
      </c>
      <c r="R1223" s="41">
        <f t="shared" si="255"/>
        <v>0</v>
      </c>
      <c r="S1223" s="41">
        <f t="shared" si="246"/>
        <v>0</v>
      </c>
      <c r="T1223">
        <f t="shared" si="256"/>
        <v>0</v>
      </c>
      <c r="U1223" s="40">
        <f t="shared" si="247"/>
        <v>0</v>
      </c>
      <c r="V1223" s="38">
        <f t="shared" si="248"/>
        <v>0</v>
      </c>
      <c r="W1223" t="str">
        <f>VLOOKUP(A1223,'Komplet č.2008 (ÚR 4 A 5)'!$V$4:$W$778,1,0)</f>
        <v>95250</v>
      </c>
      <c r="X1223" t="str">
        <f>VLOOKUP(A1223,'Komplet č.2008 (ÚR 4 A 5)'!$Y$4:$Y$778,1,0)</f>
        <v>95250</v>
      </c>
      <c r="FJ1223" t="str">
        <f>VLOOKUP(F1223,'Komplet č 2025 (ÚR 4 A 5)'!$F$3:$N$753,9,0)</f>
        <v>95.25</v>
      </c>
      <c r="FK1223">
        <f>VLOOKUP(F1223,'Komplet č 2025 (ÚR 4 A 5)'!$F$3:$N$753,8,0)</f>
        <v>4</v>
      </c>
    </row>
    <row r="1224" spans="1:167" x14ac:dyDescent="0.25">
      <c r="A1224" s="67" t="s">
        <v>3151</v>
      </c>
      <c r="B1224" s="68" t="s">
        <v>3152</v>
      </c>
      <c r="C1224" s="55" t="str">
        <f t="shared" si="257"/>
        <v>95290 - Opravy ostatních výrobků pro osobní potřebu a převážně pro domácnost</v>
      </c>
      <c r="D1224" s="55" t="s">
        <v>3153</v>
      </c>
      <c r="E1224" s="1" t="s">
        <v>29</v>
      </c>
      <c r="F1224" s="67" t="s">
        <v>3151</v>
      </c>
      <c r="G1224" s="68" t="s">
        <v>3154</v>
      </c>
      <c r="H1224" s="55" t="str">
        <f t="shared" si="253"/>
        <v>95290 - Opravy a údržba výrobků pro osobní potřebu a převážně pro domácnost j. n.</v>
      </c>
      <c r="I1224" s="55" t="s">
        <v>3159</v>
      </c>
      <c r="J1224" t="str">
        <f t="shared" si="251"/>
        <v>Shoda</v>
      </c>
      <c r="K1224">
        <v>1222</v>
      </c>
      <c r="L1224" s="1">
        <f>IF(LEFT(Převodník!$A$12,5)=LEFT('Přehled převodů'!D1224,5),1,0)</f>
        <v>0</v>
      </c>
      <c r="M1224" s="31"/>
      <c r="N1224">
        <f t="shared" si="250"/>
        <v>0</v>
      </c>
      <c r="O1224" s="45" t="e">
        <f t="shared" si="254"/>
        <v>#N/A</v>
      </c>
      <c r="P1224">
        <f t="shared" si="244"/>
        <v>0</v>
      </c>
      <c r="Q1224" s="41">
        <f t="shared" si="245"/>
        <v>0</v>
      </c>
      <c r="R1224" s="41">
        <f t="shared" si="255"/>
        <v>0</v>
      </c>
      <c r="S1224" s="41">
        <f t="shared" si="246"/>
        <v>0</v>
      </c>
      <c r="T1224">
        <f t="shared" si="256"/>
        <v>0</v>
      </c>
      <c r="U1224" s="40">
        <f t="shared" si="247"/>
        <v>0</v>
      </c>
      <c r="V1224" s="38">
        <f t="shared" si="248"/>
        <v>0</v>
      </c>
      <c r="W1224" t="str">
        <f>VLOOKUP(A1224,'Komplet č.2008 (ÚR 4 A 5)'!$V$4:$W$778,1,0)</f>
        <v>95290</v>
      </c>
      <c r="X1224" t="str">
        <f>VLOOKUP(A1224,'Komplet č.2008 (ÚR 4 A 5)'!$Y$4:$Y$778,1,0)</f>
        <v>95290</v>
      </c>
      <c r="FJ1224" t="str">
        <f>VLOOKUP(F1224,'Komplet č 2025 (ÚR 4 A 5)'!$F$3:$N$753,9,0)</f>
        <v>95.29</v>
      </c>
      <c r="FK1224">
        <f>VLOOKUP(F1224,'Komplet č 2025 (ÚR 4 A 5)'!$F$3:$N$753,8,0)</f>
        <v>4</v>
      </c>
    </row>
    <row r="1225" spans="1:167" x14ac:dyDescent="0.25">
      <c r="A1225" s="67" t="s">
        <v>3156</v>
      </c>
      <c r="B1225" s="68" t="s">
        <v>3157</v>
      </c>
      <c r="C1225" s="55" t="str">
        <f t="shared" si="257"/>
        <v>96010 - Praní a chemické čištění textilních a kožešinových výrobků</v>
      </c>
      <c r="D1225" s="55" t="s">
        <v>3158</v>
      </c>
      <c r="E1225" s="1" t="s">
        <v>171</v>
      </c>
      <c r="F1225" s="67" t="s">
        <v>2103</v>
      </c>
      <c r="G1225" s="68" t="s">
        <v>2104</v>
      </c>
      <c r="H1225" s="55" t="str">
        <f t="shared" si="253"/>
        <v>53200 - Ostatní poštovní a kurýrní činnosti</v>
      </c>
      <c r="I1225" s="55" t="s">
        <v>2105</v>
      </c>
      <c r="J1225" t="str">
        <f t="shared" si="251"/>
        <v>Shoda</v>
      </c>
      <c r="K1225">
        <v>1223</v>
      </c>
      <c r="L1225" s="1">
        <f>IF(LEFT(Převodník!$A$12,5)=LEFT('Přehled převodů'!D1225,5),1,0)</f>
        <v>0</v>
      </c>
      <c r="M1225" s="31"/>
      <c r="N1225">
        <f t="shared" si="250"/>
        <v>0</v>
      </c>
      <c r="O1225" s="45" t="e">
        <f t="shared" si="254"/>
        <v>#N/A</v>
      </c>
      <c r="P1225">
        <f t="shared" si="244"/>
        <v>0</v>
      </c>
      <c r="Q1225" s="41">
        <f t="shared" si="245"/>
        <v>0</v>
      </c>
      <c r="R1225" s="41">
        <f t="shared" si="255"/>
        <v>0</v>
      </c>
      <c r="S1225" s="41">
        <f t="shared" si="246"/>
        <v>0</v>
      </c>
      <c r="T1225">
        <f t="shared" si="256"/>
        <v>0</v>
      </c>
      <c r="U1225" s="40">
        <f t="shared" si="247"/>
        <v>0</v>
      </c>
      <c r="V1225" s="38">
        <f t="shared" si="248"/>
        <v>0</v>
      </c>
      <c r="W1225" t="str">
        <f>VLOOKUP(A1225,'Komplet č.2008 (ÚR 4 A 5)'!$V$4:$W$778,1,0)</f>
        <v>96010</v>
      </c>
      <c r="X1225" t="str">
        <f>VLOOKUP(A1225,'Komplet č.2008 (ÚR 4 A 5)'!$Y$4:$Y$778,1,0)</f>
        <v>96010</v>
      </c>
      <c r="FJ1225" t="str">
        <f>VLOOKUP(F1225,'Komplet č 2025 (ÚR 4 A 5)'!$F$3:$N$753,9,0)</f>
        <v>53.20</v>
      </c>
      <c r="FK1225">
        <f>VLOOKUP(F1225,'Komplet č 2025 (ÚR 4 A 5)'!$F$3:$N$753,8,0)</f>
        <v>4</v>
      </c>
    </row>
    <row r="1226" spans="1:167" x14ac:dyDescent="0.25">
      <c r="A1226" s="67" t="s">
        <v>3156</v>
      </c>
      <c r="B1226" s="68" t="s">
        <v>3157</v>
      </c>
      <c r="C1226" s="55" t="str">
        <f t="shared" si="257"/>
        <v>96010 - Praní a chemické čištění textilních a kožešinových výrobků</v>
      </c>
      <c r="D1226" s="55" t="s">
        <v>3158</v>
      </c>
      <c r="E1226" s="1" t="s">
        <v>171</v>
      </c>
      <c r="F1226" s="67" t="s">
        <v>3160</v>
      </c>
      <c r="G1226" s="68" t="s">
        <v>3161</v>
      </c>
      <c r="H1226" s="55" t="str">
        <f t="shared" si="253"/>
        <v>96100 - Praní a čištění textilních a kožešinových výrobků</v>
      </c>
      <c r="I1226" s="55" t="s">
        <v>3162</v>
      </c>
      <c r="J1226" t="str">
        <f t="shared" si="251"/>
        <v>Shoda</v>
      </c>
      <c r="K1226">
        <v>1224</v>
      </c>
      <c r="L1226" s="1">
        <f>IF(LEFT(Převodník!$A$12,5)=LEFT('Přehled převodů'!D1226,5),1,0)</f>
        <v>0</v>
      </c>
      <c r="M1226" s="31"/>
      <c r="N1226">
        <f t="shared" si="250"/>
        <v>0</v>
      </c>
      <c r="O1226" s="45" t="e">
        <f t="shared" si="254"/>
        <v>#N/A</v>
      </c>
      <c r="P1226">
        <f t="shared" ref="P1226:P1235" si="258">IF(AND(N1226&lt;N1227,N1225=0),N1226,0)</f>
        <v>0</v>
      </c>
      <c r="Q1226" s="41">
        <f t="shared" ref="Q1226:Q1236" si="259">IF(AND(P1226&gt;1,P1225=0,L1226=1),P1226,0)</f>
        <v>0</v>
      </c>
      <c r="R1226" s="41">
        <f t="shared" si="255"/>
        <v>0</v>
      </c>
      <c r="S1226" s="41">
        <f t="shared" ref="S1226:S1236" si="260">(IF(AND(N1226=P1226,Q1226=P1226,Q1226,R1226=N1226),N1226,0))</f>
        <v>0</v>
      </c>
      <c r="T1226">
        <f t="shared" si="256"/>
        <v>0</v>
      </c>
      <c r="U1226" s="40">
        <f t="shared" ref="U1226:U1235" si="261">IF(AND(T1225=0,T1227&gt;=0),T1226,0)</f>
        <v>0</v>
      </c>
      <c r="V1226" s="38">
        <f t="shared" ref="V1226:V1236" si="262">IF(U1226+T1226=T1226,T1226,0)</f>
        <v>0</v>
      </c>
      <c r="W1226" t="str">
        <f>VLOOKUP(A1226,'Komplet č.2008 (ÚR 4 A 5)'!$V$4:$W$778,1,0)</f>
        <v>96010</v>
      </c>
      <c r="X1226" t="str">
        <f>VLOOKUP(A1226,'Komplet č.2008 (ÚR 4 A 5)'!$Y$4:$Y$778,1,0)</f>
        <v>96010</v>
      </c>
      <c r="FJ1226" t="str">
        <f>VLOOKUP(F1226,'Komplet č 2025 (ÚR 4 A 5)'!$F$3:$N$753,9,0)</f>
        <v>96.10</v>
      </c>
      <c r="FK1226">
        <f>VLOOKUP(F1226,'Komplet č 2025 (ÚR 4 A 5)'!$F$3:$N$753,8,0)</f>
        <v>4</v>
      </c>
    </row>
    <row r="1227" spans="1:167" x14ac:dyDescent="0.25">
      <c r="A1227" s="67" t="s">
        <v>3156</v>
      </c>
      <c r="B1227" s="68" t="s">
        <v>3157</v>
      </c>
      <c r="C1227" s="55" t="str">
        <f t="shared" si="257"/>
        <v>96010 - Praní a chemické čištění textilních a kožešinových výrobků</v>
      </c>
      <c r="D1227" s="55" t="s">
        <v>3158</v>
      </c>
      <c r="E1227" s="1" t="s">
        <v>171</v>
      </c>
      <c r="F1227" s="67" t="s">
        <v>2681</v>
      </c>
      <c r="G1227" s="68" t="s">
        <v>2682</v>
      </c>
      <c r="H1227" s="55" t="str">
        <f t="shared" si="253"/>
        <v>96910 - Poskytování osobních služeb v domácnostech</v>
      </c>
      <c r="I1227" s="55" t="s">
        <v>2683</v>
      </c>
      <c r="J1227" t="str">
        <f t="shared" si="251"/>
        <v>Shoda</v>
      </c>
      <c r="K1227">
        <v>1225</v>
      </c>
      <c r="L1227" s="1">
        <f>IF(LEFT(Převodník!$A$12,5)=LEFT('Přehled převodů'!D1227,5),1,0)</f>
        <v>0</v>
      </c>
      <c r="M1227" s="31"/>
      <c r="N1227">
        <f t="shared" si="250"/>
        <v>0</v>
      </c>
      <c r="O1227" s="45" t="e">
        <f t="shared" si="254"/>
        <v>#N/A</v>
      </c>
      <c r="P1227">
        <f t="shared" si="258"/>
        <v>0</v>
      </c>
      <c r="Q1227" s="41">
        <f t="shared" si="259"/>
        <v>0</v>
      </c>
      <c r="R1227" s="41">
        <f t="shared" si="255"/>
        <v>0</v>
      </c>
      <c r="S1227" s="41">
        <f t="shared" si="260"/>
        <v>0</v>
      </c>
      <c r="T1227">
        <f t="shared" si="256"/>
        <v>0</v>
      </c>
      <c r="U1227" s="40">
        <f t="shared" si="261"/>
        <v>0</v>
      </c>
      <c r="V1227" s="38">
        <f t="shared" si="262"/>
        <v>0</v>
      </c>
      <c r="W1227" t="str">
        <f>VLOOKUP(A1227,'Komplet č.2008 (ÚR 4 A 5)'!$V$4:$W$778,1,0)</f>
        <v>96010</v>
      </c>
      <c r="X1227" t="str">
        <f>VLOOKUP(A1227,'Komplet č.2008 (ÚR 4 A 5)'!$Y$4:$Y$778,1,0)</f>
        <v>96010</v>
      </c>
      <c r="FJ1227" t="str">
        <f>VLOOKUP(F1227,'Komplet č 2025 (ÚR 4 A 5)'!$F$3:$N$753,9,0)</f>
        <v>96.91</v>
      </c>
      <c r="FK1227">
        <f>VLOOKUP(F1227,'Komplet č 2025 (ÚR 4 A 5)'!$F$3:$N$753,8,0)</f>
        <v>4</v>
      </c>
    </row>
    <row r="1228" spans="1:167" x14ac:dyDescent="0.25">
      <c r="A1228" s="67" t="s">
        <v>3163</v>
      </c>
      <c r="B1228" s="68" t="s">
        <v>3164</v>
      </c>
      <c r="C1228" s="55" t="str">
        <f t="shared" si="257"/>
        <v>96020 - Kadeřnické, kosmetické a podobné činnosti</v>
      </c>
      <c r="D1228" s="55" t="s">
        <v>3165</v>
      </c>
      <c r="E1228" s="1" t="s">
        <v>45</v>
      </c>
      <c r="F1228" s="67" t="s">
        <v>3166</v>
      </c>
      <c r="G1228" s="68" t="s">
        <v>3167</v>
      </c>
      <c r="H1228" s="55" t="str">
        <f t="shared" si="253"/>
        <v>96210 - Kadeřnické a holičské činnosti</v>
      </c>
      <c r="I1228" s="55" t="s">
        <v>3170</v>
      </c>
      <c r="J1228" t="str">
        <f t="shared" si="251"/>
        <v>Shoda</v>
      </c>
      <c r="K1228">
        <v>1226</v>
      </c>
      <c r="L1228" s="1">
        <f>IF(LEFT(Převodník!$A$12,5)=LEFT('Přehled převodů'!D1228,5),1,0)</f>
        <v>0</v>
      </c>
      <c r="M1228" s="31"/>
      <c r="N1228">
        <f t="shared" si="250"/>
        <v>0</v>
      </c>
      <c r="O1228" s="45" t="e">
        <f t="shared" si="254"/>
        <v>#N/A</v>
      </c>
      <c r="P1228">
        <f t="shared" si="258"/>
        <v>0</v>
      </c>
      <c r="Q1228" s="41">
        <f t="shared" si="259"/>
        <v>0</v>
      </c>
      <c r="R1228" s="41">
        <f t="shared" si="255"/>
        <v>0</v>
      </c>
      <c r="S1228" s="41">
        <f t="shared" si="260"/>
        <v>0</v>
      </c>
      <c r="T1228">
        <f t="shared" si="256"/>
        <v>0</v>
      </c>
      <c r="U1228" s="40">
        <f t="shared" si="261"/>
        <v>0</v>
      </c>
      <c r="V1228" s="38">
        <f t="shared" si="262"/>
        <v>0</v>
      </c>
      <c r="W1228" t="str">
        <f>VLOOKUP(A1228,'Komplet č.2008 (ÚR 4 A 5)'!$V$4:$W$778,1,0)</f>
        <v>96020</v>
      </c>
      <c r="X1228" t="str">
        <f>VLOOKUP(A1228,'Komplet č.2008 (ÚR 4 A 5)'!$Y$4:$Y$778,1,0)</f>
        <v>96020</v>
      </c>
      <c r="FJ1228" t="str">
        <f>VLOOKUP(F1228,'Komplet č 2025 (ÚR 4 A 5)'!$F$3:$N$753,9,0)</f>
        <v>96.21</v>
      </c>
      <c r="FK1228">
        <f>VLOOKUP(F1228,'Komplet č 2025 (ÚR 4 A 5)'!$F$3:$N$753,8,0)</f>
        <v>4</v>
      </c>
    </row>
    <row r="1229" spans="1:167" x14ac:dyDescent="0.25">
      <c r="A1229" s="67" t="s">
        <v>3163</v>
      </c>
      <c r="B1229" s="68" t="s">
        <v>3164</v>
      </c>
      <c r="C1229" s="55" t="str">
        <f t="shared" si="257"/>
        <v>96020 - Kadeřnické, kosmetické a podobné činnosti</v>
      </c>
      <c r="D1229" s="55" t="s">
        <v>3165</v>
      </c>
      <c r="E1229" s="1" t="s">
        <v>45</v>
      </c>
      <c r="F1229" s="67" t="s">
        <v>3168</v>
      </c>
      <c r="G1229" s="68" t="s">
        <v>3169</v>
      </c>
      <c r="H1229" s="55" t="str">
        <f t="shared" si="253"/>
        <v>96220 - Kosmetické a podobné činnosti</v>
      </c>
      <c r="I1229" s="55" t="s">
        <v>3175</v>
      </c>
      <c r="J1229" t="str">
        <f t="shared" si="251"/>
        <v>Shoda</v>
      </c>
      <c r="K1229">
        <v>1227</v>
      </c>
      <c r="L1229" s="1">
        <f>IF(LEFT(Převodník!$A$12,5)=LEFT('Přehled převodů'!D1229,5),1,0)</f>
        <v>0</v>
      </c>
      <c r="M1229" s="31"/>
      <c r="N1229">
        <f t="shared" si="250"/>
        <v>0</v>
      </c>
      <c r="O1229" s="45" t="e">
        <f t="shared" si="254"/>
        <v>#N/A</v>
      </c>
      <c r="P1229">
        <f t="shared" si="258"/>
        <v>0</v>
      </c>
      <c r="Q1229" s="41">
        <f t="shared" si="259"/>
        <v>0</v>
      </c>
      <c r="R1229" s="41">
        <f t="shared" si="255"/>
        <v>0</v>
      </c>
      <c r="S1229" s="41">
        <f t="shared" si="260"/>
        <v>0</v>
      </c>
      <c r="T1229">
        <f t="shared" si="256"/>
        <v>0</v>
      </c>
      <c r="U1229" s="40">
        <f t="shared" si="261"/>
        <v>0</v>
      </c>
      <c r="V1229" s="38">
        <f t="shared" si="262"/>
        <v>0</v>
      </c>
      <c r="W1229" t="str">
        <f>VLOOKUP(A1229,'Komplet č.2008 (ÚR 4 A 5)'!$V$4:$W$778,1,0)</f>
        <v>96020</v>
      </c>
      <c r="X1229" t="str">
        <f>VLOOKUP(A1229,'Komplet č.2008 (ÚR 4 A 5)'!$Y$4:$Y$778,1,0)</f>
        <v>96020</v>
      </c>
      <c r="FJ1229" t="str">
        <f>VLOOKUP(F1229,'Komplet č 2025 (ÚR 4 A 5)'!$F$3:$N$753,9,0)</f>
        <v>96.22</v>
      </c>
      <c r="FK1229">
        <f>VLOOKUP(F1229,'Komplet č 2025 (ÚR 4 A 5)'!$F$3:$N$753,8,0)</f>
        <v>4</v>
      </c>
    </row>
    <row r="1230" spans="1:167" x14ac:dyDescent="0.25">
      <c r="A1230" s="67" t="s">
        <v>3171</v>
      </c>
      <c r="B1230" s="68" t="s">
        <v>3172</v>
      </c>
      <c r="C1230" s="55" t="str">
        <f t="shared" si="257"/>
        <v>96030 - Pohřební a související činnosti</v>
      </c>
      <c r="D1230" s="55" t="s">
        <v>3173</v>
      </c>
      <c r="E1230" s="1" t="s">
        <v>29</v>
      </c>
      <c r="F1230" s="67" t="s">
        <v>3174</v>
      </c>
      <c r="G1230" s="68" t="s">
        <v>3172</v>
      </c>
      <c r="H1230" s="55" t="str">
        <f t="shared" si="253"/>
        <v>96300 - Pohřební a související činnosti</v>
      </c>
      <c r="I1230" s="55" t="s">
        <v>3181</v>
      </c>
      <c r="J1230" t="str">
        <f t="shared" si="251"/>
        <v>Shoda</v>
      </c>
      <c r="K1230">
        <v>1228</v>
      </c>
      <c r="L1230" s="1">
        <f>IF(LEFT(Převodník!$A$12,5)=LEFT('Přehled převodů'!D1230,5),1,0)</f>
        <v>0</v>
      </c>
      <c r="M1230" s="31"/>
      <c r="N1230">
        <f t="shared" si="250"/>
        <v>0</v>
      </c>
      <c r="O1230" s="45" t="e">
        <f t="shared" si="254"/>
        <v>#N/A</v>
      </c>
      <c r="P1230">
        <f t="shared" si="258"/>
        <v>0</v>
      </c>
      <c r="Q1230" s="41">
        <f t="shared" si="259"/>
        <v>0</v>
      </c>
      <c r="R1230" s="41">
        <f t="shared" si="255"/>
        <v>0</v>
      </c>
      <c r="S1230" s="41">
        <f t="shared" si="260"/>
        <v>0</v>
      </c>
      <c r="T1230">
        <f t="shared" si="256"/>
        <v>0</v>
      </c>
      <c r="U1230" s="40">
        <f t="shared" si="261"/>
        <v>0</v>
      </c>
      <c r="V1230" s="38">
        <f t="shared" si="262"/>
        <v>0</v>
      </c>
      <c r="W1230" t="str">
        <f>VLOOKUP(A1230,'Komplet č.2008 (ÚR 4 A 5)'!$V$4:$W$778,1,0)</f>
        <v>96030</v>
      </c>
      <c r="X1230" t="str">
        <f>VLOOKUP(A1230,'Komplet č.2008 (ÚR 4 A 5)'!$Y$4:$Y$778,1,0)</f>
        <v>96030</v>
      </c>
      <c r="FJ1230" t="str">
        <f>VLOOKUP(F1230,'Komplet č 2025 (ÚR 4 A 5)'!$F$3:$N$753,9,0)</f>
        <v>96.30</v>
      </c>
      <c r="FK1230">
        <f>VLOOKUP(F1230,'Komplet č 2025 (ÚR 4 A 5)'!$F$3:$N$753,8,0)</f>
        <v>4</v>
      </c>
    </row>
    <row r="1231" spans="1:167" x14ac:dyDescent="0.25">
      <c r="A1231" s="67" t="s">
        <v>3176</v>
      </c>
      <c r="B1231" s="68" t="s">
        <v>3177</v>
      </c>
      <c r="C1231" s="55" t="str">
        <f t="shared" si="257"/>
        <v>96040 - Činnosti pro osobní a fyzickou pohodu</v>
      </c>
      <c r="D1231" s="55" t="s">
        <v>3178</v>
      </c>
      <c r="E1231" s="1" t="s">
        <v>29</v>
      </c>
      <c r="F1231" s="67" t="s">
        <v>3179</v>
      </c>
      <c r="G1231" s="68" t="s">
        <v>3180</v>
      </c>
      <c r="H1231" s="55" t="str">
        <f t="shared" si="253"/>
        <v>96230 - Činnosti denních lázní, saun a parních lázní</v>
      </c>
      <c r="I1231" s="55" t="s">
        <v>3186</v>
      </c>
      <c r="J1231" t="str">
        <f t="shared" si="251"/>
        <v>Shoda</v>
      </c>
      <c r="K1231">
        <v>1229</v>
      </c>
      <c r="L1231" s="1">
        <f>IF(LEFT(Převodník!$A$12,5)=LEFT('Přehled převodů'!D1231,5),1,0)</f>
        <v>0</v>
      </c>
      <c r="M1231" s="31"/>
      <c r="N1231">
        <f t="shared" si="250"/>
        <v>0</v>
      </c>
      <c r="O1231" s="45" t="e">
        <f t="shared" si="254"/>
        <v>#N/A</v>
      </c>
      <c r="P1231">
        <f t="shared" si="258"/>
        <v>0</v>
      </c>
      <c r="Q1231" s="41">
        <f t="shared" si="259"/>
        <v>0</v>
      </c>
      <c r="R1231" s="41">
        <f t="shared" si="255"/>
        <v>0</v>
      </c>
      <c r="S1231" s="41">
        <f t="shared" si="260"/>
        <v>0</v>
      </c>
      <c r="T1231">
        <f t="shared" si="256"/>
        <v>0</v>
      </c>
      <c r="U1231" s="40">
        <f t="shared" si="261"/>
        <v>0</v>
      </c>
      <c r="V1231" s="38">
        <f t="shared" si="262"/>
        <v>0</v>
      </c>
      <c r="W1231" t="str">
        <f>VLOOKUP(A1231,'Komplet č.2008 (ÚR 4 A 5)'!$V$4:$W$778,1,0)</f>
        <v>96040</v>
      </c>
      <c r="X1231" t="str">
        <f>VLOOKUP(A1231,'Komplet č.2008 (ÚR 4 A 5)'!$Y$4:$Y$778,1,0)</f>
        <v>96040</v>
      </c>
      <c r="FJ1231" t="str">
        <f>VLOOKUP(F1231,'Komplet č 2025 (ÚR 4 A 5)'!$F$3:$N$753,9,0)</f>
        <v>96.23</v>
      </c>
      <c r="FK1231">
        <f>VLOOKUP(F1231,'Komplet č 2025 (ÚR 4 A 5)'!$F$3:$N$753,8,0)</f>
        <v>4</v>
      </c>
    </row>
    <row r="1232" spans="1:167" x14ac:dyDescent="0.25">
      <c r="A1232" s="67" t="s">
        <v>3182</v>
      </c>
      <c r="B1232" s="68" t="s">
        <v>3183</v>
      </c>
      <c r="C1232" s="55" t="str">
        <f t="shared" si="257"/>
        <v>96090 - Poskytování ostatních osobních služeb j. n.</v>
      </c>
      <c r="D1232" s="55" t="s">
        <v>3184</v>
      </c>
      <c r="E1232" s="1" t="s">
        <v>29</v>
      </c>
      <c r="F1232" s="67" t="s">
        <v>3185</v>
      </c>
      <c r="G1232" s="68" t="s">
        <v>3183</v>
      </c>
      <c r="H1232" s="55" t="str">
        <f t="shared" si="253"/>
        <v>96990 - Poskytování ostatních osobních služeb j. n.</v>
      </c>
      <c r="I1232" s="55" t="s">
        <v>3190</v>
      </c>
      <c r="J1232" t="str">
        <f t="shared" si="251"/>
        <v>Shoda</v>
      </c>
      <c r="K1232">
        <v>1230</v>
      </c>
      <c r="L1232" s="1">
        <f>IF(LEFT(Převodník!$A$12,5)=LEFT('Přehled převodů'!D1232,5),1,0)</f>
        <v>0</v>
      </c>
      <c r="M1232" s="31"/>
      <c r="N1232">
        <f t="shared" si="250"/>
        <v>0</v>
      </c>
      <c r="O1232" s="45" t="e">
        <f t="shared" si="254"/>
        <v>#N/A</v>
      </c>
      <c r="P1232">
        <f t="shared" si="258"/>
        <v>0</v>
      </c>
      <c r="Q1232" s="41">
        <f t="shared" si="259"/>
        <v>0</v>
      </c>
      <c r="R1232" s="41">
        <f t="shared" si="255"/>
        <v>0</v>
      </c>
      <c r="S1232" s="41">
        <f t="shared" si="260"/>
        <v>0</v>
      </c>
      <c r="T1232">
        <f t="shared" si="256"/>
        <v>0</v>
      </c>
      <c r="U1232" s="40">
        <f t="shared" si="261"/>
        <v>0</v>
      </c>
      <c r="V1232" s="38">
        <f t="shared" si="262"/>
        <v>0</v>
      </c>
      <c r="W1232" t="str">
        <f>VLOOKUP(A1232,'Komplet č.2008 (ÚR 4 A 5)'!$V$4:$W$778,1,0)</f>
        <v>96090</v>
      </c>
      <c r="X1232" t="str">
        <f>VLOOKUP(A1232,'Komplet č.2008 (ÚR 4 A 5)'!$Y$4:$Y$778,1,0)</f>
        <v>96090</v>
      </c>
      <c r="FJ1232" t="str">
        <f>VLOOKUP(F1232,'Komplet č 2025 (ÚR 4 A 5)'!$F$3:$N$753,9,0)</f>
        <v>96.99</v>
      </c>
      <c r="FK1232">
        <f>VLOOKUP(F1232,'Komplet č 2025 (ÚR 4 A 5)'!$F$3:$N$753,8,0)</f>
        <v>4</v>
      </c>
    </row>
    <row r="1233" spans="1:167" x14ac:dyDescent="0.25">
      <c r="A1233" s="67" t="s">
        <v>3187</v>
      </c>
      <c r="B1233" s="68" t="s">
        <v>3188</v>
      </c>
      <c r="C1233" s="55" t="str">
        <f t="shared" si="257"/>
        <v>97000 - Činnosti domácností jako zaměstnavatelů domácího personálu</v>
      </c>
      <c r="D1233" s="55" t="s">
        <v>3189</v>
      </c>
      <c r="E1233" s="1" t="s">
        <v>29</v>
      </c>
      <c r="F1233" s="67" t="s">
        <v>3187</v>
      </c>
      <c r="G1233" s="68" t="s">
        <v>3188</v>
      </c>
      <c r="H1233" s="55" t="str">
        <f t="shared" si="253"/>
        <v>97000 - Činnosti domácností jako zaměstnavatelů domácího personálu</v>
      </c>
      <c r="I1233" s="55" t="s">
        <v>3189</v>
      </c>
      <c r="J1233" t="str">
        <f t="shared" si="251"/>
        <v>Shoda</v>
      </c>
      <c r="K1233">
        <v>1231</v>
      </c>
      <c r="L1233" s="1">
        <f>IF(LEFT(Převodník!$A$12,5)=LEFT('Přehled převodů'!D1233,5),1,0)</f>
        <v>0</v>
      </c>
      <c r="M1233" s="31"/>
      <c r="N1233">
        <f t="shared" si="250"/>
        <v>0</v>
      </c>
      <c r="O1233" s="45" t="e">
        <f t="shared" si="254"/>
        <v>#N/A</v>
      </c>
      <c r="P1233">
        <f t="shared" si="258"/>
        <v>0</v>
      </c>
      <c r="Q1233" s="41">
        <f t="shared" si="259"/>
        <v>0</v>
      </c>
      <c r="R1233" s="41">
        <f t="shared" si="255"/>
        <v>0</v>
      </c>
      <c r="S1233" s="41">
        <f t="shared" si="260"/>
        <v>0</v>
      </c>
      <c r="T1233">
        <f t="shared" si="256"/>
        <v>0</v>
      </c>
      <c r="U1233" s="40">
        <f t="shared" si="261"/>
        <v>0</v>
      </c>
      <c r="V1233" s="38">
        <f t="shared" si="262"/>
        <v>0</v>
      </c>
      <c r="W1233" t="str">
        <f>VLOOKUP(A1233,'Komplet č.2008 (ÚR 4 A 5)'!$V$4:$W$778,1,0)</f>
        <v>97000</v>
      </c>
      <c r="X1233" t="str">
        <f>VLOOKUP(A1233,'Komplet č.2008 (ÚR 4 A 5)'!$Y$4:$Y$778,1,0)</f>
        <v>97000</v>
      </c>
      <c r="FJ1233" t="str">
        <f>VLOOKUP(F1233,'Komplet č 2025 (ÚR 4 A 5)'!$F$3:$N$753,9,0)</f>
        <v>97.00</v>
      </c>
      <c r="FK1233">
        <f>VLOOKUP(F1233,'Komplet č 2025 (ÚR 4 A 5)'!$F$3:$N$753,8,0)</f>
        <v>4</v>
      </c>
    </row>
    <row r="1234" spans="1:167" x14ac:dyDescent="0.25">
      <c r="A1234" s="67" t="s">
        <v>3191</v>
      </c>
      <c r="B1234" s="68" t="s">
        <v>3192</v>
      </c>
      <c r="C1234" s="55" t="str">
        <f t="shared" si="257"/>
        <v>98100 - Činnosti domácností produkujících blíže neurčené výrobky pro vlastní potřebu</v>
      </c>
      <c r="D1234" s="55" t="s">
        <v>3193</v>
      </c>
      <c r="E1234" s="1" t="s">
        <v>29</v>
      </c>
      <c r="F1234" s="67" t="s">
        <v>3191</v>
      </c>
      <c r="G1234" s="68" t="s">
        <v>3192</v>
      </c>
      <c r="H1234" s="55" t="str">
        <f t="shared" si="253"/>
        <v>98100 - Činnosti domácností produkujících blíže neurčené výrobky pro vlastní potřebu</v>
      </c>
      <c r="I1234" s="55" t="s">
        <v>3193</v>
      </c>
      <c r="J1234" t="str">
        <f t="shared" si="251"/>
        <v>Shoda</v>
      </c>
      <c r="K1234">
        <v>1232</v>
      </c>
      <c r="L1234" s="1">
        <f>IF(LEFT(Převodník!$A$12,5)=LEFT('Přehled převodů'!D1234,5),1,0)</f>
        <v>0</v>
      </c>
      <c r="M1234" s="31"/>
      <c r="N1234">
        <f t="shared" si="250"/>
        <v>0</v>
      </c>
      <c r="O1234" s="45" t="e">
        <f t="shared" si="254"/>
        <v>#N/A</v>
      </c>
      <c r="P1234">
        <f t="shared" si="258"/>
        <v>0</v>
      </c>
      <c r="Q1234" s="41">
        <f t="shared" si="259"/>
        <v>0</v>
      </c>
      <c r="R1234" s="41">
        <f t="shared" si="255"/>
        <v>0</v>
      </c>
      <c r="S1234" s="41">
        <f t="shared" si="260"/>
        <v>0</v>
      </c>
      <c r="T1234">
        <f t="shared" si="256"/>
        <v>0</v>
      </c>
      <c r="U1234" s="40">
        <f t="shared" si="261"/>
        <v>0</v>
      </c>
      <c r="V1234" s="38">
        <f t="shared" si="262"/>
        <v>0</v>
      </c>
      <c r="W1234" t="str">
        <f>VLOOKUP(A1234,'Komplet č.2008 (ÚR 4 A 5)'!$V$4:$W$778,1,0)</f>
        <v>98100</v>
      </c>
      <c r="X1234" t="str">
        <f>VLOOKUP(A1234,'Komplet č.2008 (ÚR 4 A 5)'!$Y$4:$Y$778,1,0)</f>
        <v>98100</v>
      </c>
      <c r="FJ1234" t="str">
        <f>VLOOKUP(F1234,'Komplet č 2025 (ÚR 4 A 5)'!$F$3:$N$753,9,0)</f>
        <v>98.10</v>
      </c>
      <c r="FK1234">
        <f>VLOOKUP(F1234,'Komplet č 2025 (ÚR 4 A 5)'!$F$3:$N$753,8,0)</f>
        <v>4</v>
      </c>
    </row>
    <row r="1235" spans="1:167" x14ac:dyDescent="0.25">
      <c r="A1235" s="67" t="s">
        <v>3194</v>
      </c>
      <c r="B1235" s="68" t="s">
        <v>3195</v>
      </c>
      <c r="C1235" s="55" t="str">
        <f t="shared" si="257"/>
        <v>98200 - Činnosti domácností poskytujících blíže neurčené služby pro vlastní potřebu</v>
      </c>
      <c r="D1235" s="55" t="s">
        <v>3196</v>
      </c>
      <c r="E1235" s="1" t="s">
        <v>29</v>
      </c>
      <c r="F1235" s="67" t="s">
        <v>3194</v>
      </c>
      <c r="G1235" s="68" t="s">
        <v>3195</v>
      </c>
      <c r="H1235" s="55" t="str">
        <f t="shared" si="253"/>
        <v>98200 - Činnosti domácností poskytujících blíže neurčené služby pro vlastní potřebu</v>
      </c>
      <c r="I1235" s="55" t="s">
        <v>3196</v>
      </c>
      <c r="J1235" t="str">
        <f t="shared" si="251"/>
        <v>Shoda</v>
      </c>
      <c r="K1235">
        <v>1233</v>
      </c>
      <c r="L1235" s="1">
        <f>IF(LEFT(Převodník!$A$12,5)=LEFT('Přehled převodů'!D1235,5),1,0)</f>
        <v>0</v>
      </c>
      <c r="M1235" s="31"/>
      <c r="N1235">
        <f t="shared" si="250"/>
        <v>0</v>
      </c>
      <c r="O1235" s="45" t="e">
        <f t="shared" si="254"/>
        <v>#N/A</v>
      </c>
      <c r="P1235">
        <f t="shared" si="258"/>
        <v>0</v>
      </c>
      <c r="Q1235" s="41">
        <f t="shared" si="259"/>
        <v>0</v>
      </c>
      <c r="R1235" s="41">
        <f t="shared" si="255"/>
        <v>0</v>
      </c>
      <c r="S1235" s="41">
        <f t="shared" si="260"/>
        <v>0</v>
      </c>
      <c r="T1235">
        <f t="shared" si="256"/>
        <v>0</v>
      </c>
      <c r="U1235" s="40">
        <f t="shared" si="261"/>
        <v>0</v>
      </c>
      <c r="V1235" s="38">
        <f t="shared" si="262"/>
        <v>0</v>
      </c>
      <c r="W1235" t="str">
        <f>VLOOKUP(A1235,'Komplet č.2008 (ÚR 4 A 5)'!$V$4:$W$778,1,0)</f>
        <v>98200</v>
      </c>
      <c r="X1235" t="str">
        <f>VLOOKUP(A1235,'Komplet č.2008 (ÚR 4 A 5)'!$Y$4:$Y$778,1,0)</f>
        <v>98200</v>
      </c>
      <c r="FJ1235" t="str">
        <f>VLOOKUP(F1235,'Komplet č 2025 (ÚR 4 A 5)'!$F$3:$N$753,9,0)</f>
        <v>98.20</v>
      </c>
      <c r="FK1235">
        <f>VLOOKUP(F1235,'Komplet č 2025 (ÚR 4 A 5)'!$F$3:$N$753,8,0)</f>
        <v>4</v>
      </c>
    </row>
    <row r="1236" spans="1:167" x14ac:dyDescent="0.25">
      <c r="A1236" s="67" t="s">
        <v>3197</v>
      </c>
      <c r="B1236" s="68" t="s">
        <v>3198</v>
      </c>
      <c r="C1236" s="55" t="str">
        <f t="shared" si="257"/>
        <v>99000 - Činnosti exteritoriálních organizací a orgánů</v>
      </c>
      <c r="D1236" s="55" t="s">
        <v>3199</v>
      </c>
      <c r="E1236" s="1" t="s">
        <v>29</v>
      </c>
      <c r="F1236" s="67" t="s">
        <v>3197</v>
      </c>
      <c r="G1236" s="68" t="s">
        <v>3200</v>
      </c>
      <c r="H1236" s="55" t="str">
        <f t="shared" si="253"/>
        <v>99000 - Činnosti exteritoriálních organizací a institucí</v>
      </c>
      <c r="I1236" s="55" t="s">
        <v>6070</v>
      </c>
      <c r="J1236" t="str">
        <f t="shared" si="251"/>
        <v>Shoda</v>
      </c>
      <c r="K1236">
        <v>1234</v>
      </c>
      <c r="L1236" s="1">
        <f>IF(LEFT(Převodník!$A$12,5)=LEFT('Přehled převodů'!D1236,5),1,0)</f>
        <v>0</v>
      </c>
      <c r="M1236" s="31"/>
      <c r="N1236">
        <f t="shared" si="250"/>
        <v>0</v>
      </c>
      <c r="O1236" s="45" t="e">
        <f t="shared" si="254"/>
        <v>#N/A</v>
      </c>
      <c r="P1236" t="e">
        <f>IF(AND(N1236&lt;#REF!,N1235=0),N1236,0)</f>
        <v>#REF!</v>
      </c>
      <c r="Q1236" s="41" t="e">
        <f t="shared" si="259"/>
        <v>#REF!</v>
      </c>
      <c r="R1236" s="41">
        <f t="shared" si="255"/>
        <v>0</v>
      </c>
      <c r="S1236" s="41" t="e">
        <f t="shared" si="260"/>
        <v>#REF!</v>
      </c>
      <c r="T1236">
        <f t="shared" si="256"/>
        <v>0</v>
      </c>
      <c r="U1236" s="40" t="e">
        <f>IF(AND(T1235=0,#REF!&gt;=0),T1236,0)</f>
        <v>#REF!</v>
      </c>
      <c r="V1236" s="38" t="e">
        <f t="shared" si="262"/>
        <v>#REF!</v>
      </c>
      <c r="W1236" t="str">
        <f>VLOOKUP(A1236,'Komplet č.2008 (ÚR 4 A 5)'!$V$4:$W$778,1,0)</f>
        <v>99000</v>
      </c>
      <c r="X1236" t="str">
        <f>VLOOKUP(A1236,'Komplet č.2008 (ÚR 4 A 5)'!$Y$4:$Y$778,1,0)</f>
        <v>99000</v>
      </c>
      <c r="FJ1236" t="str">
        <f>VLOOKUP(F1236,'Komplet č 2025 (ÚR 4 A 5)'!$F$3:$N$753,9,0)</f>
        <v>99.00</v>
      </c>
      <c r="FK1236">
        <f>VLOOKUP(F1236,'Komplet č 2025 (ÚR 4 A 5)'!$F$3:$N$753,8,0)</f>
        <v>4</v>
      </c>
    </row>
    <row r="1237" spans="1:167" x14ac:dyDescent="0.25">
      <c r="I1237" s="75" t="s">
        <v>7588</v>
      </c>
      <c r="K1237" s="59"/>
      <c r="L1237" s="59">
        <f>SUM(L3:L1236)</f>
        <v>0</v>
      </c>
      <c r="M1237" s="59"/>
      <c r="N1237" s="59"/>
      <c r="O1237" s="59" t="e">
        <f>AVERAGE(O3:O1236)</f>
        <v>#N/A</v>
      </c>
      <c r="P1237" s="59"/>
      <c r="Q1237" s="59" t="e">
        <f>O1237</f>
        <v>#N/A</v>
      </c>
      <c r="R1237" s="59" t="e">
        <f>O1237</f>
        <v>#N/A</v>
      </c>
      <c r="S1237" s="59" t="e">
        <f>O1237</f>
        <v>#N/A</v>
      </c>
      <c r="T1237" s="59">
        <v>100000</v>
      </c>
      <c r="U1237" s="59" t="e">
        <f>SUM(U3:U1236)</f>
        <v>#REF!</v>
      </c>
      <c r="V1237" s="59"/>
    </row>
    <row r="1330" spans="65:106" x14ac:dyDescent="0.25">
      <c r="BM1330" s="54"/>
      <c r="BN1330" s="54"/>
      <c r="BO1330" s="54"/>
      <c r="BP1330" s="54"/>
      <c r="BQ1330" s="54"/>
      <c r="BR1330" s="54"/>
      <c r="BS1330" s="54"/>
      <c r="BT1330" s="54"/>
      <c r="BU1330" s="54"/>
      <c r="BV1330" s="54"/>
      <c r="BW1330" s="54"/>
      <c r="BX1330" s="54"/>
      <c r="BY1330" s="54"/>
      <c r="BZ1330" s="54"/>
      <c r="CA1330" s="54"/>
      <c r="CB1330" s="54"/>
      <c r="CC1330" s="54"/>
      <c r="CD1330" s="54"/>
      <c r="CE1330" s="54"/>
      <c r="CF1330" s="54"/>
      <c r="CG1330" s="54" t="e">
        <f>O1237-1</f>
        <v>#N/A</v>
      </c>
      <c r="CH1330" s="58">
        <f>L1237</f>
        <v>0</v>
      </c>
      <c r="CI1330" s="54"/>
      <c r="CJ1330" s="54"/>
      <c r="CK1330" s="54"/>
      <c r="CL1330" s="54"/>
      <c r="CM1330" s="54"/>
      <c r="CN1330" s="54"/>
      <c r="CO1330" s="54"/>
      <c r="CP1330" s="54"/>
      <c r="CQ1330" s="54"/>
      <c r="CR1330" s="54"/>
      <c r="CS1330" s="54"/>
      <c r="CT1330" s="54"/>
      <c r="CU1330" s="54"/>
      <c r="CV1330" s="54"/>
      <c r="CW1330" s="54"/>
      <c r="CX1330" s="54"/>
      <c r="CY1330" s="54"/>
      <c r="CZ1330" s="54"/>
      <c r="DA1330" s="54"/>
      <c r="DB1330" s="54"/>
    </row>
    <row r="1331" spans="65:106" ht="45" x14ac:dyDescent="0.25">
      <c r="BM1331" s="45"/>
      <c r="BO1331" s="41"/>
      <c r="BP1331" s="41"/>
      <c r="BQ1331" s="41"/>
      <c r="BS1331" s="39"/>
      <c r="BU1331" s="32" t="s">
        <v>7</v>
      </c>
      <c r="BV1331" s="33" t="s">
        <v>8</v>
      </c>
      <c r="BW1331" s="34" t="s">
        <v>9</v>
      </c>
      <c r="BX1331" s="34" t="s">
        <v>3201</v>
      </c>
      <c r="BY1331" s="35" t="s">
        <v>10</v>
      </c>
      <c r="BZ1331" s="32" t="s">
        <v>11</v>
      </c>
      <c r="CA1331" s="33" t="s">
        <v>12</v>
      </c>
      <c r="CB1331" s="37" t="s">
        <v>7603</v>
      </c>
      <c r="CC1331" t="s">
        <v>7589</v>
      </c>
      <c r="CG1331" t="s">
        <v>3202</v>
      </c>
      <c r="CH1331" t="s">
        <v>6</v>
      </c>
      <c r="CM1331" t="e">
        <f>CG1330</f>
        <v>#N/A</v>
      </c>
    </row>
    <row r="1332" spans="65:106" x14ac:dyDescent="0.25">
      <c r="BM1332" s="45"/>
      <c r="BO1332" s="41"/>
      <c r="BP1332" s="41"/>
      <c r="BQ1332" s="41"/>
      <c r="BS1332" s="39"/>
      <c r="BU1332" t="e" cm="1">
        <f t="array" aca="1" ref="BU1332" ca="1">OFFSET(A3:I1169,CM1331,0,CH1330,9)</f>
        <v>#N/A</v>
      </c>
      <c r="CN1332" t="e">
        <f>IF(#REF!=Převodník!$A$12,#REF!,0)</f>
        <v>#REF!</v>
      </c>
      <c r="CT1332" t="e">
        <f>TRIM(#REF!)</f>
        <v>#REF!</v>
      </c>
      <c r="DB1332" t="s">
        <v>3203</v>
      </c>
    </row>
    <row r="1333" spans="65:106" x14ac:dyDescent="0.25">
      <c r="BM1333" s="45"/>
      <c r="BO1333" s="41"/>
      <c r="BP1333" s="41"/>
      <c r="BQ1333" s="41"/>
      <c r="BS1333" s="39"/>
      <c r="CN1333" t="e">
        <f>IF(#REF!=Převodník!$A$12,#REF!,0)</f>
        <v>#REF!</v>
      </c>
      <c r="CT1333" t="e">
        <f>TRIM(#REF!)</f>
        <v>#REF!</v>
      </c>
      <c r="DB1333" t="s">
        <v>3204</v>
      </c>
    </row>
    <row r="1334" spans="65:106" x14ac:dyDescent="0.25">
      <c r="BM1334" s="45"/>
      <c r="BO1334" s="41"/>
      <c r="BP1334" s="41"/>
      <c r="BQ1334" s="41"/>
      <c r="BS1334" s="39"/>
      <c r="CN1334">
        <f>IF(D3=Převodník!$A$12,L3,0)</f>
        <v>0</v>
      </c>
      <c r="CT1334" t="str">
        <f t="shared" ref="CT1334:CT1341" si="263">TRIM(D3)</f>
        <v>01110 - Pěstování obilovin (kromě rýže), luštěnin a olejnatých semen</v>
      </c>
      <c r="DB1334" t="s">
        <v>23</v>
      </c>
    </row>
    <row r="1335" spans="65:106" x14ac:dyDescent="0.25">
      <c r="BM1335" s="45"/>
      <c r="BO1335" s="41"/>
      <c r="BP1335" s="41"/>
      <c r="BQ1335" s="41"/>
      <c r="BS1335" s="39"/>
      <c r="CN1335">
        <f>IF(D4=Převodník!$A$12,L4,0)</f>
        <v>0</v>
      </c>
      <c r="CT1335" t="str">
        <f t="shared" si="263"/>
        <v>01120 - Pěstování rýže</v>
      </c>
      <c r="DB1335" t="s">
        <v>28</v>
      </c>
    </row>
    <row r="1336" spans="65:106" x14ac:dyDescent="0.25">
      <c r="BM1336" s="45"/>
      <c r="BO1336" s="41"/>
      <c r="BP1336" s="41"/>
      <c r="BQ1336" s="41"/>
      <c r="BS1336" s="39"/>
      <c r="CN1336">
        <f>IF(D5=Převodník!$A$12,L5,0)</f>
        <v>0</v>
      </c>
      <c r="CT1336" t="str">
        <f t="shared" si="263"/>
        <v>01130 - Pěstování zeleniny a melounů, kořenů a hlíz</v>
      </c>
      <c r="DB1336" t="s">
        <v>32</v>
      </c>
    </row>
    <row r="1337" spans="65:106" x14ac:dyDescent="0.25">
      <c r="BM1337" s="45"/>
      <c r="BO1337" s="41"/>
      <c r="BP1337" s="41"/>
      <c r="BQ1337" s="41"/>
      <c r="BS1337" s="39"/>
      <c r="CN1337">
        <f>IF(D6=Převodník!$A$12,L6,0)</f>
        <v>0</v>
      </c>
      <c r="CT1337" t="str">
        <f t="shared" si="263"/>
        <v>01140 - Pěstování cukrové třtiny</v>
      </c>
      <c r="DB1337" t="s">
        <v>35</v>
      </c>
    </row>
    <row r="1338" spans="65:106" x14ac:dyDescent="0.25">
      <c r="BM1338" s="45"/>
      <c r="BO1338" s="41"/>
      <c r="BP1338" s="41"/>
      <c r="BQ1338" s="41"/>
      <c r="BS1338" s="39"/>
      <c r="CN1338">
        <f>IF(D7=Převodník!$A$12,L7,0)</f>
        <v>0</v>
      </c>
      <c r="CT1338" t="str">
        <f t="shared" si="263"/>
        <v>01150 - Pěstování tabáku</v>
      </c>
      <c r="DB1338" t="s">
        <v>38</v>
      </c>
    </row>
    <row r="1339" spans="65:106" x14ac:dyDescent="0.25">
      <c r="BM1339" s="45"/>
      <c r="BO1339" s="41"/>
      <c r="BP1339" s="41"/>
      <c r="BQ1339" s="41"/>
      <c r="BS1339" s="39"/>
      <c r="CN1339">
        <f>IF(D8=Převodník!$A$12,L8,0)</f>
        <v>0</v>
      </c>
      <c r="CT1339" t="str">
        <f t="shared" si="263"/>
        <v>01160 - Pěstování přadných rostlin</v>
      </c>
      <c r="DB1339" t="s">
        <v>41</v>
      </c>
    </row>
    <row r="1340" spans="65:106" x14ac:dyDescent="0.25">
      <c r="BM1340" s="45"/>
      <c r="BO1340" s="41"/>
      <c r="BP1340" s="41"/>
      <c r="BQ1340" s="41"/>
      <c r="BS1340" s="39"/>
      <c r="CN1340">
        <f>IF(D9=Převodník!$A$12,L9,0)</f>
        <v>0</v>
      </c>
      <c r="CT1340" t="str">
        <f t="shared" si="263"/>
        <v>01190 - Pěstování ostatních plodin jiných než trvalých</v>
      </c>
      <c r="DB1340" t="s">
        <v>44</v>
      </c>
    </row>
    <row r="1341" spans="65:106" x14ac:dyDescent="0.25">
      <c r="BM1341" s="45"/>
      <c r="BO1341" s="41"/>
      <c r="BP1341" s="41"/>
      <c r="BQ1341" s="41"/>
      <c r="BS1341" s="39"/>
      <c r="CN1341">
        <f>IF(D10=Převodník!$A$12,L10,0)</f>
        <v>0</v>
      </c>
      <c r="CT1341" t="str">
        <f t="shared" si="263"/>
        <v>01190 - Pěstování ostatních plodin jiných než trvalých</v>
      </c>
      <c r="DB1341" t="s">
        <v>44</v>
      </c>
    </row>
    <row r="1342" spans="65:106" x14ac:dyDescent="0.25">
      <c r="BM1342" s="45"/>
      <c r="BO1342" s="41"/>
      <c r="BP1342" s="41"/>
      <c r="BQ1342" s="41"/>
      <c r="BS1342" s="39"/>
      <c r="CN1342" t="e">
        <f>IF(#REF!=Převodník!$A$12,#REF!,0)</f>
        <v>#REF!</v>
      </c>
      <c r="CT1342" t="e">
        <f>TRIM(#REF!)</f>
        <v>#REF!</v>
      </c>
      <c r="DB1342" t="s">
        <v>3205</v>
      </c>
    </row>
    <row r="1343" spans="65:106" x14ac:dyDescent="0.25">
      <c r="BM1343" s="45"/>
      <c r="BO1343" s="41"/>
      <c r="BP1343" s="41"/>
      <c r="BQ1343" s="41"/>
      <c r="BS1343" s="39"/>
      <c r="CN1343" t="e">
        <f>IF(#REF!=Převodník!$A$12,#REF!,0)</f>
        <v>#REF!</v>
      </c>
      <c r="CT1343" t="e">
        <f>TRIM(#REF!)</f>
        <v>#REF!</v>
      </c>
      <c r="DB1343" t="s">
        <v>3205</v>
      </c>
    </row>
    <row r="1344" spans="65:106" x14ac:dyDescent="0.25">
      <c r="BM1344" s="45"/>
      <c r="BO1344" s="41"/>
      <c r="BP1344" s="41"/>
      <c r="BQ1344" s="41"/>
      <c r="BS1344" s="39"/>
      <c r="CN1344">
        <f>IF(D11=Převodník!$A$12,L11,0)</f>
        <v>0</v>
      </c>
      <c r="CT1344" t="str">
        <f t="shared" ref="CT1344:CT1354" si="264">TRIM(D11)</f>
        <v>01210 - Pěstování vinných hroznů</v>
      </c>
      <c r="DB1344" t="s">
        <v>48</v>
      </c>
    </row>
    <row r="1345" spans="65:106" x14ac:dyDescent="0.25">
      <c r="BM1345" s="45"/>
      <c r="BO1345" s="41"/>
      <c r="BP1345" s="41"/>
      <c r="BQ1345" s="41"/>
      <c r="BS1345" s="39"/>
      <c r="CN1345">
        <f>IF(D12=Převodník!$A$12,L12,0)</f>
        <v>0</v>
      </c>
      <c r="CT1345" t="str">
        <f t="shared" si="264"/>
        <v>01220 - Pěstování tropického a subtropického ovoce</v>
      </c>
      <c r="DB1345" t="s">
        <v>51</v>
      </c>
    </row>
    <row r="1346" spans="65:106" x14ac:dyDescent="0.25">
      <c r="BM1346" s="45"/>
      <c r="BO1346" s="41"/>
      <c r="BP1346" s="41"/>
      <c r="BQ1346" s="41"/>
      <c r="BS1346" s="39"/>
      <c r="CN1346">
        <f>IF(D13=Převodník!$A$12,L13,0)</f>
        <v>0</v>
      </c>
      <c r="CT1346" t="str">
        <f t="shared" si="264"/>
        <v>01230 - Pěstování citrusových plodů</v>
      </c>
      <c r="DB1346" t="s">
        <v>54</v>
      </c>
    </row>
    <row r="1347" spans="65:106" x14ac:dyDescent="0.25">
      <c r="BM1347" s="45"/>
      <c r="BO1347" s="41"/>
      <c r="BP1347" s="41"/>
      <c r="BQ1347" s="41"/>
      <c r="BS1347" s="39"/>
      <c r="CN1347">
        <f>IF(D14=Převodník!$A$12,L14,0)</f>
        <v>0</v>
      </c>
      <c r="CT1347" t="str">
        <f t="shared" si="264"/>
        <v>01240 - Pěstování jádrového a peckového ovoce</v>
      </c>
      <c r="DB1347" t="s">
        <v>57</v>
      </c>
    </row>
    <row r="1348" spans="65:106" x14ac:dyDescent="0.25">
      <c r="BM1348" s="45"/>
      <c r="BO1348" s="41"/>
      <c r="BP1348" s="41"/>
      <c r="BQ1348" s="41"/>
      <c r="BS1348" s="39"/>
      <c r="CN1348">
        <f>IF(D15=Převodník!$A$12,L15,0)</f>
        <v>0</v>
      </c>
      <c r="CT1348" t="str">
        <f t="shared" si="264"/>
        <v>01250 - Pěstování ostatního stromového a keřového ovoce a ořechů</v>
      </c>
      <c r="DB1348" t="s">
        <v>60</v>
      </c>
    </row>
    <row r="1349" spans="65:106" x14ac:dyDescent="0.25">
      <c r="BM1349" s="45"/>
      <c r="BO1349" s="41"/>
      <c r="BP1349" s="41"/>
      <c r="BQ1349" s="41"/>
      <c r="BS1349" s="39"/>
      <c r="CN1349">
        <f>IF(D16=Převodník!$A$12,L16,0)</f>
        <v>0</v>
      </c>
      <c r="CT1349" t="str">
        <f t="shared" si="264"/>
        <v>01260 - Pěstování olejnatých plodů</v>
      </c>
      <c r="DB1349" t="s">
        <v>63</v>
      </c>
    </row>
    <row r="1350" spans="65:106" x14ac:dyDescent="0.25">
      <c r="BM1350" s="45"/>
      <c r="BO1350" s="41"/>
      <c r="BP1350" s="41"/>
      <c r="BQ1350" s="41"/>
      <c r="BS1350" s="39"/>
      <c r="CN1350">
        <f>IF(D17=Převodník!$A$12,L17,0)</f>
        <v>0</v>
      </c>
      <c r="CT1350" t="str">
        <f t="shared" si="264"/>
        <v>01270 - Pěstování rostlin pro výrobu nápojů</v>
      </c>
      <c r="DB1350" t="s">
        <v>66</v>
      </c>
    </row>
    <row r="1351" spans="65:106" x14ac:dyDescent="0.25">
      <c r="BM1351" s="45"/>
      <c r="BO1351" s="41"/>
      <c r="BP1351" s="41"/>
      <c r="BQ1351" s="41"/>
      <c r="BS1351" s="39"/>
      <c r="CN1351">
        <f>IF(D18=Převodník!$A$12,L18,0)</f>
        <v>0</v>
      </c>
      <c r="CT1351" t="str">
        <f t="shared" si="264"/>
        <v>01280 - Pěstování koření, aromatických, léčivých a farmaceutických rostlin</v>
      </c>
      <c r="DB1351" t="s">
        <v>69</v>
      </c>
    </row>
    <row r="1352" spans="65:106" x14ac:dyDescent="0.25">
      <c r="BM1352" s="45"/>
      <c r="BO1352" s="41"/>
      <c r="BP1352" s="41"/>
      <c r="BQ1352" s="41"/>
      <c r="BS1352" s="39"/>
      <c r="CN1352">
        <f>IF(D19=Převodník!$A$12,L19,0)</f>
        <v>0</v>
      </c>
      <c r="CT1352" t="str">
        <f t="shared" si="264"/>
        <v>01280 - Pěstování koření, aromatických, léčivých a farmaceutických rostlin</v>
      </c>
      <c r="DB1352" t="s">
        <v>69</v>
      </c>
    </row>
    <row r="1353" spans="65:106" x14ac:dyDescent="0.25">
      <c r="BM1353" s="45"/>
      <c r="BO1353" s="41"/>
      <c r="BP1353" s="41"/>
      <c r="BQ1353" s="41"/>
      <c r="BS1353" s="39"/>
      <c r="CN1353">
        <f>IF(D20=Převodník!$A$12,L20,0)</f>
        <v>0</v>
      </c>
      <c r="CT1353" t="str">
        <f t="shared" si="264"/>
        <v>01290 - Pěstování ostatních trvalých plodin</v>
      </c>
      <c r="DB1353" t="s">
        <v>74</v>
      </c>
    </row>
    <row r="1354" spans="65:106" x14ac:dyDescent="0.25">
      <c r="BM1354" s="45"/>
      <c r="BO1354" s="41"/>
      <c r="BP1354" s="41"/>
      <c r="BQ1354" s="41"/>
      <c r="BS1354" s="39"/>
      <c r="CN1354">
        <f>IF(D21=Převodník!$A$12,L21,0)</f>
        <v>0</v>
      </c>
      <c r="CT1354" t="str">
        <f t="shared" si="264"/>
        <v>01300 - Množení rostlin</v>
      </c>
      <c r="DB1354" t="s">
        <v>77</v>
      </c>
    </row>
    <row r="1355" spans="65:106" x14ac:dyDescent="0.25">
      <c r="BM1355" s="45"/>
      <c r="BO1355" s="41"/>
      <c r="BP1355" s="41"/>
      <c r="BQ1355" s="41"/>
      <c r="BS1355" s="39"/>
      <c r="CN1355" t="e">
        <f>IF(#REF!=Převodník!$A$12,#REF!,0)</f>
        <v>#REF!</v>
      </c>
      <c r="CT1355" t="e">
        <f>TRIM(#REF!)</f>
        <v>#REF!</v>
      </c>
      <c r="DB1355" t="s">
        <v>3206</v>
      </c>
    </row>
    <row r="1356" spans="65:106" x14ac:dyDescent="0.25">
      <c r="BM1356" s="45"/>
      <c r="BO1356" s="41"/>
      <c r="BP1356" s="41"/>
      <c r="BQ1356" s="41"/>
      <c r="BS1356" s="39"/>
      <c r="CN1356">
        <f>IF(D22=Převodník!$A$12,L22,0)</f>
        <v>0</v>
      </c>
      <c r="CT1356" t="str">
        <f t="shared" ref="CT1356:CT1371" si="265">TRIM(D22)</f>
        <v>01410 - Chov mléčného skotu</v>
      </c>
      <c r="DB1356" t="s">
        <v>80</v>
      </c>
    </row>
    <row r="1357" spans="65:106" x14ac:dyDescent="0.25">
      <c r="BM1357" s="45"/>
      <c r="BO1357" s="41"/>
      <c r="BP1357" s="41"/>
      <c r="BQ1357" s="41"/>
      <c r="BS1357" s="39"/>
      <c r="CN1357">
        <f>IF(D23=Převodník!$A$12,L23,0)</f>
        <v>0</v>
      </c>
      <c r="CT1357" t="str">
        <f t="shared" si="265"/>
        <v>01420 - Chov jiného skotu</v>
      </c>
      <c r="DB1357" t="s">
        <v>83</v>
      </c>
    </row>
    <row r="1358" spans="65:106" x14ac:dyDescent="0.25">
      <c r="BM1358" s="45"/>
      <c r="BO1358" s="41"/>
      <c r="BP1358" s="41"/>
      <c r="BQ1358" s="41"/>
      <c r="BS1358" s="39"/>
      <c r="CN1358">
        <f>IF(D24=Převodník!$A$12,L24,0)</f>
        <v>0</v>
      </c>
      <c r="CT1358" t="str">
        <f t="shared" si="265"/>
        <v>01420 - Chov jiného skotu</v>
      </c>
      <c r="DB1358" t="s">
        <v>83</v>
      </c>
    </row>
    <row r="1359" spans="65:106" x14ac:dyDescent="0.25">
      <c r="BM1359" s="45"/>
      <c r="BO1359" s="41"/>
      <c r="BP1359" s="41"/>
      <c r="BQ1359" s="41"/>
      <c r="BS1359" s="39"/>
      <c r="CN1359">
        <f>IF(D25=Převodník!$A$12,L25,0)</f>
        <v>0</v>
      </c>
      <c r="CT1359" t="str">
        <f t="shared" si="265"/>
        <v>01430 - Chov koní a jiných koňovitých</v>
      </c>
      <c r="DB1359" t="s">
        <v>88</v>
      </c>
    </row>
    <row r="1360" spans="65:106" x14ac:dyDescent="0.25">
      <c r="BM1360" s="45"/>
      <c r="BO1360" s="41"/>
      <c r="BP1360" s="41"/>
      <c r="BQ1360" s="41"/>
      <c r="BS1360" s="39"/>
      <c r="CN1360">
        <f>IF(D26=Převodník!$A$12,L26,0)</f>
        <v>0</v>
      </c>
      <c r="CT1360" t="str">
        <f t="shared" si="265"/>
        <v>01440 - Chov velbloudů a velbloudovitých</v>
      </c>
      <c r="DB1360" t="s">
        <v>93</v>
      </c>
    </row>
    <row r="1361" spans="65:106" x14ac:dyDescent="0.25">
      <c r="BM1361" s="45"/>
      <c r="BO1361" s="41"/>
      <c r="BP1361" s="41"/>
      <c r="BQ1361" s="41"/>
      <c r="BS1361" s="39"/>
      <c r="CN1361">
        <f>IF(D27=Převodník!$A$12,L27,0)</f>
        <v>0</v>
      </c>
      <c r="CT1361" t="str">
        <f t="shared" si="265"/>
        <v>01450 - Chov ovcí a koz</v>
      </c>
      <c r="DB1361" t="s">
        <v>96</v>
      </c>
    </row>
    <row r="1362" spans="65:106" x14ac:dyDescent="0.25">
      <c r="BM1362" s="45"/>
      <c r="BO1362" s="41"/>
      <c r="BP1362" s="41"/>
      <c r="BQ1362" s="41"/>
      <c r="BS1362" s="39"/>
      <c r="CN1362">
        <f>IF(D28=Převodník!$A$12,L28,0)</f>
        <v>0</v>
      </c>
      <c r="CT1362" t="str">
        <f t="shared" si="265"/>
        <v>01460 - Chov prasat</v>
      </c>
      <c r="DB1362" t="s">
        <v>99</v>
      </c>
    </row>
    <row r="1363" spans="65:106" x14ac:dyDescent="0.25">
      <c r="BM1363" s="45"/>
      <c r="BO1363" s="41"/>
      <c r="BP1363" s="41"/>
      <c r="BQ1363" s="41"/>
      <c r="BS1363" s="39"/>
      <c r="CN1363">
        <f>IF(D29=Převodník!$A$12,L29,0)</f>
        <v>0</v>
      </c>
      <c r="CT1363" t="str">
        <f t="shared" si="265"/>
        <v>01470 - Chov drůbeže</v>
      </c>
      <c r="DB1363" t="s">
        <v>102</v>
      </c>
    </row>
    <row r="1364" spans="65:106" x14ac:dyDescent="0.25">
      <c r="BM1364" s="45"/>
      <c r="BO1364" s="41"/>
      <c r="BP1364" s="41"/>
      <c r="BQ1364" s="41"/>
      <c r="BS1364" s="39"/>
      <c r="CN1364">
        <f>IF(D30=Převodník!$A$12,L30,0)</f>
        <v>0</v>
      </c>
      <c r="CT1364" t="str">
        <f t="shared" si="265"/>
        <v>01490 - Chov ostatních zvířat</v>
      </c>
      <c r="DB1364" t="s">
        <v>105</v>
      </c>
    </row>
    <row r="1365" spans="65:106" x14ac:dyDescent="0.25">
      <c r="BM1365" s="45"/>
      <c r="BO1365" s="41"/>
      <c r="BP1365" s="41"/>
      <c r="BQ1365" s="41"/>
      <c r="BS1365" s="39"/>
      <c r="CN1365">
        <f>IF(D31=Převodník!$A$12,L31,0)</f>
        <v>0</v>
      </c>
      <c r="CT1365" t="str">
        <f t="shared" si="265"/>
        <v>01490 - Chov ostatních zvířat</v>
      </c>
      <c r="DB1365" t="s">
        <v>105</v>
      </c>
    </row>
    <row r="1366" spans="65:106" x14ac:dyDescent="0.25">
      <c r="BM1366" s="45"/>
      <c r="BO1366" s="41"/>
      <c r="BP1366" s="41"/>
      <c r="BQ1366" s="41"/>
      <c r="BS1366" s="39"/>
      <c r="CN1366">
        <f>IF(D32=Převodník!$A$12,L32,0)</f>
        <v>0</v>
      </c>
      <c r="CT1366" t="str">
        <f t="shared" si="265"/>
        <v>01491 - Chov drobných hospodářských zvířat</v>
      </c>
      <c r="DB1366" t="s">
        <v>110</v>
      </c>
    </row>
    <row r="1367" spans="65:106" x14ac:dyDescent="0.25">
      <c r="BM1367" s="45"/>
      <c r="BO1367" s="41"/>
      <c r="BP1367" s="41"/>
      <c r="BQ1367" s="41"/>
      <c r="BS1367" s="39"/>
      <c r="CN1367">
        <f>IF(D33=Převodník!$A$12,L33,0)</f>
        <v>0</v>
      </c>
      <c r="CT1367" t="str">
        <f t="shared" si="265"/>
        <v>01491 - Chov drobných hospodářských zvířat</v>
      </c>
      <c r="DB1367" t="s">
        <v>110</v>
      </c>
    </row>
    <row r="1368" spans="65:106" x14ac:dyDescent="0.25">
      <c r="BM1368" s="45"/>
      <c r="BO1368" s="41"/>
      <c r="BP1368" s="41"/>
      <c r="BQ1368" s="41"/>
      <c r="BS1368" s="39"/>
      <c r="CN1368">
        <f>IF(D34=Převodník!$A$12,L34,0)</f>
        <v>0</v>
      </c>
      <c r="CT1368" t="str">
        <f t="shared" si="265"/>
        <v>01492 - Chov kožešinových zvířat</v>
      </c>
      <c r="DB1368" t="s">
        <v>113</v>
      </c>
    </row>
    <row r="1369" spans="65:106" x14ac:dyDescent="0.25">
      <c r="BM1369" s="45"/>
      <c r="BO1369" s="41"/>
      <c r="BP1369" s="41"/>
      <c r="BQ1369" s="41"/>
      <c r="BS1369" s="39"/>
      <c r="CN1369">
        <f>IF(D35=Převodník!$A$12,L35,0)</f>
        <v>0</v>
      </c>
      <c r="CT1369" t="str">
        <f t="shared" si="265"/>
        <v>01493 - Chov zvířat pro zájmový chov</v>
      </c>
      <c r="DB1369" t="s">
        <v>116</v>
      </c>
    </row>
    <row r="1370" spans="65:106" x14ac:dyDescent="0.25">
      <c r="BM1370" s="45"/>
      <c r="BO1370" s="41"/>
      <c r="BP1370" s="41"/>
      <c r="BQ1370" s="41"/>
      <c r="BS1370" s="39"/>
      <c r="CN1370">
        <f>IF(D36=Převodník!$A$12,L36,0)</f>
        <v>0</v>
      </c>
      <c r="CT1370" t="str">
        <f t="shared" si="265"/>
        <v>01499 - Chov ostatních zvířat j. n.</v>
      </c>
      <c r="DB1370" t="s">
        <v>119</v>
      </c>
    </row>
    <row r="1371" spans="65:106" x14ac:dyDescent="0.25">
      <c r="BM1371" s="45"/>
      <c r="BO1371" s="41"/>
      <c r="BP1371" s="41"/>
      <c r="BQ1371" s="41"/>
      <c r="BS1371" s="39"/>
      <c r="CN1371">
        <f>IF(D37=Převodník!$A$12,L37,0)</f>
        <v>0</v>
      </c>
      <c r="CT1371" t="str">
        <f t="shared" si="265"/>
        <v>01500 - Smíšené hospodářství</v>
      </c>
      <c r="DB1371" t="s">
        <v>122</v>
      </c>
    </row>
    <row r="1372" spans="65:106" x14ac:dyDescent="0.25">
      <c r="BM1372" s="45"/>
      <c r="BO1372" s="41"/>
      <c r="BP1372" s="41"/>
      <c r="BQ1372" s="41"/>
      <c r="BS1372" s="39"/>
      <c r="CN1372" t="e">
        <f>IF(#REF!=Převodník!$A$12,#REF!,0)</f>
        <v>#REF!</v>
      </c>
      <c r="CT1372" t="e">
        <f>TRIM(#REF!)</f>
        <v>#REF!</v>
      </c>
      <c r="DB1372" t="s">
        <v>3207</v>
      </c>
    </row>
    <row r="1373" spans="65:106" x14ac:dyDescent="0.25">
      <c r="BM1373" s="45"/>
      <c r="BO1373" s="41"/>
      <c r="BP1373" s="41"/>
      <c r="BQ1373" s="41"/>
      <c r="BS1373" s="39"/>
      <c r="CN1373" t="e">
        <f>IF(#REF!=Převodník!$A$12,#REF!,0)</f>
        <v>#REF!</v>
      </c>
      <c r="CT1373" t="e">
        <f>TRIM(#REF!)</f>
        <v>#REF!</v>
      </c>
      <c r="DB1373" t="s">
        <v>3207</v>
      </c>
    </row>
    <row r="1374" spans="65:106" x14ac:dyDescent="0.25">
      <c r="BM1374" s="45"/>
      <c r="BO1374" s="41"/>
      <c r="BP1374" s="41"/>
      <c r="BQ1374" s="41"/>
      <c r="BS1374" s="39"/>
      <c r="CN1374">
        <f>IF(D38=Převodník!$A$12,L38,0)</f>
        <v>0</v>
      </c>
      <c r="CT1374" t="str">
        <f t="shared" ref="CT1374:CT1379" si="266">TRIM(D38)</f>
        <v>01610 - Podpůrné činnosti pro rostlinnou výrobu</v>
      </c>
      <c r="DB1374" t="s">
        <v>127</v>
      </c>
    </row>
    <row r="1375" spans="65:106" x14ac:dyDescent="0.25">
      <c r="BM1375" s="45"/>
      <c r="BO1375" s="41"/>
      <c r="BP1375" s="41"/>
      <c r="BQ1375" s="41"/>
      <c r="BS1375" s="39"/>
      <c r="CN1375">
        <f>IF(D39=Převodník!$A$12,L39,0)</f>
        <v>0</v>
      </c>
      <c r="CT1375" t="str">
        <f t="shared" si="266"/>
        <v>01620 - Podpůrné činnosti pro živočišnou výrobu</v>
      </c>
      <c r="DB1375" t="s">
        <v>130</v>
      </c>
    </row>
    <row r="1376" spans="65:106" x14ac:dyDescent="0.25">
      <c r="BM1376" s="45"/>
      <c r="BO1376" s="41"/>
      <c r="BP1376" s="41"/>
      <c r="BQ1376" s="41"/>
      <c r="BS1376" s="39"/>
      <c r="CN1376">
        <f>IF(D40=Převodník!$A$12,L40,0)</f>
        <v>0</v>
      </c>
      <c r="CT1376" t="str">
        <f t="shared" si="266"/>
        <v>01620 - Podpůrné činnosti pro živočišnou výrobu</v>
      </c>
      <c r="DB1376" t="s">
        <v>130</v>
      </c>
    </row>
    <row r="1377" spans="65:106" x14ac:dyDescent="0.25">
      <c r="BM1377" s="45"/>
      <c r="BO1377" s="41"/>
      <c r="BP1377" s="41"/>
      <c r="BQ1377" s="41"/>
      <c r="BS1377" s="39"/>
      <c r="CN1377">
        <f>IF(D41=Převodník!$A$12,L41,0)</f>
        <v>0</v>
      </c>
      <c r="CT1377" t="str">
        <f t="shared" si="266"/>
        <v>01630 - Posklizňové činnosti</v>
      </c>
      <c r="DB1377" t="s">
        <v>133</v>
      </c>
    </row>
    <row r="1378" spans="65:106" x14ac:dyDescent="0.25">
      <c r="BM1378" s="45"/>
      <c r="BO1378" s="41"/>
      <c r="BP1378" s="41"/>
      <c r="BQ1378" s="41"/>
      <c r="BS1378" s="39"/>
      <c r="CN1378">
        <f>IF(D42=Převodník!$A$12,L42,0)</f>
        <v>0</v>
      </c>
      <c r="CT1378" t="str">
        <f t="shared" si="266"/>
        <v>01640 - Zpracování osiva pro účely množení</v>
      </c>
      <c r="DB1378" t="s">
        <v>138</v>
      </c>
    </row>
    <row r="1379" spans="65:106" x14ac:dyDescent="0.25">
      <c r="BM1379" s="45"/>
      <c r="BO1379" s="41"/>
      <c r="BP1379" s="41"/>
      <c r="BQ1379" s="41"/>
      <c r="BS1379" s="39"/>
      <c r="CN1379">
        <f>IF(D43=Převodník!$A$12,L43,0)</f>
        <v>0</v>
      </c>
      <c r="CT1379" t="str">
        <f t="shared" si="266"/>
        <v>01700 - Lov a odchyt divokých zvířat a související činnosti</v>
      </c>
      <c r="DB1379" t="s">
        <v>141</v>
      </c>
    </row>
    <row r="1380" spans="65:106" x14ac:dyDescent="0.25">
      <c r="BM1380" s="45"/>
      <c r="BO1380" s="41"/>
      <c r="BP1380" s="41"/>
      <c r="BQ1380" s="41"/>
      <c r="BS1380" s="39"/>
      <c r="CN1380" t="e">
        <f>IF(#REF!=Převodník!$A$12,#REF!,0)</f>
        <v>#REF!</v>
      </c>
      <c r="CT1380" t="e">
        <f>TRIM(#REF!)</f>
        <v>#REF!</v>
      </c>
      <c r="DB1380" t="s">
        <v>3208</v>
      </c>
    </row>
    <row r="1381" spans="65:106" x14ac:dyDescent="0.25">
      <c r="BM1381" s="45"/>
      <c r="BO1381" s="41"/>
      <c r="BP1381" s="41"/>
      <c r="BQ1381" s="41"/>
      <c r="BS1381" s="39"/>
      <c r="CN1381">
        <f>IF(D44=Převodník!$A$12,L44,0)</f>
        <v>0</v>
      </c>
      <c r="CT1381" t="str">
        <f>TRIM(D44)</f>
        <v>02100 - Lesní hospodářství a jiné činnosti v oblasti lesnictví</v>
      </c>
      <c r="DB1381" t="s">
        <v>144</v>
      </c>
    </row>
    <row r="1382" spans="65:106" x14ac:dyDescent="0.25">
      <c r="BM1382" s="45"/>
      <c r="BO1382" s="41"/>
      <c r="BP1382" s="41"/>
      <c r="BQ1382" s="41"/>
      <c r="BS1382" s="39"/>
      <c r="CN1382">
        <f>IF(D45=Převodník!$A$12,L45,0)</f>
        <v>0</v>
      </c>
      <c r="CT1382" t="str">
        <f>TRIM(D45)</f>
        <v>02200 - Těžba dřeva</v>
      </c>
      <c r="DB1382" t="s">
        <v>149</v>
      </c>
    </row>
    <row r="1383" spans="65:106" x14ac:dyDescent="0.25">
      <c r="BM1383" s="45"/>
      <c r="BO1383" s="41"/>
      <c r="BP1383" s="41"/>
      <c r="BQ1383" s="41"/>
      <c r="BS1383" s="39"/>
      <c r="CN1383">
        <f>IF(D46=Převodník!$A$12,L46,0)</f>
        <v>0</v>
      </c>
      <c r="CT1383" t="str">
        <f>TRIM(D46)</f>
        <v>02300 - Sběr a získávání volně rostoucích plodů a materiálů, kromě dřeva</v>
      </c>
      <c r="DB1383" t="s">
        <v>152</v>
      </c>
    </row>
    <row r="1384" spans="65:106" x14ac:dyDescent="0.25">
      <c r="BM1384" s="45"/>
      <c r="BO1384" s="41"/>
      <c r="BP1384" s="41"/>
      <c r="BQ1384" s="41"/>
      <c r="BS1384" s="39"/>
      <c r="CN1384">
        <f>IF(D47=Převodník!$A$12,L47,0)</f>
        <v>0</v>
      </c>
      <c r="CT1384" t="str">
        <f>TRIM(D47)</f>
        <v>02400 - Podpůrné činnosti pro lesnictví</v>
      </c>
      <c r="DB1384" t="s">
        <v>155</v>
      </c>
    </row>
    <row r="1385" spans="65:106" x14ac:dyDescent="0.25">
      <c r="BM1385" s="45"/>
      <c r="BO1385" s="41"/>
      <c r="BP1385" s="41"/>
      <c r="BQ1385" s="41"/>
      <c r="BS1385" s="39"/>
      <c r="CN1385" t="e">
        <f>IF(#REF!=Převodník!$A$12,#REF!,0)</f>
        <v>#REF!</v>
      </c>
      <c r="CT1385" t="e">
        <f>TRIM(#REF!)</f>
        <v>#REF!</v>
      </c>
      <c r="DB1385" t="s">
        <v>3209</v>
      </c>
    </row>
    <row r="1386" spans="65:106" x14ac:dyDescent="0.25">
      <c r="BM1386" s="45"/>
      <c r="BO1386" s="41"/>
      <c r="BP1386" s="41"/>
      <c r="BQ1386" s="41"/>
      <c r="BS1386" s="39"/>
      <c r="CN1386" t="e">
        <f>IF(#REF!=Převodník!$A$12,#REF!,0)</f>
        <v>#REF!</v>
      </c>
      <c r="CT1386" t="e">
        <f>TRIM(#REF!)</f>
        <v>#REF!</v>
      </c>
      <c r="DB1386" t="s">
        <v>3209</v>
      </c>
    </row>
    <row r="1387" spans="65:106" x14ac:dyDescent="0.25">
      <c r="BM1387" s="45"/>
      <c r="BO1387" s="41"/>
      <c r="BP1387" s="41"/>
      <c r="BQ1387" s="41"/>
      <c r="BS1387" s="39"/>
      <c r="CN1387" t="e">
        <f>IF(#REF!=Převodník!$A$12,#REF!,0)</f>
        <v>#REF!</v>
      </c>
      <c r="CT1387" t="e">
        <f>TRIM(#REF!)</f>
        <v>#REF!</v>
      </c>
      <c r="DB1387" t="s">
        <v>3210</v>
      </c>
    </row>
    <row r="1388" spans="65:106" x14ac:dyDescent="0.25">
      <c r="BM1388" s="45"/>
      <c r="BO1388" s="41"/>
      <c r="BP1388" s="41"/>
      <c r="BQ1388" s="41"/>
      <c r="BS1388" s="39"/>
      <c r="CN1388" t="e">
        <f>IF(#REF!=Převodník!$A$12,#REF!,0)</f>
        <v>#REF!</v>
      </c>
      <c r="CT1388" t="e">
        <f>TRIM(#REF!)</f>
        <v>#REF!</v>
      </c>
      <c r="DB1388" t="s">
        <v>3210</v>
      </c>
    </row>
    <row r="1389" spans="65:106" x14ac:dyDescent="0.25">
      <c r="BM1389" s="45"/>
      <c r="BO1389" s="41"/>
      <c r="BP1389" s="41"/>
      <c r="BQ1389" s="41"/>
      <c r="BS1389" s="39"/>
      <c r="CN1389">
        <f>IF(D48=Převodník!$A$12,L48,0)</f>
        <v>0</v>
      </c>
      <c r="CT1389" t="str">
        <f>TRIM(D48)</f>
        <v>03110 - Mořský rybolov</v>
      </c>
      <c r="DB1389" t="s">
        <v>158</v>
      </c>
    </row>
    <row r="1390" spans="65:106" x14ac:dyDescent="0.25">
      <c r="BM1390" s="45"/>
      <c r="BO1390" s="41"/>
      <c r="BP1390" s="41"/>
      <c r="BQ1390" s="41"/>
      <c r="BS1390" s="39"/>
      <c r="CN1390">
        <f>IF(D49=Převodník!$A$12,L49,0)</f>
        <v>0</v>
      </c>
      <c r="CT1390" t="str">
        <f>TRIM(D49)</f>
        <v>03110 - Mořský rybolov</v>
      </c>
      <c r="DB1390" t="s">
        <v>158</v>
      </c>
    </row>
    <row r="1391" spans="65:106" x14ac:dyDescent="0.25">
      <c r="BM1391" s="45"/>
      <c r="BO1391" s="41"/>
      <c r="BP1391" s="41"/>
      <c r="BQ1391" s="41"/>
      <c r="BS1391" s="39"/>
      <c r="CN1391">
        <f>IF(D50=Převodník!$A$12,L50,0)</f>
        <v>0</v>
      </c>
      <c r="CT1391" t="str">
        <f>TRIM(D50)</f>
        <v>03120 - Sladkovodní rybolov</v>
      </c>
      <c r="DB1391" t="s">
        <v>164</v>
      </c>
    </row>
    <row r="1392" spans="65:106" x14ac:dyDescent="0.25">
      <c r="BM1392" s="45"/>
      <c r="BO1392" s="41"/>
      <c r="BP1392" s="41"/>
      <c r="BQ1392" s="41"/>
      <c r="BS1392" s="39"/>
      <c r="CN1392">
        <f>IF(D51=Převodník!$A$12,L51,0)</f>
        <v>0</v>
      </c>
      <c r="CT1392" t="str">
        <f>TRIM(D51)</f>
        <v>03120 - Sladkovodní rybolov</v>
      </c>
      <c r="DB1392" t="s">
        <v>164</v>
      </c>
    </row>
    <row r="1393" spans="65:106" x14ac:dyDescent="0.25">
      <c r="BM1393" s="45"/>
      <c r="BO1393" s="41"/>
      <c r="BP1393" s="41"/>
      <c r="BQ1393" s="41"/>
      <c r="BS1393" s="39"/>
      <c r="CT1393" t="e">
        <f>TRIM(#REF!)</f>
        <v>#REF!</v>
      </c>
      <c r="DB1393" t="s">
        <v>3211</v>
      </c>
    </row>
    <row r="1394" spans="65:106" x14ac:dyDescent="0.25">
      <c r="BM1394" s="45"/>
      <c r="BO1394" s="41"/>
      <c r="BP1394" s="41"/>
      <c r="BQ1394" s="41"/>
      <c r="BS1394" s="39"/>
      <c r="CT1394" t="e">
        <f>TRIM(#REF!)</f>
        <v>#REF!</v>
      </c>
      <c r="DB1394" t="s">
        <v>3211</v>
      </c>
    </row>
    <row r="1395" spans="65:106" x14ac:dyDescent="0.25">
      <c r="BM1395" s="45"/>
      <c r="BO1395" s="41"/>
      <c r="BP1395" s="41"/>
      <c r="BQ1395" s="41"/>
      <c r="BS1395" s="39"/>
      <c r="CT1395" t="e">
        <f>TRIM(#REF!)</f>
        <v>#REF!</v>
      </c>
      <c r="DB1395" t="s">
        <v>3211</v>
      </c>
    </row>
    <row r="1396" spans="65:106" x14ac:dyDescent="0.25">
      <c r="BM1396" s="45"/>
      <c r="BO1396" s="41"/>
      <c r="BP1396" s="41"/>
      <c r="BQ1396" s="41"/>
      <c r="BS1396" s="39"/>
      <c r="CT1396" t="str">
        <f>TRIM(D52)</f>
        <v>03210 - Mořská akvakultura</v>
      </c>
      <c r="DB1396" t="s">
        <v>167</v>
      </c>
    </row>
    <row r="1397" spans="65:106" x14ac:dyDescent="0.25">
      <c r="BM1397" s="45"/>
      <c r="BO1397" s="41"/>
      <c r="BP1397" s="41"/>
      <c r="BQ1397" s="41"/>
      <c r="BS1397" s="39"/>
      <c r="CT1397" t="str">
        <f>TRIM(D53)</f>
        <v>03210 - Mořská akvakultura</v>
      </c>
      <c r="DB1397" t="s">
        <v>167</v>
      </c>
    </row>
    <row r="1398" spans="65:106" x14ac:dyDescent="0.25">
      <c r="BM1398" s="45"/>
      <c r="BO1398" s="41"/>
      <c r="BP1398" s="41"/>
      <c r="BQ1398" s="41"/>
      <c r="BS1398" s="39"/>
      <c r="CT1398" t="str">
        <f>TRIM(D54)</f>
        <v>03220 - Sladkovodní akvakultura</v>
      </c>
      <c r="DB1398" t="s">
        <v>170</v>
      </c>
    </row>
    <row r="1399" spans="65:106" x14ac:dyDescent="0.25">
      <c r="BM1399" s="45"/>
      <c r="BO1399" s="41"/>
      <c r="BP1399" s="41"/>
      <c r="BQ1399" s="41"/>
      <c r="BS1399" s="39"/>
      <c r="CT1399" t="str">
        <f>TRIM(D55)</f>
        <v>03220 - Sladkovodní akvakultura</v>
      </c>
      <c r="DB1399" t="s">
        <v>170</v>
      </c>
    </row>
    <row r="1400" spans="65:106" x14ac:dyDescent="0.25">
      <c r="BM1400" s="45"/>
      <c r="BO1400" s="41"/>
      <c r="BP1400" s="41"/>
      <c r="BQ1400" s="41"/>
      <c r="BS1400" s="39"/>
      <c r="CT1400" t="str">
        <f>TRIM(D56)</f>
        <v>03220 - Sladkovodní akvakultura</v>
      </c>
      <c r="DB1400" t="s">
        <v>170</v>
      </c>
    </row>
    <row r="1401" spans="65:106" x14ac:dyDescent="0.25">
      <c r="BM1401" s="45"/>
      <c r="BO1401" s="41"/>
      <c r="BP1401" s="41"/>
      <c r="BQ1401" s="41"/>
      <c r="BS1401" s="39"/>
      <c r="CT1401" t="e">
        <f>TRIM(#REF!)</f>
        <v>#REF!</v>
      </c>
      <c r="DB1401" t="s">
        <v>3212</v>
      </c>
    </row>
    <row r="1402" spans="65:106" x14ac:dyDescent="0.25">
      <c r="BM1402" s="45"/>
      <c r="BO1402" s="41"/>
      <c r="BP1402" s="41"/>
      <c r="BQ1402" s="41"/>
      <c r="BS1402" s="39"/>
      <c r="CT1402" t="str">
        <f>TRIM(D57)</f>
        <v>05100 - Těžba a úprava černého uhlí</v>
      </c>
      <c r="DB1402" t="s">
        <v>174</v>
      </c>
    </row>
    <row r="1403" spans="65:106" x14ac:dyDescent="0.25">
      <c r="BM1403" s="45"/>
      <c r="BO1403" s="41"/>
      <c r="BP1403" s="41"/>
      <c r="BQ1403" s="41"/>
      <c r="BS1403" s="39"/>
      <c r="CT1403" t="str">
        <f>TRIM(D58)</f>
        <v>05101 - Těžba černého uhlí</v>
      </c>
      <c r="DB1403" t="s">
        <v>178</v>
      </c>
    </row>
    <row r="1404" spans="65:106" x14ac:dyDescent="0.25">
      <c r="BM1404" s="45"/>
      <c r="BO1404" s="41"/>
      <c r="BP1404" s="41"/>
      <c r="BQ1404" s="41"/>
      <c r="BS1404" s="39"/>
      <c r="CT1404" t="e">
        <f>TRIM(#REF!)</f>
        <v>#REF!</v>
      </c>
      <c r="DB1404" t="s">
        <v>183</v>
      </c>
    </row>
    <row r="1405" spans="65:106" x14ac:dyDescent="0.25">
      <c r="BM1405" s="45"/>
      <c r="BO1405" s="41"/>
      <c r="BP1405" s="41"/>
      <c r="BQ1405" s="41"/>
      <c r="BS1405" s="39"/>
      <c r="CT1405" t="str">
        <f>TRIM(D59)</f>
        <v>05102 - Úprava černého uhlí</v>
      </c>
      <c r="DB1405" t="s">
        <v>186</v>
      </c>
    </row>
    <row r="1406" spans="65:106" x14ac:dyDescent="0.25">
      <c r="BM1406" s="45"/>
      <c r="BO1406" s="41"/>
      <c r="BP1406" s="41"/>
      <c r="BQ1406" s="41"/>
      <c r="BS1406" s="39"/>
      <c r="CT1406" t="e">
        <f>TRIM(#REF!)</f>
        <v>#REF!</v>
      </c>
      <c r="DB1406" t="s">
        <v>191</v>
      </c>
    </row>
    <row r="1407" spans="65:106" x14ac:dyDescent="0.25">
      <c r="BM1407" s="45"/>
      <c r="BO1407" s="41"/>
      <c r="BP1407" s="41"/>
      <c r="BQ1407" s="41"/>
      <c r="BS1407" s="39"/>
      <c r="CT1407" t="str">
        <f>TRIM(D60)</f>
        <v>05200 - Těžba a úprava hnědého uhlí</v>
      </c>
      <c r="DB1407" t="s">
        <v>196</v>
      </c>
    </row>
    <row r="1408" spans="65:106" x14ac:dyDescent="0.25">
      <c r="BM1408" s="45"/>
      <c r="BO1408" s="41"/>
      <c r="BP1408" s="41"/>
      <c r="BQ1408" s="41"/>
      <c r="BS1408" s="39"/>
      <c r="CT1408" t="str">
        <f>TRIM(D61)</f>
        <v>05201 - Těžba hnědého uhlí, kromě lignitu</v>
      </c>
      <c r="DB1408" t="s">
        <v>201</v>
      </c>
    </row>
    <row r="1409" spans="65:106" x14ac:dyDescent="0.25">
      <c r="BM1409" s="45"/>
      <c r="BO1409" s="41"/>
      <c r="BP1409" s="41"/>
      <c r="BQ1409" s="41"/>
      <c r="BS1409" s="39"/>
      <c r="CT1409" t="e">
        <f>TRIM(#REF!)</f>
        <v>#REF!</v>
      </c>
      <c r="DB1409" t="s">
        <v>206</v>
      </c>
    </row>
    <row r="1410" spans="65:106" x14ac:dyDescent="0.25">
      <c r="BM1410" s="45"/>
      <c r="BO1410" s="41"/>
      <c r="BP1410" s="41"/>
      <c r="BQ1410" s="41"/>
      <c r="BS1410" s="39"/>
      <c r="CT1410" t="e">
        <f>TRIM(#REF!)</f>
        <v>#REF!</v>
      </c>
      <c r="DB1410" t="s">
        <v>3213</v>
      </c>
    </row>
    <row r="1411" spans="65:106" x14ac:dyDescent="0.25">
      <c r="BM1411" s="45"/>
      <c r="BO1411" s="41"/>
      <c r="BP1411" s="41"/>
      <c r="BQ1411" s="41"/>
      <c r="BS1411" s="39"/>
      <c r="CT1411" t="str">
        <f>TRIM(D62)</f>
        <v>05202 - Úprava hnědého uhlí, kromě lignitu</v>
      </c>
      <c r="DB1411" t="s">
        <v>209</v>
      </c>
    </row>
    <row r="1412" spans="65:106" x14ac:dyDescent="0.25">
      <c r="BM1412" s="45"/>
      <c r="BO1412" s="41"/>
      <c r="BP1412" s="41"/>
      <c r="BQ1412" s="41"/>
      <c r="BS1412" s="39"/>
      <c r="CT1412" t="e">
        <f>TRIM(#REF!)</f>
        <v>#REF!</v>
      </c>
      <c r="DB1412" t="s">
        <v>212</v>
      </c>
    </row>
    <row r="1413" spans="65:106" x14ac:dyDescent="0.25">
      <c r="BM1413" s="45"/>
      <c r="BO1413" s="41"/>
      <c r="BP1413" s="41"/>
      <c r="BQ1413" s="41"/>
      <c r="BS1413" s="39"/>
      <c r="CT1413" t="e">
        <f>TRIM(#REF!)</f>
        <v>#REF!</v>
      </c>
      <c r="DB1413" t="s">
        <v>3214</v>
      </c>
    </row>
    <row r="1414" spans="65:106" x14ac:dyDescent="0.25">
      <c r="BM1414" s="45"/>
      <c r="BO1414" s="41"/>
      <c r="BP1414" s="41"/>
      <c r="BQ1414" s="41"/>
      <c r="BS1414" s="39"/>
      <c r="CT1414" t="str">
        <f>TRIM(D63)</f>
        <v>05203 - Těžba lignitu</v>
      </c>
      <c r="DB1414" t="s">
        <v>215</v>
      </c>
    </row>
    <row r="1415" spans="65:106" x14ac:dyDescent="0.25">
      <c r="BM1415" s="45"/>
      <c r="BO1415" s="41"/>
      <c r="BP1415" s="41"/>
      <c r="BQ1415" s="41"/>
      <c r="BS1415" s="39"/>
      <c r="CT1415" t="e">
        <f>TRIM(#REF!)</f>
        <v>#REF!</v>
      </c>
      <c r="DB1415" t="s">
        <v>219</v>
      </c>
    </row>
    <row r="1416" spans="65:106" x14ac:dyDescent="0.25">
      <c r="BM1416" s="45"/>
      <c r="BO1416" s="41"/>
      <c r="BP1416" s="41"/>
      <c r="BQ1416" s="41"/>
      <c r="BS1416" s="39"/>
      <c r="CT1416" t="str">
        <f>TRIM(D64)</f>
        <v>05204 - Úprava lignitu</v>
      </c>
      <c r="DB1416" t="s">
        <v>224</v>
      </c>
    </row>
    <row r="1417" spans="65:106" x14ac:dyDescent="0.25">
      <c r="BM1417" s="45"/>
      <c r="BO1417" s="41"/>
      <c r="BP1417" s="41"/>
      <c r="BQ1417" s="41"/>
      <c r="BS1417" s="39"/>
      <c r="CT1417" t="e">
        <f>TRIM(#REF!)</f>
        <v>#REF!</v>
      </c>
      <c r="DB1417" t="s">
        <v>3215</v>
      </c>
    </row>
    <row r="1418" spans="65:106" x14ac:dyDescent="0.25">
      <c r="BM1418" s="45"/>
      <c r="BO1418" s="41"/>
      <c r="BP1418" s="41"/>
      <c r="BQ1418" s="41"/>
      <c r="BS1418" s="39"/>
      <c r="CT1418" t="e">
        <f>TRIM(#REF!)</f>
        <v>#REF!</v>
      </c>
      <c r="DB1418" t="s">
        <v>227</v>
      </c>
    </row>
    <row r="1419" spans="65:106" x14ac:dyDescent="0.25">
      <c r="BM1419" s="45"/>
      <c r="BO1419" s="41"/>
      <c r="BP1419" s="41"/>
      <c r="BQ1419" s="41"/>
      <c r="BS1419" s="39"/>
      <c r="CT1419" t="str">
        <f>TRIM(D65)</f>
        <v>06100 - Těžba ropy</v>
      </c>
      <c r="DB1419" t="s">
        <v>231</v>
      </c>
    </row>
    <row r="1420" spans="65:106" x14ac:dyDescent="0.25">
      <c r="BM1420" s="45"/>
      <c r="BO1420" s="41"/>
      <c r="BP1420" s="41"/>
      <c r="BQ1420" s="41"/>
      <c r="BS1420" s="39"/>
      <c r="CT1420" t="str">
        <f>TRIM(D66)</f>
        <v>06200 - Těžba zemního plynu</v>
      </c>
      <c r="DB1420" t="s">
        <v>236</v>
      </c>
    </row>
    <row r="1421" spans="65:106" x14ac:dyDescent="0.25">
      <c r="BM1421" s="45"/>
      <c r="BO1421" s="41"/>
      <c r="BP1421" s="41"/>
      <c r="BQ1421" s="41"/>
      <c r="BS1421" s="39"/>
      <c r="CT1421" t="str">
        <f>TRIM(D67)</f>
        <v>07100 - Těžba a úprava železných rud</v>
      </c>
      <c r="DB1421" t="s">
        <v>239</v>
      </c>
    </row>
    <row r="1422" spans="65:106" x14ac:dyDescent="0.25">
      <c r="BM1422" s="45"/>
      <c r="BO1422" s="41"/>
      <c r="BP1422" s="41"/>
      <c r="BQ1422" s="41"/>
      <c r="BS1422" s="39"/>
      <c r="CT1422" t="str">
        <f>TRIM(D68)</f>
        <v>07101 - Těžba železných rud</v>
      </c>
      <c r="DB1422" t="s">
        <v>243</v>
      </c>
    </row>
    <row r="1423" spans="65:106" x14ac:dyDescent="0.25">
      <c r="BM1423" s="45"/>
      <c r="BO1423" s="41"/>
      <c r="BP1423" s="41"/>
      <c r="BQ1423" s="41"/>
      <c r="BS1423" s="39"/>
      <c r="CT1423" t="e">
        <f>TRIM(#REF!)</f>
        <v>#REF!</v>
      </c>
      <c r="DB1423" t="s">
        <v>248</v>
      </c>
    </row>
    <row r="1424" spans="65:106" x14ac:dyDescent="0.25">
      <c r="BM1424" s="45"/>
      <c r="BO1424" s="41"/>
      <c r="BP1424" s="41"/>
      <c r="BQ1424" s="41"/>
      <c r="BS1424" s="39"/>
      <c r="CT1424" t="e">
        <f>TRIM(#REF!)</f>
        <v>#REF!</v>
      </c>
      <c r="DB1424" t="s">
        <v>3216</v>
      </c>
    </row>
    <row r="1425" spans="65:106" x14ac:dyDescent="0.25">
      <c r="BM1425" s="45"/>
      <c r="BO1425" s="41"/>
      <c r="BP1425" s="41"/>
      <c r="BQ1425" s="41"/>
      <c r="BS1425" s="39"/>
      <c r="CT1425" t="e">
        <f>TRIM(#REF!)</f>
        <v>#REF!</v>
      </c>
      <c r="DB1425" t="s">
        <v>3217</v>
      </c>
    </row>
    <row r="1426" spans="65:106" x14ac:dyDescent="0.25">
      <c r="BM1426" s="45"/>
      <c r="BO1426" s="41"/>
      <c r="BP1426" s="41"/>
      <c r="BQ1426" s="41"/>
      <c r="BS1426" s="39"/>
      <c r="CT1426" t="str">
        <f>TRIM(D69)</f>
        <v>07102 - Úprava železných rud</v>
      </c>
      <c r="DB1426" t="s">
        <v>251</v>
      </c>
    </row>
    <row r="1427" spans="65:106" x14ac:dyDescent="0.25">
      <c r="BM1427" s="45"/>
      <c r="BO1427" s="41"/>
      <c r="BP1427" s="41"/>
      <c r="BQ1427" s="41"/>
      <c r="BS1427" s="39"/>
      <c r="CT1427" t="e">
        <f>TRIM(#REF!)</f>
        <v>#REF!</v>
      </c>
      <c r="DB1427" t="s">
        <v>256</v>
      </c>
    </row>
    <row r="1428" spans="65:106" x14ac:dyDescent="0.25">
      <c r="BM1428" s="45"/>
      <c r="BO1428" s="41"/>
      <c r="BP1428" s="41"/>
      <c r="BQ1428" s="41"/>
      <c r="BS1428" s="39"/>
      <c r="CT1428" t="e">
        <f>TRIM(#REF!)</f>
        <v>#REF!</v>
      </c>
      <c r="DB1428" t="s">
        <v>3218</v>
      </c>
    </row>
    <row r="1429" spans="65:106" x14ac:dyDescent="0.25">
      <c r="BM1429" s="45"/>
      <c r="BO1429" s="41"/>
      <c r="BP1429" s="41"/>
      <c r="BQ1429" s="41"/>
      <c r="BS1429" s="39"/>
      <c r="CT1429" t="str">
        <f>TRIM(D70)</f>
        <v>07210 - Těžba a úprava uranových a thoriových rud</v>
      </c>
      <c r="DB1429" t="s">
        <v>261</v>
      </c>
    </row>
    <row r="1430" spans="65:106" x14ac:dyDescent="0.25">
      <c r="BM1430" s="45"/>
      <c r="BO1430" s="41"/>
      <c r="BP1430" s="41"/>
      <c r="BQ1430" s="41"/>
      <c r="BS1430" s="39"/>
      <c r="CT1430" t="str">
        <f>TRIM(D71)</f>
        <v>07211 - Těžba uranových a thoriových rud</v>
      </c>
      <c r="DB1430" t="s">
        <v>264</v>
      </c>
    </row>
    <row r="1431" spans="65:106" x14ac:dyDescent="0.25">
      <c r="BM1431" s="45"/>
      <c r="BO1431" s="41"/>
      <c r="BP1431" s="41"/>
      <c r="BQ1431" s="41"/>
      <c r="BS1431" s="39"/>
      <c r="CT1431" t="e">
        <f>TRIM(#REF!)</f>
        <v>#REF!</v>
      </c>
      <c r="DB1431" t="s">
        <v>267</v>
      </c>
    </row>
    <row r="1432" spans="65:106" x14ac:dyDescent="0.25">
      <c r="BM1432" s="45"/>
      <c r="BO1432" s="41"/>
      <c r="BP1432" s="41"/>
      <c r="BQ1432" s="41"/>
      <c r="BS1432" s="39"/>
      <c r="CT1432" t="str">
        <f>TRIM(D72)</f>
        <v>07212 - Úprava uranových a thoriových rud</v>
      </c>
      <c r="DB1432" t="s">
        <v>270</v>
      </c>
    </row>
    <row r="1433" spans="65:106" x14ac:dyDescent="0.25">
      <c r="BM1433" s="45"/>
      <c r="BO1433" s="41"/>
      <c r="BP1433" s="41"/>
      <c r="BQ1433" s="41"/>
      <c r="BS1433" s="39"/>
      <c r="CT1433" t="e">
        <f>TRIM(#REF!)</f>
        <v>#REF!</v>
      </c>
      <c r="DB1433" t="s">
        <v>3219</v>
      </c>
    </row>
    <row r="1434" spans="65:106" x14ac:dyDescent="0.25">
      <c r="BM1434" s="45"/>
      <c r="BO1434" s="41"/>
      <c r="BP1434" s="41"/>
      <c r="BQ1434" s="41"/>
      <c r="BS1434" s="39"/>
      <c r="CT1434" t="e">
        <f>TRIM(#REF!)</f>
        <v>#REF!</v>
      </c>
      <c r="DB1434" t="s">
        <v>275</v>
      </c>
    </row>
    <row r="1435" spans="65:106" x14ac:dyDescent="0.25">
      <c r="BM1435" s="45"/>
      <c r="BO1435" s="41"/>
      <c r="BP1435" s="41"/>
      <c r="BQ1435" s="41"/>
      <c r="BS1435" s="39"/>
      <c r="CT1435" t="str">
        <f>TRIM(D73)</f>
        <v>07290 - Těžba a úprava ostatních neželezných rud</v>
      </c>
      <c r="DB1435" t="s">
        <v>280</v>
      </c>
    </row>
    <row r="1436" spans="65:106" x14ac:dyDescent="0.25">
      <c r="BM1436" s="45"/>
      <c r="BO1436" s="41"/>
      <c r="BP1436" s="41"/>
      <c r="BQ1436" s="41"/>
      <c r="BS1436" s="39"/>
      <c r="CT1436" t="e">
        <f>TRIM(#REF!)</f>
        <v>#REF!</v>
      </c>
      <c r="DB1436" t="s">
        <v>3220</v>
      </c>
    </row>
    <row r="1437" spans="65:106" x14ac:dyDescent="0.25">
      <c r="BM1437" s="45"/>
      <c r="BO1437" s="41"/>
      <c r="BP1437" s="41"/>
      <c r="BQ1437" s="41"/>
      <c r="BS1437" s="39"/>
      <c r="CT1437" t="e">
        <f>TRIM(#REF!)</f>
        <v>#REF!</v>
      </c>
      <c r="DB1437" t="s">
        <v>3220</v>
      </c>
    </row>
    <row r="1438" spans="65:106" x14ac:dyDescent="0.25">
      <c r="BM1438" s="45"/>
      <c r="BO1438" s="41"/>
      <c r="BP1438" s="41"/>
      <c r="BQ1438" s="41"/>
      <c r="BS1438" s="39"/>
      <c r="CT1438" t="e">
        <f>TRIM(#REF!)</f>
        <v>#REF!</v>
      </c>
      <c r="DB1438" t="s">
        <v>3221</v>
      </c>
    </row>
    <row r="1439" spans="65:106" x14ac:dyDescent="0.25">
      <c r="BM1439" s="45"/>
      <c r="BO1439" s="41"/>
      <c r="BP1439" s="41"/>
      <c r="BQ1439" s="41"/>
      <c r="BS1439" s="39"/>
      <c r="CT1439" t="str">
        <f>TRIM(D74)</f>
        <v>07291 - Těžba ostatních neželezných rud</v>
      </c>
      <c r="DB1439" t="s">
        <v>285</v>
      </c>
    </row>
    <row r="1440" spans="65:106" x14ac:dyDescent="0.25">
      <c r="BM1440" s="45"/>
      <c r="BO1440" s="41"/>
      <c r="BP1440" s="41"/>
      <c r="BQ1440" s="41"/>
      <c r="BS1440" s="39"/>
      <c r="CT1440" t="e">
        <f>TRIM(#REF!)</f>
        <v>#REF!</v>
      </c>
      <c r="DB1440" t="s">
        <v>290</v>
      </c>
    </row>
    <row r="1441" spans="65:106" x14ac:dyDescent="0.25">
      <c r="BM1441" s="45"/>
      <c r="BO1441" s="41"/>
      <c r="BP1441" s="41"/>
      <c r="BQ1441" s="41"/>
      <c r="BS1441" s="39"/>
      <c r="CT1441" t="str">
        <f>TRIM(D75)</f>
        <v>07292 - Úprava ostatních neželezných rud</v>
      </c>
      <c r="DB1441" t="s">
        <v>293</v>
      </c>
    </row>
    <row r="1442" spans="65:106" x14ac:dyDescent="0.25">
      <c r="BM1442" s="45"/>
      <c r="BO1442" s="41"/>
      <c r="BP1442" s="41"/>
      <c r="BQ1442" s="41"/>
      <c r="BS1442" s="39"/>
      <c r="CT1442" t="e">
        <f>TRIM(#REF!)</f>
        <v>#REF!</v>
      </c>
      <c r="DB1442" t="s">
        <v>296</v>
      </c>
    </row>
    <row r="1443" spans="65:106" x14ac:dyDescent="0.25">
      <c r="BM1443" s="45"/>
      <c r="BO1443" s="41"/>
      <c r="BP1443" s="41"/>
      <c r="BQ1443" s="41"/>
      <c r="BS1443" s="39"/>
      <c r="CT1443" t="e">
        <f>TRIM(#REF!)</f>
        <v>#REF!</v>
      </c>
      <c r="DB1443" t="s">
        <v>3222</v>
      </c>
    </row>
    <row r="1444" spans="65:106" x14ac:dyDescent="0.25">
      <c r="BM1444" s="45"/>
      <c r="BO1444" s="41"/>
      <c r="BP1444" s="41"/>
      <c r="BQ1444" s="41"/>
      <c r="BS1444" s="39"/>
      <c r="CT1444" t="str">
        <f>TRIM(D76)</f>
        <v>08110 - Dobývání kamene pro výtvarné nebo stavební účely, vápence, sádrovce, křídy a břidlice</v>
      </c>
      <c r="DB1444" t="s">
        <v>299</v>
      </c>
    </row>
    <row r="1445" spans="65:106" x14ac:dyDescent="0.25">
      <c r="BM1445" s="45"/>
      <c r="BO1445" s="41"/>
      <c r="BP1445" s="41"/>
      <c r="BQ1445" s="41"/>
      <c r="BS1445" s="39"/>
      <c r="CT1445" t="str">
        <f>TRIM(D77)</f>
        <v>08120 - Provoz pískoven a štěrkopískoven; těžba jílů a kaolinu</v>
      </c>
      <c r="DB1445" t="s">
        <v>302</v>
      </c>
    </row>
    <row r="1446" spans="65:106" x14ac:dyDescent="0.25">
      <c r="BM1446" s="45"/>
      <c r="BO1446" s="41"/>
      <c r="BP1446" s="41"/>
      <c r="BQ1446" s="41"/>
      <c r="BS1446" s="39"/>
      <c r="CT1446" t="str">
        <f>TRIM(D78)</f>
        <v>08910 - Těžba chemických minerálů a minerálů pro výrobu hnojiv</v>
      </c>
      <c r="DB1446" t="s">
        <v>305</v>
      </c>
    </row>
    <row r="1447" spans="65:106" x14ac:dyDescent="0.25">
      <c r="BM1447" s="45"/>
      <c r="BO1447" s="41"/>
      <c r="BP1447" s="41"/>
      <c r="BQ1447" s="41"/>
      <c r="BS1447" s="39"/>
      <c r="CT1447" t="e">
        <f>TRIM(#REF!)</f>
        <v>#REF!</v>
      </c>
      <c r="DB1447" t="s">
        <v>3223</v>
      </c>
    </row>
    <row r="1448" spans="65:106" x14ac:dyDescent="0.25">
      <c r="BM1448" s="45"/>
      <c r="BO1448" s="41"/>
      <c r="BP1448" s="41"/>
      <c r="BQ1448" s="41"/>
      <c r="BS1448" s="39"/>
      <c r="CT1448" t="str">
        <f>TRIM(D79)</f>
        <v>08920 - Těžba rašeliny</v>
      </c>
      <c r="DB1448" t="s">
        <v>308</v>
      </c>
    </row>
    <row r="1449" spans="65:106" x14ac:dyDescent="0.25">
      <c r="BM1449" s="45"/>
      <c r="BO1449" s="41"/>
      <c r="BP1449" s="41"/>
      <c r="BQ1449" s="41"/>
      <c r="BS1449" s="39"/>
      <c r="CT1449" t="str">
        <f>TRIM(D80)</f>
        <v>08930 - Těžba soli</v>
      </c>
      <c r="DB1449" t="s">
        <v>311</v>
      </c>
    </row>
    <row r="1450" spans="65:106" x14ac:dyDescent="0.25">
      <c r="BM1450" s="45"/>
      <c r="BO1450" s="41"/>
      <c r="BP1450" s="41"/>
      <c r="BQ1450" s="41"/>
      <c r="BS1450" s="39"/>
      <c r="CT1450" t="e">
        <f>TRIM(#REF!)</f>
        <v>#REF!</v>
      </c>
      <c r="DB1450" t="s">
        <v>3224</v>
      </c>
    </row>
    <row r="1451" spans="65:106" x14ac:dyDescent="0.25">
      <c r="BM1451" s="45"/>
      <c r="BO1451" s="41"/>
      <c r="BP1451" s="41"/>
      <c r="BQ1451" s="41"/>
      <c r="BS1451" s="39"/>
      <c r="CT1451" t="str">
        <f>TRIM(D81)</f>
        <v>08990 - Ostatní těžba a dobývání j. n.</v>
      </c>
      <c r="DB1451" t="s">
        <v>314</v>
      </c>
    </row>
    <row r="1452" spans="65:106" x14ac:dyDescent="0.25">
      <c r="BM1452" s="45"/>
      <c r="BO1452" s="41"/>
      <c r="BP1452" s="41"/>
      <c r="BQ1452" s="41"/>
      <c r="BS1452" s="39"/>
      <c r="CT1452" t="str">
        <f>TRIM(D82)</f>
        <v>09100 - Podpůrné činnosti při těžbě ropy a zemního plynu</v>
      </c>
      <c r="DB1452" t="s">
        <v>319</v>
      </c>
    </row>
    <row r="1453" spans="65:106" x14ac:dyDescent="0.25">
      <c r="BM1453" s="45"/>
      <c r="BO1453" s="41"/>
      <c r="BP1453" s="41"/>
      <c r="BQ1453" s="41"/>
      <c r="BS1453" s="39"/>
      <c r="CT1453" t="e">
        <f>TRIM(#REF!)</f>
        <v>#REF!</v>
      </c>
      <c r="DB1453" t="s">
        <v>3225</v>
      </c>
    </row>
    <row r="1454" spans="65:106" x14ac:dyDescent="0.25">
      <c r="BM1454" s="45"/>
      <c r="BO1454" s="41"/>
      <c r="BP1454" s="41"/>
      <c r="BQ1454" s="41"/>
      <c r="BS1454" s="39"/>
      <c r="CT1454" t="str">
        <f>TRIM(D83)</f>
        <v>09900 - Podpůrné činnosti při ostatní těžbě a dobývání</v>
      </c>
      <c r="DB1454" t="s">
        <v>324</v>
      </c>
    </row>
    <row r="1455" spans="65:106" x14ac:dyDescent="0.25">
      <c r="BM1455" s="45"/>
      <c r="BO1455" s="41"/>
      <c r="BP1455" s="41"/>
      <c r="BQ1455" s="41"/>
      <c r="BS1455" s="39"/>
      <c r="CT1455" t="str">
        <f>TRIM(D84)</f>
        <v>10110 - Zpracování a konzervování masa, kromě drůbežího</v>
      </c>
      <c r="DB1455" t="s">
        <v>327</v>
      </c>
    </row>
    <row r="1456" spans="65:106" x14ac:dyDescent="0.25">
      <c r="BM1456" s="45"/>
      <c r="BO1456" s="41"/>
      <c r="BP1456" s="41"/>
      <c r="BQ1456" s="41"/>
      <c r="BS1456" s="39"/>
      <c r="CT1456" t="e">
        <f>TRIM(#REF!)</f>
        <v>#REF!</v>
      </c>
      <c r="DB1456" t="s">
        <v>3226</v>
      </c>
    </row>
    <row r="1457" spans="65:106" x14ac:dyDescent="0.25">
      <c r="BM1457" s="45"/>
      <c r="BO1457" s="41"/>
      <c r="BP1457" s="41"/>
      <c r="BQ1457" s="41"/>
      <c r="BS1457" s="39"/>
      <c r="CT1457" t="str">
        <f>TRIM(D85)</f>
        <v>10120 - Zpracování a konzervování drůbežího masa</v>
      </c>
      <c r="DB1457" t="s">
        <v>330</v>
      </c>
    </row>
    <row r="1458" spans="65:106" x14ac:dyDescent="0.25">
      <c r="BM1458" s="45"/>
      <c r="BO1458" s="41"/>
      <c r="BP1458" s="41"/>
      <c r="BQ1458" s="41"/>
      <c r="BS1458" s="39"/>
      <c r="CT1458" t="str">
        <f>TRIM(D86)</f>
        <v>10130 - Výroba masných výrobků a výrobků z drůbežího masa</v>
      </c>
      <c r="DB1458" t="s">
        <v>333</v>
      </c>
    </row>
    <row r="1459" spans="65:106" x14ac:dyDescent="0.25">
      <c r="BM1459" s="45"/>
      <c r="BO1459" s="41"/>
      <c r="BP1459" s="41"/>
      <c r="BQ1459" s="41"/>
      <c r="BS1459" s="39"/>
      <c r="CT1459" t="str">
        <f>TRIM(D87)</f>
        <v>10200 - Zpracování a konzervování ryb, korýšů a měkkýšů</v>
      </c>
      <c r="DB1459" t="s">
        <v>338</v>
      </c>
    </row>
    <row r="1460" spans="65:106" x14ac:dyDescent="0.25">
      <c r="BM1460" s="45"/>
      <c r="BO1460" s="41"/>
      <c r="BP1460" s="41"/>
      <c r="BQ1460" s="41"/>
      <c r="BS1460" s="39"/>
      <c r="CT1460" t="e">
        <f>TRIM(#REF!)</f>
        <v>#REF!</v>
      </c>
      <c r="DB1460" t="s">
        <v>3227</v>
      </c>
    </row>
    <row r="1461" spans="65:106" x14ac:dyDescent="0.25">
      <c r="BM1461" s="45"/>
      <c r="BO1461" s="41"/>
      <c r="BP1461" s="41"/>
      <c r="BQ1461" s="41"/>
      <c r="BS1461" s="39"/>
      <c r="CT1461" t="e">
        <f>TRIM(#REF!)</f>
        <v>#REF!</v>
      </c>
      <c r="DB1461" t="s">
        <v>3227</v>
      </c>
    </row>
    <row r="1462" spans="65:106" x14ac:dyDescent="0.25">
      <c r="BM1462" s="45"/>
      <c r="BO1462" s="41"/>
      <c r="BP1462" s="41"/>
      <c r="BQ1462" s="41"/>
      <c r="BS1462" s="39"/>
      <c r="CT1462" t="e">
        <f>TRIM(#REF!)</f>
        <v>#REF!</v>
      </c>
      <c r="DB1462" t="s">
        <v>3227</v>
      </c>
    </row>
    <row r="1463" spans="65:106" x14ac:dyDescent="0.25">
      <c r="BM1463" s="45"/>
      <c r="BO1463" s="41"/>
      <c r="BP1463" s="41"/>
      <c r="BQ1463" s="41"/>
      <c r="BS1463" s="39"/>
      <c r="CT1463" t="e">
        <f>TRIM(#REF!)</f>
        <v>#REF!</v>
      </c>
      <c r="DB1463" t="s">
        <v>3227</v>
      </c>
    </row>
    <row r="1464" spans="65:106" x14ac:dyDescent="0.25">
      <c r="BM1464" s="45"/>
      <c r="BO1464" s="41"/>
      <c r="BP1464" s="41"/>
      <c r="BQ1464" s="41"/>
      <c r="BS1464" s="39"/>
      <c r="CT1464" t="str">
        <f t="shared" ref="CT1464:CT1476" si="267">TRIM(D88)</f>
        <v>10310 - Zpracování a konzervování brambor</v>
      </c>
      <c r="DB1464" t="s">
        <v>343</v>
      </c>
    </row>
    <row r="1465" spans="65:106" x14ac:dyDescent="0.25">
      <c r="BM1465" s="45"/>
      <c r="BO1465" s="41"/>
      <c r="BP1465" s="41"/>
      <c r="BQ1465" s="41"/>
      <c r="BS1465" s="39"/>
      <c r="CT1465" t="str">
        <f t="shared" si="267"/>
        <v>10320 - Výroba ovocných a zeleninových šťáv</v>
      </c>
      <c r="DB1465" t="s">
        <v>346</v>
      </c>
    </row>
    <row r="1466" spans="65:106" x14ac:dyDescent="0.25">
      <c r="BM1466" s="45"/>
      <c r="BO1466" s="41"/>
      <c r="BP1466" s="41"/>
      <c r="BQ1466" s="41"/>
      <c r="BS1466" s="39"/>
      <c r="CT1466" t="str">
        <f t="shared" si="267"/>
        <v>10390 - Ostatní zpracování a konzervování ovoce a zeleniny</v>
      </c>
      <c r="DB1466" t="s">
        <v>349</v>
      </c>
    </row>
    <row r="1467" spans="65:106" x14ac:dyDescent="0.25">
      <c r="BM1467" s="45"/>
      <c r="BO1467" s="41"/>
      <c r="BP1467" s="41"/>
      <c r="BQ1467" s="41"/>
      <c r="BS1467" s="39"/>
      <c r="CT1467" t="str">
        <f t="shared" si="267"/>
        <v>10410 - Výroba olejů a tuků</v>
      </c>
      <c r="DB1467" t="s">
        <v>352</v>
      </c>
    </row>
    <row r="1468" spans="65:106" x14ac:dyDescent="0.25">
      <c r="BM1468" s="45"/>
      <c r="BO1468" s="41"/>
      <c r="BP1468" s="41"/>
      <c r="BQ1468" s="41"/>
      <c r="BS1468" s="39"/>
      <c r="CT1468" t="str">
        <f t="shared" si="267"/>
        <v>10420 - Výroba margarínu a podobných jedlých tuků</v>
      </c>
      <c r="DB1468" t="s">
        <v>357</v>
      </c>
    </row>
    <row r="1469" spans="65:106" x14ac:dyDescent="0.25">
      <c r="BM1469" s="45"/>
      <c r="BO1469" s="41"/>
      <c r="BP1469" s="41"/>
      <c r="BQ1469" s="41"/>
      <c r="BS1469" s="39"/>
      <c r="CT1469" t="str">
        <f t="shared" si="267"/>
        <v>10510 - Zpracování mléka, výroba mléčných výrobků a sýrů</v>
      </c>
      <c r="DB1469" t="s">
        <v>360</v>
      </c>
    </row>
    <row r="1470" spans="65:106" x14ac:dyDescent="0.25">
      <c r="BM1470" s="45"/>
      <c r="BO1470" s="41"/>
      <c r="BP1470" s="41"/>
      <c r="BQ1470" s="41"/>
      <c r="BS1470" s="39"/>
      <c r="CT1470" t="str">
        <f t="shared" si="267"/>
        <v>10520 - Výroba zmrzliny</v>
      </c>
      <c r="DB1470" t="s">
        <v>360</v>
      </c>
    </row>
    <row r="1471" spans="65:106" x14ac:dyDescent="0.25">
      <c r="BM1471" s="45"/>
      <c r="BO1471" s="41"/>
      <c r="BP1471" s="41"/>
      <c r="BQ1471" s="41"/>
      <c r="BS1471" s="39"/>
      <c r="CT1471" t="str">
        <f t="shared" si="267"/>
        <v>10610 - Výroba mlýnských výrobků</v>
      </c>
      <c r="DB1471" t="s">
        <v>360</v>
      </c>
    </row>
    <row r="1472" spans="65:106" x14ac:dyDescent="0.25">
      <c r="BM1472" s="45"/>
      <c r="BO1472" s="41"/>
      <c r="BP1472" s="41"/>
      <c r="BQ1472" s="41"/>
      <c r="BS1472" s="39"/>
      <c r="CT1472" t="str">
        <f t="shared" si="267"/>
        <v>10620 - Výroba škrobárenských výrobků</v>
      </c>
      <c r="DB1472" t="s">
        <v>360</v>
      </c>
    </row>
    <row r="1473" spans="65:106" x14ac:dyDescent="0.25">
      <c r="BM1473" s="45"/>
      <c r="BO1473" s="41"/>
      <c r="BP1473" s="41"/>
      <c r="BQ1473" s="41"/>
      <c r="BS1473" s="39"/>
      <c r="CT1473" t="str">
        <f t="shared" si="267"/>
        <v>10710 - Výroba pekařských a cukrářských výrobků, kromě trvanlivých</v>
      </c>
      <c r="DB1473" t="s">
        <v>360</v>
      </c>
    </row>
    <row r="1474" spans="65:106" x14ac:dyDescent="0.25">
      <c r="BM1474" s="45"/>
      <c r="BO1474" s="41"/>
      <c r="BP1474" s="41"/>
      <c r="BQ1474" s="41"/>
      <c r="BS1474" s="39"/>
      <c r="CT1474" t="str">
        <f t="shared" si="267"/>
        <v>10720 - Výroba sucharů a sušenek; výroba trvanlivých cukrářských výrobků</v>
      </c>
      <c r="DB1474" t="s">
        <v>360</v>
      </c>
    </row>
    <row r="1475" spans="65:106" x14ac:dyDescent="0.25">
      <c r="BM1475" s="45"/>
      <c r="BO1475" s="41"/>
      <c r="BP1475" s="41"/>
      <c r="BQ1475" s="41"/>
      <c r="BS1475" s="39"/>
      <c r="CT1475" t="str">
        <f t="shared" si="267"/>
        <v>10730 - Výroba makaronů, nudlí, kuskusu a podobných moučných výrobků</v>
      </c>
      <c r="DB1475" t="s">
        <v>366</v>
      </c>
    </row>
    <row r="1476" spans="65:106" x14ac:dyDescent="0.25">
      <c r="BM1476" s="45"/>
      <c r="BO1476" s="41"/>
      <c r="BP1476" s="41"/>
      <c r="BQ1476" s="41"/>
      <c r="BS1476" s="39"/>
      <c r="CT1476" t="str">
        <f t="shared" si="267"/>
        <v>10810 - Výroba cukru</v>
      </c>
      <c r="DB1476" t="s">
        <v>366</v>
      </c>
    </row>
    <row r="1477" spans="65:106" x14ac:dyDescent="0.25">
      <c r="BM1477" s="45"/>
      <c r="BO1477" s="41"/>
      <c r="BP1477" s="41"/>
      <c r="BQ1477" s="41"/>
      <c r="BS1477" s="39"/>
      <c r="CT1477" t="e">
        <f>TRIM(#REF!)</f>
        <v>#REF!</v>
      </c>
      <c r="DB1477" t="s">
        <v>3228</v>
      </c>
    </row>
    <row r="1478" spans="65:106" x14ac:dyDescent="0.25">
      <c r="BM1478" s="45"/>
      <c r="BO1478" s="41"/>
      <c r="BP1478" s="41"/>
      <c r="BQ1478" s="41"/>
      <c r="BS1478" s="39"/>
      <c r="CT1478" t="str">
        <f>TRIM(D101)</f>
        <v>10820 - Výroba kakaa, čokolády a cukrovinek</v>
      </c>
      <c r="DB1478" t="s">
        <v>372</v>
      </c>
    </row>
    <row r="1479" spans="65:106" x14ac:dyDescent="0.25">
      <c r="BM1479" s="45"/>
      <c r="BO1479" s="41"/>
      <c r="BP1479" s="41"/>
      <c r="BQ1479" s="41"/>
      <c r="BS1479" s="39"/>
      <c r="CT1479" t="str">
        <f>TRIM(D102)</f>
        <v>10830 - Zpracování čaje a kávy</v>
      </c>
      <c r="DB1479" t="s">
        <v>377</v>
      </c>
    </row>
    <row r="1480" spans="65:106" x14ac:dyDescent="0.25">
      <c r="BM1480" s="45"/>
      <c r="BO1480" s="41"/>
      <c r="BP1480" s="41"/>
      <c r="BQ1480" s="41"/>
      <c r="BS1480" s="39"/>
      <c r="CT1480" t="e">
        <f>TRIM(#REF!)</f>
        <v>#REF!</v>
      </c>
      <c r="DB1480" t="s">
        <v>3229</v>
      </c>
    </row>
    <row r="1481" spans="65:106" x14ac:dyDescent="0.25">
      <c r="BM1481" s="45"/>
      <c r="BO1481" s="41"/>
      <c r="BP1481" s="41"/>
      <c r="BQ1481" s="41"/>
      <c r="BS1481" s="39"/>
      <c r="CT1481" t="str">
        <f t="shared" ref="CT1481:CT1488" si="268">TRIM(D103)</f>
        <v>10840 - Výroba koření a aromatických výtažků</v>
      </c>
      <c r="DB1481" t="s">
        <v>382</v>
      </c>
    </row>
    <row r="1482" spans="65:106" x14ac:dyDescent="0.25">
      <c r="BM1482" s="45"/>
      <c r="BO1482" s="41"/>
      <c r="BP1482" s="41"/>
      <c r="BQ1482" s="41"/>
      <c r="BS1482" s="39"/>
      <c r="CT1482" t="str">
        <f t="shared" si="268"/>
        <v>10850 - Výroba hotových pokrmů</v>
      </c>
      <c r="DB1482" t="s">
        <v>387</v>
      </c>
    </row>
    <row r="1483" spans="65:106" x14ac:dyDescent="0.25">
      <c r="BM1483" s="45"/>
      <c r="BO1483" s="41"/>
      <c r="BP1483" s="41"/>
      <c r="BQ1483" s="41"/>
      <c r="BS1483" s="39"/>
      <c r="CT1483" t="str">
        <f t="shared" si="268"/>
        <v>10860 - Výroba homogenizovaných potravinářských přípravků a dietních potravin</v>
      </c>
      <c r="DB1483" t="s">
        <v>390</v>
      </c>
    </row>
    <row r="1484" spans="65:106" x14ac:dyDescent="0.25">
      <c r="BM1484" s="45"/>
      <c r="BO1484" s="41"/>
      <c r="BP1484" s="41"/>
      <c r="BQ1484" s="41"/>
      <c r="BS1484" s="39"/>
      <c r="CT1484" t="str">
        <f t="shared" si="268"/>
        <v>10860 - Výroba homogenizovaných potravinářských přípravků a dietních potravin</v>
      </c>
      <c r="DB1484" t="s">
        <v>395</v>
      </c>
    </row>
    <row r="1485" spans="65:106" x14ac:dyDescent="0.25">
      <c r="BM1485" s="45"/>
      <c r="BO1485" s="41"/>
      <c r="BP1485" s="41"/>
      <c r="BQ1485" s="41"/>
      <c r="BS1485" s="39"/>
      <c r="CT1485" t="str">
        <f t="shared" si="268"/>
        <v>10860 - Výroba homogenizovaných potravinářských přípravků a dietních potravin</v>
      </c>
      <c r="DB1485" t="s">
        <v>398</v>
      </c>
    </row>
    <row r="1486" spans="65:106" x14ac:dyDescent="0.25">
      <c r="BM1486" s="45"/>
      <c r="BO1486" s="41"/>
      <c r="BP1486" s="41"/>
      <c r="BQ1486" s="41"/>
      <c r="BS1486" s="39"/>
      <c r="CT1486" t="str">
        <f t="shared" si="268"/>
        <v>10860 - Výroba homogenizovaných potravinářských přípravků a dietních potravin</v>
      </c>
      <c r="DB1486" t="s">
        <v>401</v>
      </c>
    </row>
    <row r="1487" spans="65:106" x14ac:dyDescent="0.25">
      <c r="BM1487" s="45"/>
      <c r="BO1487" s="41"/>
      <c r="BP1487" s="41"/>
      <c r="BQ1487" s="41"/>
      <c r="BS1487" s="39"/>
      <c r="CT1487" t="str">
        <f t="shared" si="268"/>
        <v>10860 - Výroba homogenizovaných potravinářských přípravků a dietních potravin</v>
      </c>
      <c r="DB1487" t="s">
        <v>403</v>
      </c>
    </row>
    <row r="1488" spans="65:106" x14ac:dyDescent="0.25">
      <c r="BM1488" s="45"/>
      <c r="BO1488" s="41"/>
      <c r="BP1488" s="41"/>
      <c r="BQ1488" s="41"/>
      <c r="BS1488" s="39"/>
      <c r="CT1488" t="str">
        <f t="shared" si="268"/>
        <v>10860 - Výroba homogenizovaných potravinářských přípravků a dietních potravin</v>
      </c>
      <c r="DB1488" t="s">
        <v>406</v>
      </c>
    </row>
    <row r="1489" spans="65:106" x14ac:dyDescent="0.25">
      <c r="BM1489" s="45"/>
      <c r="BO1489" s="41"/>
      <c r="BP1489" s="41"/>
      <c r="BQ1489" s="41"/>
      <c r="BS1489" s="39"/>
      <c r="CT1489" t="e">
        <f>TRIM(#REF!)</f>
        <v>#REF!</v>
      </c>
      <c r="DB1489" t="s">
        <v>3230</v>
      </c>
    </row>
    <row r="1490" spans="65:106" x14ac:dyDescent="0.25">
      <c r="BM1490" s="45"/>
      <c r="BO1490" s="41"/>
      <c r="BP1490" s="41"/>
      <c r="BQ1490" s="41"/>
      <c r="BS1490" s="39"/>
      <c r="CT1490" t="e">
        <f>TRIM(#REF!)</f>
        <v>#REF!</v>
      </c>
      <c r="DB1490" t="s">
        <v>3230</v>
      </c>
    </row>
    <row r="1491" spans="65:106" x14ac:dyDescent="0.25">
      <c r="BM1491" s="45"/>
      <c r="BO1491" s="41"/>
      <c r="BP1491" s="41"/>
      <c r="BQ1491" s="41"/>
      <c r="BS1491" s="39"/>
      <c r="CT1491" t="str">
        <f>TRIM(D111)</f>
        <v>10890 - Výroba ostatních potravinářských výrobků j. n.</v>
      </c>
      <c r="DB1491" t="s">
        <v>409</v>
      </c>
    </row>
    <row r="1492" spans="65:106" x14ac:dyDescent="0.25">
      <c r="BM1492" s="45"/>
      <c r="BO1492" s="41"/>
      <c r="BP1492" s="41"/>
      <c r="BQ1492" s="41"/>
      <c r="BS1492" s="39"/>
      <c r="CT1492" t="str">
        <f>TRIM(D112)</f>
        <v>10890 - Výroba ostatních potravinářských výrobků j. n.</v>
      </c>
      <c r="DB1492" t="s">
        <v>412</v>
      </c>
    </row>
    <row r="1493" spans="65:106" x14ac:dyDescent="0.25">
      <c r="BM1493" s="45"/>
      <c r="BO1493" s="41"/>
      <c r="BP1493" s="41"/>
      <c r="BQ1493" s="41"/>
      <c r="BS1493" s="39"/>
      <c r="CT1493" t="e">
        <f>TRIM(#REF!)</f>
        <v>#REF!</v>
      </c>
      <c r="DB1493" t="s">
        <v>412</v>
      </c>
    </row>
    <row r="1494" spans="65:106" x14ac:dyDescent="0.25">
      <c r="BM1494" s="45"/>
      <c r="BO1494" s="41"/>
      <c r="BP1494" s="41"/>
      <c r="BQ1494" s="41"/>
      <c r="BS1494" s="39"/>
      <c r="CT1494" t="str">
        <f>TRIM(D113)</f>
        <v>10910 - Výroba průmyslových krmiv pro hospodářská zvířata</v>
      </c>
      <c r="DB1494" t="s">
        <v>412</v>
      </c>
    </row>
    <row r="1495" spans="65:106" x14ac:dyDescent="0.25">
      <c r="BM1495" s="45"/>
      <c r="BO1495" s="41"/>
      <c r="BP1495" s="41"/>
      <c r="BQ1495" s="41"/>
      <c r="BS1495" s="39"/>
      <c r="CT1495" t="e">
        <f>TRIM(#REF!)</f>
        <v>#REF!</v>
      </c>
      <c r="DB1495" t="s">
        <v>412</v>
      </c>
    </row>
    <row r="1496" spans="65:106" x14ac:dyDescent="0.25">
      <c r="BM1496" s="45"/>
      <c r="BO1496" s="41"/>
      <c r="BP1496" s="41"/>
      <c r="BQ1496" s="41"/>
      <c r="BS1496" s="39"/>
      <c r="CT1496" t="str">
        <f>TRIM(D114)</f>
        <v>10920 - Výroba průmyslových krmiv pro zvířata v zájmovém chovu</v>
      </c>
      <c r="DB1496" t="s">
        <v>412</v>
      </c>
    </row>
    <row r="1497" spans="65:106" x14ac:dyDescent="0.25">
      <c r="BM1497" s="45"/>
      <c r="BO1497" s="41"/>
      <c r="BP1497" s="41"/>
      <c r="BQ1497" s="41"/>
      <c r="BS1497" s="39"/>
      <c r="CT1497" t="str">
        <f>TRIM(D115)</f>
        <v>11010 - Destilace, rektifikace a míchání lihovin</v>
      </c>
      <c r="DB1497" t="s">
        <v>421</v>
      </c>
    </row>
    <row r="1498" spans="65:106" x14ac:dyDescent="0.25">
      <c r="BM1498" s="45"/>
      <c r="BO1498" s="41"/>
      <c r="BP1498" s="41"/>
      <c r="BQ1498" s="41"/>
      <c r="BS1498" s="39"/>
      <c r="CT1498" t="e">
        <f>TRIM(#REF!)</f>
        <v>#REF!</v>
      </c>
      <c r="DB1498" t="s">
        <v>3231</v>
      </c>
    </row>
    <row r="1499" spans="65:106" x14ac:dyDescent="0.25">
      <c r="BM1499" s="45"/>
      <c r="BO1499" s="41"/>
      <c r="BP1499" s="41"/>
      <c r="BQ1499" s="41"/>
      <c r="BS1499" s="39"/>
      <c r="CT1499" t="str">
        <f t="shared" ref="CT1499:CT1506" si="269">TRIM(D116)</f>
        <v>11020 - Výroba vína z vinných hroznů</v>
      </c>
      <c r="DB1499" t="s">
        <v>424</v>
      </c>
    </row>
    <row r="1500" spans="65:106" x14ac:dyDescent="0.25">
      <c r="BM1500" s="45"/>
      <c r="BO1500" s="41"/>
      <c r="BP1500" s="41"/>
      <c r="BQ1500" s="41"/>
      <c r="BS1500" s="39"/>
      <c r="CT1500" t="str">
        <f t="shared" si="269"/>
        <v>11030 - Výroba jablečného vína a jiných ovocných vín</v>
      </c>
      <c r="DB1500" t="s">
        <v>429</v>
      </c>
    </row>
    <row r="1501" spans="65:106" x14ac:dyDescent="0.25">
      <c r="BM1501" s="45"/>
      <c r="BO1501" s="41"/>
      <c r="BP1501" s="41"/>
      <c r="BQ1501" s="41"/>
      <c r="BS1501" s="39"/>
      <c r="CT1501" t="str">
        <f t="shared" si="269"/>
        <v>11040 - Výroba ostatních nedestilovaných kvašených nápojů</v>
      </c>
      <c r="DB1501" t="s">
        <v>429</v>
      </c>
    </row>
    <row r="1502" spans="65:106" x14ac:dyDescent="0.25">
      <c r="BM1502" s="45"/>
      <c r="BO1502" s="41"/>
      <c r="BP1502" s="41"/>
      <c r="BQ1502" s="41"/>
      <c r="BS1502" s="39"/>
      <c r="CT1502" t="str">
        <f t="shared" si="269"/>
        <v>11050 - Výroba piva</v>
      </c>
      <c r="DB1502" t="s">
        <v>434</v>
      </c>
    </row>
    <row r="1503" spans="65:106" x14ac:dyDescent="0.25">
      <c r="BM1503" s="45"/>
      <c r="BO1503" s="41"/>
      <c r="BP1503" s="41"/>
      <c r="BQ1503" s="41"/>
      <c r="BS1503" s="39"/>
      <c r="CT1503" t="str">
        <f t="shared" si="269"/>
        <v>11060 - Výroba sladu</v>
      </c>
      <c r="DB1503" t="s">
        <v>437</v>
      </c>
    </row>
    <row r="1504" spans="65:106" x14ac:dyDescent="0.25">
      <c r="BM1504" s="45"/>
      <c r="BO1504" s="41"/>
      <c r="BP1504" s="41"/>
      <c r="BQ1504" s="41"/>
      <c r="BS1504" s="39"/>
      <c r="CT1504" t="str">
        <f t="shared" si="269"/>
        <v>11070 - Výroba nealkoholických nápojů; stáčení minerálních a ostatních vod do lahví</v>
      </c>
      <c r="DB1504" t="s">
        <v>440</v>
      </c>
    </row>
    <row r="1505" spans="65:106" x14ac:dyDescent="0.25">
      <c r="BM1505" s="45"/>
      <c r="BO1505" s="41"/>
      <c r="BP1505" s="41"/>
      <c r="BQ1505" s="41"/>
      <c r="BS1505" s="39"/>
      <c r="CT1505" t="str">
        <f t="shared" si="269"/>
        <v>12000 - Výroba tabákových výrobků</v>
      </c>
      <c r="DB1505" t="s">
        <v>415</v>
      </c>
    </row>
    <row r="1506" spans="65:106" x14ac:dyDescent="0.25">
      <c r="BM1506" s="45"/>
      <c r="BO1506" s="41"/>
      <c r="BP1506" s="41"/>
      <c r="BQ1506" s="41"/>
      <c r="BS1506" s="39"/>
      <c r="CT1506" t="str">
        <f t="shared" si="269"/>
        <v>13100 - Úprava a spřádání textilních vláken a příze</v>
      </c>
      <c r="DB1506" t="s">
        <v>445</v>
      </c>
    </row>
    <row r="1507" spans="65:106" x14ac:dyDescent="0.25">
      <c r="BM1507" s="45"/>
      <c r="BO1507" s="41"/>
      <c r="BP1507" s="41"/>
      <c r="BQ1507" s="41"/>
      <c r="BS1507" s="39"/>
      <c r="CT1507" t="e">
        <f>TRIM(#REF!)</f>
        <v>#REF!</v>
      </c>
      <c r="DB1507" t="s">
        <v>3232</v>
      </c>
    </row>
    <row r="1508" spans="65:106" x14ac:dyDescent="0.25">
      <c r="BM1508" s="45"/>
      <c r="BO1508" s="41"/>
      <c r="BP1508" s="41"/>
      <c r="BQ1508" s="41"/>
      <c r="BS1508" s="39"/>
      <c r="CT1508" t="e">
        <f>TRIM(#REF!)</f>
        <v>#REF!</v>
      </c>
      <c r="DB1508" t="s">
        <v>3233</v>
      </c>
    </row>
    <row r="1509" spans="65:106" x14ac:dyDescent="0.25">
      <c r="BM1509" s="45"/>
      <c r="BO1509" s="41"/>
      <c r="BP1509" s="41"/>
      <c r="BQ1509" s="41"/>
      <c r="BS1509" s="39"/>
      <c r="CT1509" t="e">
        <f>TRIM(#REF!)</f>
        <v>#REF!</v>
      </c>
      <c r="DB1509" t="s">
        <v>3233</v>
      </c>
    </row>
    <row r="1510" spans="65:106" x14ac:dyDescent="0.25">
      <c r="BM1510" s="45"/>
      <c r="BO1510" s="41"/>
      <c r="BP1510" s="41"/>
      <c r="BQ1510" s="41"/>
      <c r="BS1510" s="39"/>
      <c r="CT1510" t="str">
        <f t="shared" ref="CT1510:CT1520" si="270">TRIM(D124)</f>
        <v>13200 - Tkaní textilií</v>
      </c>
      <c r="DB1510" t="s">
        <v>448</v>
      </c>
    </row>
    <row r="1511" spans="65:106" x14ac:dyDescent="0.25">
      <c r="BM1511" s="45"/>
      <c r="BO1511" s="41"/>
      <c r="BP1511" s="41"/>
      <c r="BQ1511" s="41"/>
      <c r="BS1511" s="39"/>
      <c r="CT1511" t="str">
        <f t="shared" si="270"/>
        <v>13200 - Tkaní textilií</v>
      </c>
      <c r="DB1511" t="s">
        <v>454</v>
      </c>
    </row>
    <row r="1512" spans="65:106" x14ac:dyDescent="0.25">
      <c r="BM1512" s="45"/>
      <c r="BO1512" s="41"/>
      <c r="BP1512" s="41"/>
      <c r="BQ1512" s="41"/>
      <c r="BS1512" s="39"/>
      <c r="CT1512" t="str">
        <f t="shared" si="270"/>
        <v>13200 - Tkaní textilií</v>
      </c>
      <c r="DB1512" t="s">
        <v>459</v>
      </c>
    </row>
    <row r="1513" spans="65:106" x14ac:dyDescent="0.25">
      <c r="BM1513" s="45"/>
      <c r="BO1513" s="41"/>
      <c r="BP1513" s="41"/>
      <c r="BQ1513" s="41"/>
      <c r="BS1513" s="39"/>
      <c r="CT1513" t="str">
        <f t="shared" si="270"/>
        <v>13300 - Konečná úprava textilií</v>
      </c>
      <c r="DB1513" t="s">
        <v>459</v>
      </c>
    </row>
    <row r="1514" spans="65:106" x14ac:dyDescent="0.25">
      <c r="BM1514" s="45"/>
      <c r="BO1514" s="41"/>
      <c r="BP1514" s="41"/>
      <c r="BQ1514" s="41"/>
      <c r="BS1514" s="39"/>
      <c r="CT1514" t="str">
        <f t="shared" si="270"/>
        <v>13910 - Výroba pletených a háčkovaných materiálů</v>
      </c>
      <c r="DB1514" t="s">
        <v>468</v>
      </c>
    </row>
    <row r="1515" spans="65:106" x14ac:dyDescent="0.25">
      <c r="BM1515" s="45"/>
      <c r="BO1515" s="41"/>
      <c r="BP1515" s="41"/>
      <c r="BQ1515" s="41"/>
      <c r="BS1515" s="39"/>
      <c r="CT1515" t="str">
        <f t="shared" si="270"/>
        <v>13920 - Výroba konfekčních textilních výrobků, kromě oděvů</v>
      </c>
      <c r="DB1515" t="s">
        <v>468</v>
      </c>
    </row>
    <row r="1516" spans="65:106" x14ac:dyDescent="0.25">
      <c r="BM1516" s="45"/>
      <c r="BO1516" s="41"/>
      <c r="BP1516" s="41"/>
      <c r="BQ1516" s="41"/>
      <c r="BS1516" s="39"/>
      <c r="CT1516" t="str">
        <f t="shared" si="270"/>
        <v>13920 - Výroba konfekčních textilních výrobků, kromě oděvů</v>
      </c>
      <c r="DB1516" t="s">
        <v>468</v>
      </c>
    </row>
    <row r="1517" spans="65:106" x14ac:dyDescent="0.25">
      <c r="BM1517" s="45"/>
      <c r="BO1517" s="41"/>
      <c r="BP1517" s="41"/>
      <c r="BQ1517" s="41"/>
      <c r="BS1517" s="39"/>
      <c r="CT1517" t="str">
        <f t="shared" si="270"/>
        <v>13930 - Výroba koberců a kobercových předložek</v>
      </c>
      <c r="DB1517" t="s">
        <v>473</v>
      </c>
    </row>
    <row r="1518" spans="65:106" x14ac:dyDescent="0.25">
      <c r="BM1518" s="45"/>
      <c r="BO1518" s="41"/>
      <c r="BP1518" s="41"/>
      <c r="BQ1518" s="41"/>
      <c r="BS1518" s="39"/>
      <c r="CT1518" t="str">
        <f t="shared" si="270"/>
        <v>13940 - Výroba lan, provazů a síťovaných výrobků</v>
      </c>
      <c r="DB1518" t="s">
        <v>473</v>
      </c>
    </row>
    <row r="1519" spans="65:106" x14ac:dyDescent="0.25">
      <c r="BM1519" s="45"/>
      <c r="BO1519" s="41"/>
      <c r="BP1519" s="41"/>
      <c r="BQ1519" s="41"/>
      <c r="BS1519" s="39"/>
      <c r="CT1519" t="str">
        <f t="shared" si="270"/>
        <v>13950 - Výroba netkaných textilií a výrobků z nich, kromě oděvů</v>
      </c>
      <c r="DB1519" t="s">
        <v>473</v>
      </c>
    </row>
    <row r="1520" spans="65:106" x14ac:dyDescent="0.25">
      <c r="BM1520" s="45"/>
      <c r="BO1520" s="41"/>
      <c r="BP1520" s="41"/>
      <c r="BQ1520" s="41"/>
      <c r="BS1520" s="39"/>
      <c r="CT1520" t="str">
        <f t="shared" si="270"/>
        <v>13960 - Výroba ostatních technických a průmyslových textilií</v>
      </c>
      <c r="DB1520" t="s">
        <v>473</v>
      </c>
    </row>
    <row r="1521" spans="65:106" x14ac:dyDescent="0.25">
      <c r="BM1521" s="45"/>
      <c r="BO1521" s="41"/>
      <c r="BP1521" s="41"/>
      <c r="BQ1521" s="41"/>
      <c r="BS1521" s="39"/>
      <c r="CT1521" t="e">
        <f>TRIM(#REF!)</f>
        <v>#REF!</v>
      </c>
      <c r="DB1521" t="s">
        <v>480</v>
      </c>
    </row>
    <row r="1522" spans="65:106" x14ac:dyDescent="0.25">
      <c r="BM1522" s="45"/>
      <c r="BO1522" s="41"/>
      <c r="BP1522" s="41"/>
      <c r="BQ1522" s="41"/>
      <c r="BS1522" s="39"/>
      <c r="CT1522" t="str">
        <f>TRIM(D135)</f>
        <v>13990 - Výroba ostatních textilií j. n.</v>
      </c>
      <c r="DB1522" t="s">
        <v>480</v>
      </c>
    </row>
    <row r="1523" spans="65:106" x14ac:dyDescent="0.25">
      <c r="BM1523" s="45"/>
      <c r="BO1523" s="41"/>
      <c r="BP1523" s="41"/>
      <c r="BQ1523" s="41"/>
      <c r="BS1523" s="39"/>
      <c r="CT1523" t="e">
        <f>TRIM(#REF!)</f>
        <v>#REF!</v>
      </c>
      <c r="DB1523" t="s">
        <v>3234</v>
      </c>
    </row>
    <row r="1524" spans="65:106" x14ac:dyDescent="0.25">
      <c r="BM1524" s="45"/>
      <c r="BO1524" s="41"/>
      <c r="BP1524" s="41"/>
      <c r="BQ1524" s="41"/>
      <c r="BS1524" s="39"/>
      <c r="CT1524" t="str">
        <f>TRIM(D136)</f>
        <v>14110 - Výroba kožených oděvů</v>
      </c>
      <c r="DB1524" t="s">
        <v>483</v>
      </c>
    </row>
    <row r="1525" spans="65:106" x14ac:dyDescent="0.25">
      <c r="BM1525" s="45"/>
      <c r="BO1525" s="41"/>
      <c r="BP1525" s="41"/>
      <c r="BQ1525" s="41"/>
      <c r="BS1525" s="39"/>
      <c r="CT1525" t="str">
        <f>TRIM(D137)</f>
        <v>14120 - Výroba pracovních oděvů</v>
      </c>
      <c r="DB1525" t="s">
        <v>486</v>
      </c>
    </row>
    <row r="1526" spans="65:106" x14ac:dyDescent="0.25">
      <c r="BM1526" s="45"/>
      <c r="BO1526" s="41"/>
      <c r="BP1526" s="41"/>
      <c r="BQ1526" s="41"/>
      <c r="BS1526" s="39"/>
      <c r="CT1526" t="e">
        <f>TRIM(#REF!)</f>
        <v>#REF!</v>
      </c>
      <c r="DB1526" t="s">
        <v>3235</v>
      </c>
    </row>
    <row r="1527" spans="65:106" x14ac:dyDescent="0.25">
      <c r="BM1527" s="45"/>
      <c r="BO1527" s="41"/>
      <c r="BP1527" s="41"/>
      <c r="BQ1527" s="41"/>
      <c r="BS1527" s="39"/>
      <c r="CT1527" t="e">
        <f>TRIM(#REF!)</f>
        <v>#REF!</v>
      </c>
      <c r="DB1527" t="s">
        <v>3236</v>
      </c>
    </row>
    <row r="1528" spans="65:106" x14ac:dyDescent="0.25">
      <c r="BM1528" s="45"/>
      <c r="BO1528" s="41"/>
      <c r="BP1528" s="41"/>
      <c r="BQ1528" s="41"/>
      <c r="BS1528" s="39"/>
      <c r="CT1528" t="str">
        <f>TRIM(D138)</f>
        <v>14130 - Výroba ostatních svrchních oděvů</v>
      </c>
      <c r="DB1528" t="s">
        <v>489</v>
      </c>
    </row>
    <row r="1529" spans="65:106" x14ac:dyDescent="0.25">
      <c r="BM1529" s="45"/>
      <c r="BO1529" s="41"/>
      <c r="BP1529" s="41"/>
      <c r="BQ1529" s="41"/>
      <c r="BS1529" s="39"/>
      <c r="CT1529" t="str">
        <f>TRIM(D139)</f>
        <v>14130 - Výroba ostatních svrchních oděvů</v>
      </c>
      <c r="DB1529" t="s">
        <v>494</v>
      </c>
    </row>
    <row r="1530" spans="65:106" x14ac:dyDescent="0.25">
      <c r="BM1530" s="45"/>
      <c r="BO1530" s="41"/>
      <c r="BP1530" s="41"/>
      <c r="BQ1530" s="41"/>
      <c r="BS1530" s="39"/>
      <c r="CT1530" t="str">
        <f>TRIM(D140)</f>
        <v>14140 - Výroba osobního prádla</v>
      </c>
      <c r="DB1530" t="s">
        <v>499</v>
      </c>
    </row>
    <row r="1531" spans="65:106" x14ac:dyDescent="0.25">
      <c r="BM1531" s="45"/>
      <c r="BO1531" s="41"/>
      <c r="BP1531" s="41"/>
      <c r="BQ1531" s="41"/>
      <c r="BS1531" s="39"/>
      <c r="CT1531" t="e">
        <f>TRIM(#REF!)</f>
        <v>#REF!</v>
      </c>
      <c r="DB1531" t="s">
        <v>502</v>
      </c>
    </row>
    <row r="1532" spans="65:106" x14ac:dyDescent="0.25">
      <c r="BM1532" s="45"/>
      <c r="BO1532" s="41"/>
      <c r="BP1532" s="41"/>
      <c r="BQ1532" s="41"/>
      <c r="BS1532" s="39"/>
      <c r="CT1532" t="e">
        <f>TRIM(#REF!)</f>
        <v>#REF!</v>
      </c>
      <c r="DB1532" t="s">
        <v>505</v>
      </c>
    </row>
    <row r="1533" spans="65:106" x14ac:dyDescent="0.25">
      <c r="BM1533" s="45"/>
      <c r="BO1533" s="41"/>
      <c r="BP1533" s="41"/>
      <c r="BQ1533" s="41"/>
      <c r="BS1533" s="39"/>
      <c r="CT1533" t="e">
        <f>TRIM(#REF!)</f>
        <v>#REF!</v>
      </c>
      <c r="DB1533" t="s">
        <v>3237</v>
      </c>
    </row>
    <row r="1534" spans="65:106" x14ac:dyDescent="0.25">
      <c r="BM1534" s="45"/>
      <c r="BO1534" s="41"/>
      <c r="BP1534" s="41"/>
      <c r="BQ1534" s="41"/>
      <c r="BS1534" s="39"/>
      <c r="CT1534" t="e">
        <f>TRIM(#REF!)</f>
        <v>#REF!</v>
      </c>
      <c r="DB1534" t="s">
        <v>3237</v>
      </c>
    </row>
    <row r="1535" spans="65:106" x14ac:dyDescent="0.25">
      <c r="BM1535" s="45"/>
      <c r="BO1535" s="41"/>
      <c r="BP1535" s="41"/>
      <c r="BQ1535" s="41"/>
      <c r="BS1535" s="39"/>
      <c r="CT1535" t="e">
        <f>TRIM(#REF!)</f>
        <v>#REF!</v>
      </c>
      <c r="DB1535" t="s">
        <v>510</v>
      </c>
    </row>
    <row r="1536" spans="65:106" x14ac:dyDescent="0.25">
      <c r="BM1536" s="45"/>
      <c r="BO1536" s="41"/>
      <c r="BP1536" s="41"/>
      <c r="BQ1536" s="41"/>
      <c r="BS1536" s="39"/>
      <c r="CT1536" t="str">
        <f>TRIM(D141)</f>
        <v>14140 - Výroba osobního prádla</v>
      </c>
      <c r="DB1536" t="s">
        <v>510</v>
      </c>
    </row>
    <row r="1537" spans="65:106" x14ac:dyDescent="0.25">
      <c r="BM1537" s="45"/>
      <c r="BO1537" s="41"/>
      <c r="BP1537" s="41"/>
      <c r="BQ1537" s="41"/>
      <c r="BS1537" s="39"/>
      <c r="CT1537" t="str">
        <f>TRIM(D142)</f>
        <v>14140 - Výroba osobního prádla</v>
      </c>
      <c r="DB1537" t="s">
        <v>510</v>
      </c>
    </row>
    <row r="1538" spans="65:106" x14ac:dyDescent="0.25">
      <c r="BM1538" s="45"/>
      <c r="BO1538" s="41"/>
      <c r="BP1538" s="41"/>
      <c r="BQ1538" s="41"/>
      <c r="BS1538" s="39"/>
      <c r="CT1538" t="e">
        <f>TRIM(#REF!)</f>
        <v>#REF!</v>
      </c>
      <c r="DB1538" t="s">
        <v>3238</v>
      </c>
    </row>
    <row r="1539" spans="65:106" x14ac:dyDescent="0.25">
      <c r="BM1539" s="45"/>
      <c r="BO1539" s="41"/>
      <c r="BP1539" s="41"/>
      <c r="BQ1539" s="41"/>
      <c r="BS1539" s="39"/>
      <c r="CT1539" t="e">
        <f>TRIM(#REF!)</f>
        <v>#REF!</v>
      </c>
      <c r="DB1539" t="s">
        <v>3238</v>
      </c>
    </row>
    <row r="1540" spans="65:106" x14ac:dyDescent="0.25">
      <c r="BM1540" s="45"/>
      <c r="BO1540" s="41"/>
      <c r="BP1540" s="41"/>
      <c r="BQ1540" s="41"/>
      <c r="BS1540" s="39"/>
      <c r="CT1540" t="str">
        <f t="shared" ref="CT1540:CT1552" si="271">TRIM(D143)</f>
        <v>14190 - Výroba ostatních oděvů a oděvních doplňků</v>
      </c>
      <c r="DB1540" t="s">
        <v>519</v>
      </c>
    </row>
    <row r="1541" spans="65:106" x14ac:dyDescent="0.25">
      <c r="BM1541" s="45"/>
      <c r="BO1541" s="41"/>
      <c r="BP1541" s="41"/>
      <c r="BQ1541" s="41"/>
      <c r="BS1541" s="39"/>
      <c r="CT1541" t="str">
        <f t="shared" si="271"/>
        <v>14190 - Výroba ostatních oděvů a oděvních doplňků</v>
      </c>
      <c r="DB1541" t="s">
        <v>519</v>
      </c>
    </row>
    <row r="1542" spans="65:106" x14ac:dyDescent="0.25">
      <c r="BM1542" s="45"/>
      <c r="BO1542" s="41"/>
      <c r="BP1542" s="41"/>
      <c r="BQ1542" s="41"/>
      <c r="BS1542" s="39"/>
      <c r="CT1542" t="str">
        <f t="shared" si="271"/>
        <v>14190 - Výroba ostatních oděvů a oděvních doplňků</v>
      </c>
      <c r="DB1542" t="s">
        <v>525</v>
      </c>
    </row>
    <row r="1543" spans="65:106" x14ac:dyDescent="0.25">
      <c r="BM1543" s="45"/>
      <c r="BO1543" s="41"/>
      <c r="BP1543" s="41"/>
      <c r="BQ1543" s="41"/>
      <c r="BS1543" s="39"/>
      <c r="CT1543" t="str">
        <f t="shared" si="271"/>
        <v>14190 - Výroba ostatních oděvů a oděvních doplňků</v>
      </c>
      <c r="DB1543" t="s">
        <v>525</v>
      </c>
    </row>
    <row r="1544" spans="65:106" x14ac:dyDescent="0.25">
      <c r="BM1544" s="45"/>
      <c r="BO1544" s="41"/>
      <c r="BP1544" s="41"/>
      <c r="BQ1544" s="41"/>
      <c r="BS1544" s="39"/>
      <c r="CT1544" t="str">
        <f t="shared" si="271"/>
        <v>14200 - Výroba kožešinových výrobků</v>
      </c>
      <c r="DB1544" t="s">
        <v>528</v>
      </c>
    </row>
    <row r="1545" spans="65:106" x14ac:dyDescent="0.25">
      <c r="BM1545" s="45"/>
      <c r="BO1545" s="41"/>
      <c r="BP1545" s="41"/>
      <c r="BQ1545" s="41"/>
      <c r="BS1545" s="39"/>
      <c r="CT1545" t="str">
        <f t="shared" si="271"/>
        <v>14310 - Výroba pletených a háčkovaných punčochových výrobků</v>
      </c>
      <c r="DB1545" t="s">
        <v>528</v>
      </c>
    </row>
    <row r="1546" spans="65:106" x14ac:dyDescent="0.25">
      <c r="BM1546" s="45"/>
      <c r="BO1546" s="41"/>
      <c r="BP1546" s="41"/>
      <c r="BQ1546" s="41"/>
      <c r="BS1546" s="39"/>
      <c r="CT1546" t="str">
        <f t="shared" si="271"/>
        <v>14390 - Výroba ostatních pletených a háčkovaných oděvů</v>
      </c>
      <c r="DB1546" t="s">
        <v>528</v>
      </c>
    </row>
    <row r="1547" spans="65:106" x14ac:dyDescent="0.25">
      <c r="BM1547" s="45"/>
      <c r="BO1547" s="41"/>
      <c r="BP1547" s="41"/>
      <c r="BQ1547" s="41"/>
      <c r="BS1547" s="39"/>
      <c r="CT1547" t="str">
        <f t="shared" si="271"/>
        <v>15110 - Činění a úprava usní (vyčiněných kůží); zpracování a barvení kožešin</v>
      </c>
      <c r="DB1547" t="s">
        <v>534</v>
      </c>
    </row>
    <row r="1548" spans="65:106" x14ac:dyDescent="0.25">
      <c r="BM1548" s="45"/>
      <c r="BO1548" s="41"/>
      <c r="BP1548" s="41"/>
      <c r="BQ1548" s="41"/>
      <c r="BS1548" s="39"/>
      <c r="CT1548" t="str">
        <f t="shared" si="271"/>
        <v>15120 - Výroba brašnářských, sedlářských a podobných výrobků</v>
      </c>
      <c r="DB1548" t="s">
        <v>534</v>
      </c>
    </row>
    <row r="1549" spans="65:106" x14ac:dyDescent="0.25">
      <c r="BM1549" s="45"/>
      <c r="BO1549" s="41"/>
      <c r="BP1549" s="41"/>
      <c r="BQ1549" s="41"/>
      <c r="BS1549" s="39"/>
      <c r="CT1549" t="str">
        <f t="shared" si="271"/>
        <v>15200 - Výroba obuvi</v>
      </c>
      <c r="DB1549" t="s">
        <v>537</v>
      </c>
    </row>
    <row r="1550" spans="65:106" x14ac:dyDescent="0.25">
      <c r="BM1550" s="45"/>
      <c r="BO1550" s="41"/>
      <c r="BP1550" s="41"/>
      <c r="BQ1550" s="41"/>
      <c r="BS1550" s="39"/>
      <c r="CT1550" t="str">
        <f t="shared" si="271"/>
        <v>15201 - Výroba obuvi s usňovým svrškem</v>
      </c>
      <c r="DB1550" t="s">
        <v>537</v>
      </c>
    </row>
    <row r="1551" spans="65:106" x14ac:dyDescent="0.25">
      <c r="BM1551" s="45"/>
      <c r="BO1551" s="41"/>
      <c r="BP1551" s="41"/>
      <c r="BQ1551" s="41"/>
      <c r="BS1551" s="39"/>
      <c r="CT1551" t="str">
        <f t="shared" si="271"/>
        <v>15209 - Výroba obuvi z ostatních materiálů</v>
      </c>
      <c r="DB1551" t="s">
        <v>537</v>
      </c>
    </row>
    <row r="1552" spans="65:106" x14ac:dyDescent="0.25">
      <c r="BM1552" s="45"/>
      <c r="BO1552" s="41"/>
      <c r="BP1552" s="41"/>
      <c r="BQ1552" s="41"/>
      <c r="BS1552" s="39"/>
      <c r="CT1552" t="str">
        <f t="shared" si="271"/>
        <v>16100 - Výroba pilařská a impregnace dřeva</v>
      </c>
      <c r="DB1552" t="s">
        <v>537</v>
      </c>
    </row>
    <row r="1553" spans="65:106" x14ac:dyDescent="0.25">
      <c r="BM1553" s="45"/>
      <c r="BO1553" s="41"/>
      <c r="BP1553" s="41"/>
      <c r="BQ1553" s="41"/>
      <c r="BS1553" s="39"/>
      <c r="CT1553" t="e">
        <f>TRIM(#REF!)</f>
        <v>#REF!</v>
      </c>
      <c r="DB1553" t="s">
        <v>3239</v>
      </c>
    </row>
    <row r="1554" spans="65:106" x14ac:dyDescent="0.25">
      <c r="BM1554" s="45"/>
      <c r="BO1554" s="41"/>
      <c r="BP1554" s="41"/>
      <c r="BQ1554" s="41"/>
      <c r="BS1554" s="39"/>
      <c r="CT1554" t="e">
        <f>TRIM(#REF!)</f>
        <v>#REF!</v>
      </c>
      <c r="DB1554" t="s">
        <v>3240</v>
      </c>
    </row>
    <row r="1555" spans="65:106" x14ac:dyDescent="0.25">
      <c r="BM1555" s="45"/>
      <c r="BO1555" s="41"/>
      <c r="BP1555" s="41"/>
      <c r="BQ1555" s="41"/>
      <c r="BS1555" s="39"/>
      <c r="CT1555" t="str">
        <f>TRIM(D156)</f>
        <v>16100 - Výroba pilařská a impregnace dřeva</v>
      </c>
      <c r="DB1555" t="s">
        <v>546</v>
      </c>
    </row>
    <row r="1556" spans="65:106" x14ac:dyDescent="0.25">
      <c r="BM1556" s="45"/>
      <c r="BO1556" s="41"/>
      <c r="BP1556" s="41"/>
      <c r="BQ1556" s="41"/>
      <c r="BS1556" s="39"/>
      <c r="CT1556" t="e">
        <f>TRIM(#REF!)</f>
        <v>#REF!</v>
      </c>
      <c r="DB1556" t="s">
        <v>549</v>
      </c>
    </row>
    <row r="1557" spans="65:106" x14ac:dyDescent="0.25">
      <c r="BM1557" s="45"/>
      <c r="BO1557" s="41"/>
      <c r="BP1557" s="41"/>
      <c r="BQ1557" s="41"/>
      <c r="BS1557" s="39"/>
      <c r="CT1557" t="e">
        <f>TRIM(#REF!)</f>
        <v>#REF!</v>
      </c>
      <c r="DB1557" t="s">
        <v>552</v>
      </c>
    </row>
    <row r="1558" spans="65:106" x14ac:dyDescent="0.25">
      <c r="BM1558" s="45"/>
      <c r="BO1558" s="41"/>
      <c r="BP1558" s="41"/>
      <c r="BQ1558" s="41"/>
      <c r="BS1558" s="39"/>
      <c r="CT1558" t="e">
        <f>TRIM(#REF!)</f>
        <v>#REF!</v>
      </c>
      <c r="DB1558" t="s">
        <v>555</v>
      </c>
    </row>
    <row r="1559" spans="65:106" x14ac:dyDescent="0.25">
      <c r="BM1559" s="45"/>
      <c r="BO1559" s="41"/>
      <c r="BP1559" s="41"/>
      <c r="BQ1559" s="41"/>
      <c r="BS1559" s="39"/>
      <c r="CT1559" t="str">
        <f>TRIM(D157)</f>
        <v>16210 - Výroba dýh a desek na bázi dřeva</v>
      </c>
      <c r="DB1559" t="s">
        <v>560</v>
      </c>
    </row>
    <row r="1560" spans="65:106" x14ac:dyDescent="0.25">
      <c r="BM1560" s="45"/>
      <c r="BO1560" s="41"/>
      <c r="BP1560" s="41"/>
      <c r="BQ1560" s="41"/>
      <c r="BS1560" s="39"/>
      <c r="CT1560" t="e">
        <f>TRIM(#REF!)</f>
        <v>#REF!</v>
      </c>
      <c r="DB1560" t="s">
        <v>3241</v>
      </c>
    </row>
    <row r="1561" spans="65:106" x14ac:dyDescent="0.25">
      <c r="BM1561" s="45"/>
      <c r="BO1561" s="41"/>
      <c r="BP1561" s="41"/>
      <c r="BQ1561" s="41"/>
      <c r="BS1561" s="39"/>
      <c r="CT1561" t="str">
        <f>TRIM(D158)</f>
        <v>16210 - Výroba dýh a desek na bázi dřeva</v>
      </c>
      <c r="DB1561" t="s">
        <v>563</v>
      </c>
    </row>
    <row r="1562" spans="65:106" x14ac:dyDescent="0.25">
      <c r="BM1562" s="45"/>
      <c r="BO1562" s="41"/>
      <c r="BP1562" s="41"/>
      <c r="BQ1562" s="41"/>
      <c r="BS1562" s="39"/>
      <c r="CT1562" t="str">
        <f>TRIM(D159)</f>
        <v>16220 - Výroba sestavených parketových podlah</v>
      </c>
      <c r="DB1562" t="s">
        <v>566</v>
      </c>
    </row>
    <row r="1563" spans="65:106" x14ac:dyDescent="0.25">
      <c r="BM1563" s="45"/>
      <c r="BO1563" s="41"/>
      <c r="BP1563" s="41"/>
      <c r="BQ1563" s="41"/>
      <c r="BS1563" s="39"/>
      <c r="CT1563" t="str">
        <f>TRIM(D160)</f>
        <v>16220 - Výroba sestavených parketových podlah</v>
      </c>
      <c r="DB1563" t="s">
        <v>569</v>
      </c>
    </row>
    <row r="1564" spans="65:106" x14ac:dyDescent="0.25">
      <c r="BM1564" s="45"/>
      <c r="BO1564" s="41"/>
      <c r="BP1564" s="41"/>
      <c r="BQ1564" s="41"/>
      <c r="BS1564" s="39"/>
      <c r="CT1564" t="str">
        <f>TRIM(D161)</f>
        <v>16230 - Výroba ostatních výrobků stavebního truhlářství a tesařství</v>
      </c>
      <c r="DB1564" t="s">
        <v>572</v>
      </c>
    </row>
    <row r="1565" spans="65:106" x14ac:dyDescent="0.25">
      <c r="BM1565" s="45"/>
      <c r="BO1565" s="41"/>
      <c r="BP1565" s="41"/>
      <c r="BQ1565" s="41"/>
      <c r="BS1565" s="39"/>
      <c r="CT1565" t="str">
        <f>TRIM(D162)</f>
        <v>16230 - Výroba ostatních výrobků stavebního truhlářství a tesařství</v>
      </c>
      <c r="DB1565" t="s">
        <v>575</v>
      </c>
    </row>
    <row r="1566" spans="65:106" x14ac:dyDescent="0.25">
      <c r="BM1566" s="45"/>
      <c r="BO1566" s="41"/>
      <c r="BP1566" s="41"/>
      <c r="BQ1566" s="41"/>
      <c r="BS1566" s="39"/>
      <c r="CT1566" t="e">
        <f>TRIM(#REF!)</f>
        <v>#REF!</v>
      </c>
      <c r="DB1566" t="s">
        <v>3242</v>
      </c>
    </row>
    <row r="1567" spans="65:106" x14ac:dyDescent="0.25">
      <c r="BM1567" s="45"/>
      <c r="BO1567" s="41"/>
      <c r="BP1567" s="41"/>
      <c r="BQ1567" s="41"/>
      <c r="BS1567" s="39"/>
      <c r="CT1567" t="e">
        <f>TRIM(#REF!)</f>
        <v>#REF!</v>
      </c>
      <c r="DB1567" t="s">
        <v>3242</v>
      </c>
    </row>
    <row r="1568" spans="65:106" x14ac:dyDescent="0.25">
      <c r="BM1568" s="45"/>
      <c r="BO1568" s="41"/>
      <c r="BP1568" s="41"/>
      <c r="BQ1568" s="41"/>
      <c r="BS1568" s="39"/>
      <c r="CT1568" t="e">
        <f>TRIM(#REF!)</f>
        <v>#REF!</v>
      </c>
      <c r="DB1568" t="s">
        <v>3243</v>
      </c>
    </row>
    <row r="1569" spans="65:106" x14ac:dyDescent="0.25">
      <c r="BM1569" s="45"/>
      <c r="BO1569" s="41"/>
      <c r="BP1569" s="41"/>
      <c r="BQ1569" s="41"/>
      <c r="BS1569" s="39"/>
      <c r="CT1569" t="e">
        <f>TRIM(#REF!)</f>
        <v>#REF!</v>
      </c>
      <c r="DB1569" t="s">
        <v>3243</v>
      </c>
    </row>
    <row r="1570" spans="65:106" x14ac:dyDescent="0.25">
      <c r="BM1570" s="45"/>
      <c r="BO1570" s="41"/>
      <c r="BP1570" s="41"/>
      <c r="BQ1570" s="41"/>
      <c r="BS1570" s="39"/>
      <c r="CT1570" t="str">
        <f t="shared" ref="CT1570:CT1575" si="272">TRIM(D163)</f>
        <v>16230 - Výroba ostatních výrobků stavebního truhlářství a tesařství</v>
      </c>
      <c r="DB1570" t="s">
        <v>580</v>
      </c>
    </row>
    <row r="1571" spans="65:106" x14ac:dyDescent="0.25">
      <c r="BM1571" s="45"/>
      <c r="BO1571" s="41"/>
      <c r="BP1571" s="41"/>
      <c r="BQ1571" s="41"/>
      <c r="BS1571" s="39"/>
      <c r="CT1571" t="str">
        <f t="shared" si="272"/>
        <v>16240 - Výroba dřevěných obalů</v>
      </c>
      <c r="DB1571" t="s">
        <v>583</v>
      </c>
    </row>
    <row r="1572" spans="65:106" x14ac:dyDescent="0.25">
      <c r="BM1572" s="45"/>
      <c r="BO1572" s="41"/>
      <c r="BP1572" s="41"/>
      <c r="BQ1572" s="41"/>
      <c r="BS1572" s="39"/>
      <c r="CT1572" t="str">
        <f t="shared" si="272"/>
        <v>16240 - Výroba dřevěných obalů</v>
      </c>
      <c r="DB1572" t="s">
        <v>583</v>
      </c>
    </row>
    <row r="1573" spans="65:106" x14ac:dyDescent="0.25">
      <c r="BM1573" s="45"/>
      <c r="BO1573" s="41"/>
      <c r="BP1573" s="41"/>
      <c r="BQ1573" s="41"/>
      <c r="BS1573" s="39"/>
      <c r="CT1573" t="str">
        <f t="shared" si="272"/>
        <v>16290 - Výroba ostatních dřevěných, korkových, proutěných a slaměných výrobků, kromě nábytku</v>
      </c>
      <c r="DB1573" t="s">
        <v>588</v>
      </c>
    </row>
    <row r="1574" spans="65:106" x14ac:dyDescent="0.25">
      <c r="BM1574" s="45"/>
      <c r="BO1574" s="41"/>
      <c r="BP1574" s="41"/>
      <c r="BQ1574" s="41"/>
      <c r="BS1574" s="39"/>
      <c r="CT1574" t="str">
        <f t="shared" si="272"/>
        <v>16290 - Výroba ostatních dřevěných, korkových, proutěných a slaměných výrobků, kromě nábytku</v>
      </c>
      <c r="DB1574" t="s">
        <v>591</v>
      </c>
    </row>
    <row r="1575" spans="65:106" x14ac:dyDescent="0.25">
      <c r="BM1575" s="45"/>
      <c r="BO1575" s="41"/>
      <c r="BP1575" s="41"/>
      <c r="BQ1575" s="41"/>
      <c r="BS1575" s="39"/>
      <c r="CT1575" t="str">
        <f t="shared" si="272"/>
        <v>16290 - Výroba ostatních dřevěných, korkových, proutěných a slaměných výrobků, kromě nábytku</v>
      </c>
      <c r="DB1575" t="s">
        <v>594</v>
      </c>
    </row>
    <row r="1576" spans="65:106" x14ac:dyDescent="0.25">
      <c r="BM1576" s="45"/>
      <c r="BO1576" s="41"/>
      <c r="BP1576" s="41"/>
      <c r="BQ1576" s="41"/>
      <c r="BS1576" s="39"/>
      <c r="CT1576" t="e">
        <f>TRIM(#REF!)</f>
        <v>#REF!</v>
      </c>
      <c r="DB1576" t="s">
        <v>3244</v>
      </c>
    </row>
    <row r="1577" spans="65:106" x14ac:dyDescent="0.25">
      <c r="BM1577" s="45"/>
      <c r="BO1577" s="41"/>
      <c r="BP1577" s="41"/>
      <c r="BQ1577" s="41"/>
      <c r="BS1577" s="39"/>
      <c r="CT1577" t="str">
        <f>TRIM(D169)</f>
        <v>16290 - Výroba ostatních dřevěných, korkových, proutěných a slaměných výrobků, kromě nábytku</v>
      </c>
      <c r="DB1577" t="s">
        <v>597</v>
      </c>
    </row>
    <row r="1578" spans="65:106" x14ac:dyDescent="0.25">
      <c r="BM1578" s="45"/>
      <c r="BO1578" s="41"/>
      <c r="BP1578" s="41"/>
      <c r="BQ1578" s="41"/>
      <c r="BS1578" s="39"/>
      <c r="CT1578" t="str">
        <f>TRIM(D170)</f>
        <v>17110 - Výroba buničiny</v>
      </c>
      <c r="DB1578" t="s">
        <v>600</v>
      </c>
    </row>
    <row r="1579" spans="65:106" x14ac:dyDescent="0.25">
      <c r="BM1579" s="45"/>
      <c r="BO1579" s="41"/>
      <c r="BP1579" s="41"/>
      <c r="BQ1579" s="41"/>
      <c r="BS1579" s="39"/>
      <c r="CT1579" t="e">
        <f>TRIM(#REF!)</f>
        <v>#REF!</v>
      </c>
      <c r="DB1579" t="s">
        <v>3245</v>
      </c>
    </row>
    <row r="1580" spans="65:106" x14ac:dyDescent="0.25">
      <c r="BM1580" s="45"/>
      <c r="BO1580" s="41"/>
      <c r="BP1580" s="41"/>
      <c r="BQ1580" s="41"/>
      <c r="BS1580" s="39"/>
      <c r="CT1580" t="e">
        <f>TRIM(#REF!)</f>
        <v>#REF!</v>
      </c>
      <c r="DB1580" t="s">
        <v>3246</v>
      </c>
    </row>
    <row r="1581" spans="65:106" x14ac:dyDescent="0.25">
      <c r="BM1581" s="45"/>
      <c r="BO1581" s="41"/>
      <c r="BP1581" s="41"/>
      <c r="BQ1581" s="41"/>
      <c r="BS1581" s="39"/>
      <c r="CT1581" t="e">
        <f>TRIM(#REF!)</f>
        <v>#REF!</v>
      </c>
      <c r="DB1581" t="s">
        <v>3246</v>
      </c>
    </row>
    <row r="1582" spans="65:106" x14ac:dyDescent="0.25">
      <c r="BM1582" s="45"/>
      <c r="BO1582" s="41"/>
      <c r="BP1582" s="41"/>
      <c r="BQ1582" s="41"/>
      <c r="BS1582" s="39"/>
      <c r="CT1582" t="str">
        <f t="shared" ref="CT1582:CT1594" si="273">TRIM(D171)</f>
        <v>17111 - Výroba chemických buničin</v>
      </c>
      <c r="DB1582" t="s">
        <v>605</v>
      </c>
    </row>
    <row r="1583" spans="65:106" x14ac:dyDescent="0.25">
      <c r="BM1583" s="45"/>
      <c r="BO1583" s="41"/>
      <c r="BP1583" s="41"/>
      <c r="BQ1583" s="41"/>
      <c r="BS1583" s="39"/>
      <c r="CT1583" t="str">
        <f t="shared" si="273"/>
        <v>17112 - Výroba mechanických vláknin</v>
      </c>
      <c r="DB1583" t="s">
        <v>605</v>
      </c>
    </row>
    <row r="1584" spans="65:106" x14ac:dyDescent="0.25">
      <c r="BM1584" s="45"/>
      <c r="BO1584" s="41"/>
      <c r="BP1584" s="41"/>
      <c r="BQ1584" s="41"/>
      <c r="BS1584" s="39"/>
      <c r="CT1584" t="str">
        <f t="shared" si="273"/>
        <v>17113 - Výroba ostatních papírenských vláknin</v>
      </c>
      <c r="DB1584" t="s">
        <v>611</v>
      </c>
    </row>
    <row r="1585" spans="65:106" x14ac:dyDescent="0.25">
      <c r="BM1585" s="45"/>
      <c r="BO1585" s="41"/>
      <c r="BP1585" s="41"/>
      <c r="BQ1585" s="41"/>
      <c r="BS1585" s="39"/>
      <c r="CT1585" t="str">
        <f t="shared" si="273"/>
        <v>17120 - Výroba papíru a lepenky</v>
      </c>
      <c r="DB1585" t="s">
        <v>614</v>
      </c>
    </row>
    <row r="1586" spans="65:106" x14ac:dyDescent="0.25">
      <c r="BM1586" s="45"/>
      <c r="BO1586" s="41"/>
      <c r="BP1586" s="41"/>
      <c r="BQ1586" s="41"/>
      <c r="BS1586" s="39"/>
      <c r="CT1586" t="str">
        <f t="shared" si="273"/>
        <v>17210 - Výroba vlnitého papíru a lepenky, papírových a lepenkových obalů</v>
      </c>
      <c r="DB1586" t="s">
        <v>608</v>
      </c>
    </row>
    <row r="1587" spans="65:106" x14ac:dyDescent="0.25">
      <c r="BM1587" s="45"/>
      <c r="BO1587" s="41"/>
      <c r="BP1587" s="41"/>
      <c r="BQ1587" s="41"/>
      <c r="BS1587" s="39"/>
      <c r="CT1587" t="str">
        <f t="shared" si="273"/>
        <v>17220 - Výroba domácích potřeb, hygienických a toaletních výrobků z papíru</v>
      </c>
      <c r="DB1587" t="s">
        <v>608</v>
      </c>
    </row>
    <row r="1588" spans="65:106" x14ac:dyDescent="0.25">
      <c r="BM1588" s="45"/>
      <c r="BO1588" s="41"/>
      <c r="BP1588" s="41"/>
      <c r="BQ1588" s="41"/>
      <c r="BS1588" s="39"/>
      <c r="CT1588" t="str">
        <f t="shared" si="273"/>
        <v>17230 - Výroba kancelářských potřeb z papíru</v>
      </c>
      <c r="DB1588" t="s">
        <v>620</v>
      </c>
    </row>
    <row r="1589" spans="65:106" x14ac:dyDescent="0.25">
      <c r="BM1589" s="45"/>
      <c r="BO1589" s="41"/>
      <c r="BP1589" s="41"/>
      <c r="BQ1589" s="41"/>
      <c r="BS1589" s="39"/>
      <c r="CT1589" t="str">
        <f t="shared" si="273"/>
        <v>17240 - Výroba tapet</v>
      </c>
      <c r="DB1589" t="s">
        <v>623</v>
      </c>
    </row>
    <row r="1590" spans="65:106" x14ac:dyDescent="0.25">
      <c r="BM1590" s="45"/>
      <c r="BO1590" s="41"/>
      <c r="BP1590" s="41"/>
      <c r="BQ1590" s="41"/>
      <c r="BS1590" s="39"/>
      <c r="CT1590" t="str">
        <f t="shared" si="273"/>
        <v>17290 - Výroba ostatních výrobků z papíru a lepenky</v>
      </c>
      <c r="DB1590" t="s">
        <v>626</v>
      </c>
    </row>
    <row r="1591" spans="65:106" x14ac:dyDescent="0.25">
      <c r="BM1591" s="45"/>
      <c r="BO1591" s="41"/>
      <c r="BP1591" s="41"/>
      <c r="BQ1591" s="41"/>
      <c r="BS1591" s="39"/>
      <c r="CT1591" t="str">
        <f t="shared" si="273"/>
        <v>18110 - Tisk novin</v>
      </c>
      <c r="DB1591" t="s">
        <v>629</v>
      </c>
    </row>
    <row r="1592" spans="65:106" x14ac:dyDescent="0.25">
      <c r="BM1592" s="45"/>
      <c r="BO1592" s="41"/>
      <c r="BP1592" s="41"/>
      <c r="BQ1592" s="41"/>
      <c r="BS1592" s="39"/>
      <c r="CT1592" t="str">
        <f t="shared" si="273"/>
        <v>18120 - Tisk ostatní, kromě novin</v>
      </c>
      <c r="DB1592" t="s">
        <v>632</v>
      </c>
    </row>
    <row r="1593" spans="65:106" x14ac:dyDescent="0.25">
      <c r="BM1593" s="45"/>
      <c r="BO1593" s="41"/>
      <c r="BP1593" s="41"/>
      <c r="BQ1593" s="41"/>
      <c r="BS1593" s="39"/>
      <c r="CT1593" t="str">
        <f t="shared" si="273"/>
        <v>18120 - Tisk ostatní, kromě novin</v>
      </c>
      <c r="DB1593" t="s">
        <v>635</v>
      </c>
    </row>
    <row r="1594" spans="65:106" x14ac:dyDescent="0.25">
      <c r="BM1594" s="45"/>
      <c r="BO1594" s="41"/>
      <c r="BP1594" s="41"/>
      <c r="BQ1594" s="41"/>
      <c r="BS1594" s="39"/>
      <c r="CT1594" t="str">
        <f t="shared" si="273"/>
        <v>18130 - Příprava tisku a digitálních dat</v>
      </c>
      <c r="DB1594" t="s">
        <v>640</v>
      </c>
    </row>
    <row r="1595" spans="65:106" x14ac:dyDescent="0.25">
      <c r="BM1595" s="45"/>
      <c r="BO1595" s="41"/>
      <c r="BP1595" s="41"/>
      <c r="BQ1595" s="41"/>
      <c r="BS1595" s="39"/>
      <c r="CT1595" t="e">
        <f>TRIM(#REF!)</f>
        <v>#REF!</v>
      </c>
      <c r="DB1595" t="s">
        <v>3247</v>
      </c>
    </row>
    <row r="1596" spans="65:106" x14ac:dyDescent="0.25">
      <c r="BM1596" s="45"/>
      <c r="BO1596" s="41"/>
      <c r="BP1596" s="41"/>
      <c r="BQ1596" s="41"/>
      <c r="BS1596" s="39"/>
      <c r="CT1596" t="str">
        <f>TRIM(D184)</f>
        <v>18140 - Vázání a související činnosti</v>
      </c>
      <c r="DB1596" t="s">
        <v>645</v>
      </c>
    </row>
    <row r="1597" spans="65:106" x14ac:dyDescent="0.25">
      <c r="BM1597" s="45"/>
      <c r="BO1597" s="41"/>
      <c r="BP1597" s="41"/>
      <c r="BQ1597" s="41"/>
      <c r="BS1597" s="39"/>
      <c r="CT1597" t="str">
        <f>TRIM(D185)</f>
        <v>18200 - Rozmnožování nahraných nosičů</v>
      </c>
      <c r="DB1597" t="s">
        <v>650</v>
      </c>
    </row>
    <row r="1598" spans="65:106" x14ac:dyDescent="0.25">
      <c r="BM1598" s="45"/>
      <c r="BO1598" s="41"/>
      <c r="BP1598" s="41"/>
      <c r="BQ1598" s="41"/>
      <c r="BS1598" s="39"/>
      <c r="CT1598" t="e">
        <f>TRIM(#REF!)</f>
        <v>#REF!</v>
      </c>
      <c r="DB1598" t="s">
        <v>3248</v>
      </c>
    </row>
    <row r="1599" spans="65:106" x14ac:dyDescent="0.25">
      <c r="BM1599" s="45"/>
      <c r="BO1599" s="41"/>
      <c r="BP1599" s="41"/>
      <c r="BQ1599" s="41"/>
      <c r="BS1599" s="39"/>
      <c r="CT1599" t="str">
        <f t="shared" ref="CT1599:CT1604" si="274">TRIM(D186)</f>
        <v>19100 - Výroba koksárenských produktů</v>
      </c>
      <c r="DB1599" t="s">
        <v>652</v>
      </c>
    </row>
    <row r="1600" spans="65:106" x14ac:dyDescent="0.25">
      <c r="BM1600" s="45"/>
      <c r="BO1600" s="41"/>
      <c r="BP1600" s="41"/>
      <c r="BQ1600" s="41"/>
      <c r="BS1600" s="39"/>
      <c r="CT1600" t="str">
        <f t="shared" si="274"/>
        <v>19200 - Výroba rafinovaných ropných produktů</v>
      </c>
      <c r="DB1600" t="s">
        <v>658</v>
      </c>
    </row>
    <row r="1601" spans="65:106" x14ac:dyDescent="0.25">
      <c r="BM1601" s="45"/>
      <c r="BO1601" s="41"/>
      <c r="BP1601" s="41"/>
      <c r="BQ1601" s="41"/>
      <c r="BS1601" s="39"/>
      <c r="CT1601" t="str">
        <f t="shared" si="274"/>
        <v>20110 - Výroba technických plynů</v>
      </c>
      <c r="DB1601" t="s">
        <v>661</v>
      </c>
    </row>
    <row r="1602" spans="65:106" x14ac:dyDescent="0.25">
      <c r="BM1602" s="45"/>
      <c r="BO1602" s="41"/>
      <c r="BP1602" s="41"/>
      <c r="BQ1602" s="41"/>
      <c r="BS1602" s="39"/>
      <c r="CT1602" t="str">
        <f t="shared" si="274"/>
        <v>20110 - Výroba technických plynů</v>
      </c>
      <c r="DB1602" t="s">
        <v>655</v>
      </c>
    </row>
    <row r="1603" spans="65:106" x14ac:dyDescent="0.25">
      <c r="BM1603" s="45"/>
      <c r="BO1603" s="41"/>
      <c r="BP1603" s="41"/>
      <c r="BQ1603" s="41"/>
      <c r="BS1603" s="39"/>
      <c r="CT1603" t="str">
        <f t="shared" si="274"/>
        <v>20120 - Výroba barviv a pigmentů</v>
      </c>
      <c r="DB1603" t="s">
        <v>655</v>
      </c>
    </row>
    <row r="1604" spans="65:106" x14ac:dyDescent="0.25">
      <c r="BM1604" s="45"/>
      <c r="BO1604" s="41"/>
      <c r="BP1604" s="41"/>
      <c r="BQ1604" s="41"/>
      <c r="BS1604" s="39"/>
      <c r="CT1604" t="str">
        <f t="shared" si="274"/>
        <v>20130 - Výroba jiných základních anorganických chemických látek</v>
      </c>
      <c r="DB1604" t="s">
        <v>664</v>
      </c>
    </row>
    <row r="1605" spans="65:106" x14ac:dyDescent="0.25">
      <c r="BM1605" s="45"/>
      <c r="BO1605" s="41"/>
      <c r="BP1605" s="41"/>
      <c r="BQ1605" s="41"/>
      <c r="BS1605" s="39"/>
      <c r="CT1605" t="e">
        <f>TRIM(#REF!)</f>
        <v>#REF!</v>
      </c>
      <c r="DB1605" t="s">
        <v>667</v>
      </c>
    </row>
    <row r="1606" spans="65:106" x14ac:dyDescent="0.25">
      <c r="BM1606" s="45"/>
      <c r="BO1606" s="41"/>
      <c r="BP1606" s="41"/>
      <c r="BQ1606" s="41"/>
      <c r="BS1606" s="39"/>
      <c r="CT1606" t="str">
        <f>TRIM(D192)</f>
        <v>20140 - Výroba jiných základních organických chemických látek</v>
      </c>
      <c r="DB1606" t="s">
        <v>668</v>
      </c>
    </row>
    <row r="1607" spans="65:106" x14ac:dyDescent="0.25">
      <c r="BM1607" s="45"/>
      <c r="BO1607" s="41"/>
      <c r="BP1607" s="41"/>
      <c r="BQ1607" s="41"/>
      <c r="BS1607" s="39"/>
      <c r="CT1607" t="e">
        <f>TRIM(#REF!)</f>
        <v>#REF!</v>
      </c>
      <c r="DB1607" t="s">
        <v>3249</v>
      </c>
    </row>
    <row r="1608" spans="65:106" x14ac:dyDescent="0.25">
      <c r="BM1608" s="45"/>
      <c r="BO1608" s="41"/>
      <c r="BP1608" s="41"/>
      <c r="BQ1608" s="41"/>
      <c r="BS1608" s="39"/>
      <c r="CT1608" t="str">
        <f>TRIM(D193)</f>
        <v>20140 - Výroba jiných základních organických chemických látek</v>
      </c>
      <c r="DB1608" t="s">
        <v>671</v>
      </c>
    </row>
    <row r="1609" spans="65:106" x14ac:dyDescent="0.25">
      <c r="BM1609" s="45"/>
      <c r="BO1609" s="41"/>
      <c r="BP1609" s="41"/>
      <c r="BQ1609" s="41"/>
      <c r="BS1609" s="39"/>
      <c r="CT1609" t="str">
        <f>TRIM(D194)</f>
        <v>20141 - Výroba bioetanolu (biolihu) pro pohon motorů a pro výrobu směsí a komponent paliv pro pohon motorů</v>
      </c>
      <c r="DB1609" t="s">
        <v>674</v>
      </c>
    </row>
    <row r="1610" spans="65:106" x14ac:dyDescent="0.25">
      <c r="BM1610" s="45"/>
      <c r="BO1610" s="41"/>
      <c r="BP1610" s="41"/>
      <c r="BQ1610" s="41"/>
      <c r="BS1610" s="39"/>
      <c r="CT1610" t="e">
        <f>TRIM(#REF!)</f>
        <v>#REF!</v>
      </c>
      <c r="DB1610" t="s">
        <v>3250</v>
      </c>
    </row>
    <row r="1611" spans="65:106" x14ac:dyDescent="0.25">
      <c r="BM1611" s="45"/>
      <c r="BO1611" s="41"/>
      <c r="BP1611" s="41"/>
      <c r="BQ1611" s="41"/>
      <c r="BS1611" s="39"/>
      <c r="CT1611" t="e">
        <f>TRIM(#REF!)</f>
        <v>#REF!</v>
      </c>
      <c r="DB1611" t="s">
        <v>3250</v>
      </c>
    </row>
    <row r="1612" spans="65:106" x14ac:dyDescent="0.25">
      <c r="BM1612" s="45"/>
      <c r="BO1612" s="41"/>
      <c r="BP1612" s="41"/>
      <c r="BQ1612" s="41"/>
      <c r="BS1612" s="39"/>
      <c r="CT1612" t="e">
        <f>TRIM(#REF!)</f>
        <v>#REF!</v>
      </c>
      <c r="DB1612" t="s">
        <v>3250</v>
      </c>
    </row>
    <row r="1613" spans="65:106" x14ac:dyDescent="0.25">
      <c r="BM1613" s="45"/>
      <c r="BO1613" s="41"/>
      <c r="BP1613" s="41"/>
      <c r="BQ1613" s="41"/>
      <c r="BS1613" s="39"/>
      <c r="CT1613" t="e">
        <f>TRIM(#REF!)</f>
        <v>#REF!</v>
      </c>
      <c r="DB1613" t="s">
        <v>3251</v>
      </c>
    </row>
    <row r="1614" spans="65:106" x14ac:dyDescent="0.25">
      <c r="BM1614" s="45"/>
      <c r="BO1614" s="41"/>
      <c r="BP1614" s="41"/>
      <c r="BQ1614" s="41"/>
      <c r="BS1614" s="39"/>
      <c r="CT1614" t="e">
        <f>TRIM(#REF!)</f>
        <v>#REF!</v>
      </c>
      <c r="DB1614" t="s">
        <v>3251</v>
      </c>
    </row>
    <row r="1615" spans="65:106" x14ac:dyDescent="0.25">
      <c r="BM1615" s="45"/>
      <c r="BO1615" s="41"/>
      <c r="BP1615" s="41"/>
      <c r="BQ1615" s="41"/>
      <c r="BS1615" s="39"/>
      <c r="CT1615" t="str">
        <f>TRIM(D195)</f>
        <v>20149 - Výroba ostatních základních organických chemických látek</v>
      </c>
      <c r="DB1615" t="s">
        <v>680</v>
      </c>
    </row>
    <row r="1616" spans="65:106" x14ac:dyDescent="0.25">
      <c r="BM1616" s="45"/>
      <c r="BO1616" s="41"/>
      <c r="BP1616" s="41"/>
      <c r="BQ1616" s="41"/>
      <c r="BS1616" s="39"/>
      <c r="CT1616" t="str">
        <f>TRIM(D196)</f>
        <v>20150 - Výroba hnojiv a dusíkatých sloučenin</v>
      </c>
      <c r="DB1616" t="s">
        <v>684</v>
      </c>
    </row>
    <row r="1617" spans="65:106" x14ac:dyDescent="0.25">
      <c r="BM1617" s="45"/>
      <c r="BO1617" s="41"/>
      <c r="BP1617" s="41"/>
      <c r="BQ1617" s="41"/>
      <c r="BS1617" s="39"/>
      <c r="CT1617" t="str">
        <f>TRIM(D197)</f>
        <v>20160 - Výroba plastů v primárních formách</v>
      </c>
      <c r="DB1617" t="s">
        <v>684</v>
      </c>
    </row>
    <row r="1618" spans="65:106" x14ac:dyDescent="0.25">
      <c r="BM1618" s="45"/>
      <c r="BO1618" s="41"/>
      <c r="BP1618" s="41"/>
      <c r="BQ1618" s="41"/>
      <c r="BS1618" s="39"/>
      <c r="CT1618" t="e">
        <f>TRIM(#REF!)</f>
        <v>#REF!</v>
      </c>
      <c r="DB1618" t="s">
        <v>3252</v>
      </c>
    </row>
    <row r="1619" spans="65:106" x14ac:dyDescent="0.25">
      <c r="BM1619" s="45"/>
      <c r="BO1619" s="41"/>
      <c r="BP1619" s="41"/>
      <c r="BQ1619" s="41"/>
      <c r="BS1619" s="39"/>
      <c r="CT1619" t="e">
        <f>TRIM(#REF!)</f>
        <v>#REF!</v>
      </c>
      <c r="DB1619" t="s">
        <v>3252</v>
      </c>
    </row>
    <row r="1620" spans="65:106" x14ac:dyDescent="0.25">
      <c r="BM1620" s="45"/>
      <c r="BO1620" s="41"/>
      <c r="BP1620" s="41"/>
      <c r="BQ1620" s="41"/>
      <c r="BS1620" s="39"/>
      <c r="CT1620" t="e">
        <f>TRIM(#REF!)</f>
        <v>#REF!</v>
      </c>
      <c r="DB1620" t="s">
        <v>3252</v>
      </c>
    </row>
    <row r="1621" spans="65:106" x14ac:dyDescent="0.25">
      <c r="BM1621" s="45"/>
      <c r="BO1621" s="41"/>
      <c r="BP1621" s="41"/>
      <c r="BQ1621" s="41"/>
      <c r="BS1621" s="39"/>
      <c r="CT1621" t="str">
        <f t="shared" ref="CT1621:CT1632" si="275">TRIM(D198)</f>
        <v>20170 - Výroba syntetického kaučuku v primárních formách</v>
      </c>
      <c r="DB1621" t="s">
        <v>687</v>
      </c>
    </row>
    <row r="1622" spans="65:106" x14ac:dyDescent="0.25">
      <c r="BM1622" s="45"/>
      <c r="BO1622" s="41"/>
      <c r="BP1622" s="41"/>
      <c r="BQ1622" s="41"/>
      <c r="BS1622" s="39"/>
      <c r="CT1622" t="str">
        <f t="shared" si="275"/>
        <v>20200 - Výroba pesticidů a jiných agrochemických přípravků</v>
      </c>
      <c r="DB1622" t="s">
        <v>687</v>
      </c>
    </row>
    <row r="1623" spans="65:106" x14ac:dyDescent="0.25">
      <c r="BM1623" s="45"/>
      <c r="BO1623" s="41"/>
      <c r="BP1623" s="41"/>
      <c r="BQ1623" s="41"/>
      <c r="BS1623" s="39"/>
      <c r="CT1623" t="str">
        <f t="shared" si="275"/>
        <v>20300 - Výroba nátěrových barev, laků a jiných nátěrových materiálů, tiskařských barev a tmelů</v>
      </c>
      <c r="DB1623" t="s">
        <v>693</v>
      </c>
    </row>
    <row r="1624" spans="65:106" x14ac:dyDescent="0.25">
      <c r="BM1624" s="45"/>
      <c r="BO1624" s="41"/>
      <c r="BP1624" s="41"/>
      <c r="BQ1624" s="41"/>
      <c r="BS1624" s="39"/>
      <c r="CT1624" t="str">
        <f t="shared" si="275"/>
        <v>20410 - Výroba mýdel a detergentů, čisticích a lešticích prostředků</v>
      </c>
      <c r="DB1624" t="s">
        <v>693</v>
      </c>
    </row>
    <row r="1625" spans="65:106" x14ac:dyDescent="0.25">
      <c r="BM1625" s="45"/>
      <c r="BO1625" s="41"/>
      <c r="BP1625" s="41"/>
      <c r="BQ1625" s="41"/>
      <c r="BS1625" s="39"/>
      <c r="CT1625" t="str">
        <f t="shared" si="275"/>
        <v>20420 - Výroba parfémů a toaletních přípravků</v>
      </c>
      <c r="DB1625" t="s">
        <v>699</v>
      </c>
    </row>
    <row r="1626" spans="65:106" x14ac:dyDescent="0.25">
      <c r="BM1626" s="45"/>
      <c r="BO1626" s="41"/>
      <c r="BP1626" s="41"/>
      <c r="BQ1626" s="41"/>
      <c r="BS1626" s="39"/>
      <c r="CT1626" t="str">
        <f t="shared" si="275"/>
        <v>20510 - Výroba výbušnin</v>
      </c>
      <c r="DB1626" t="s">
        <v>699</v>
      </c>
    </row>
    <row r="1627" spans="65:106" x14ac:dyDescent="0.25">
      <c r="BM1627" s="45"/>
      <c r="BO1627" s="41"/>
      <c r="BP1627" s="41"/>
      <c r="BQ1627" s="41"/>
      <c r="BS1627" s="39"/>
      <c r="CT1627" t="str">
        <f t="shared" si="275"/>
        <v>20520 - Výroba klihů</v>
      </c>
      <c r="DB1627" t="s">
        <v>699</v>
      </c>
    </row>
    <row r="1628" spans="65:106" x14ac:dyDescent="0.25">
      <c r="BM1628" s="45"/>
      <c r="BO1628" s="41"/>
      <c r="BP1628" s="41"/>
      <c r="BQ1628" s="41"/>
      <c r="BS1628" s="39"/>
      <c r="CT1628" t="str">
        <f t="shared" si="275"/>
        <v>20530 - Výroba vonných silic</v>
      </c>
      <c r="DB1628" t="s">
        <v>699</v>
      </c>
    </row>
    <row r="1629" spans="65:106" x14ac:dyDescent="0.25">
      <c r="BM1629" s="45"/>
      <c r="BO1629" s="41"/>
      <c r="BP1629" s="41"/>
      <c r="BQ1629" s="41"/>
      <c r="BS1629" s="39"/>
      <c r="CT1629" t="str">
        <f t="shared" si="275"/>
        <v>20590 - Výroba ostatních chemických výrobků j. n.</v>
      </c>
      <c r="DB1629" t="s">
        <v>708</v>
      </c>
    </row>
    <row r="1630" spans="65:106" x14ac:dyDescent="0.25">
      <c r="BM1630" s="45"/>
      <c r="BO1630" s="41"/>
      <c r="BP1630" s="41"/>
      <c r="BQ1630" s="41"/>
      <c r="BS1630" s="39"/>
      <c r="CT1630" t="str">
        <f t="shared" si="275"/>
        <v>20590 - Výroba ostatních chemických výrobků j. n.</v>
      </c>
      <c r="DB1630" t="s">
        <v>708</v>
      </c>
    </row>
    <row r="1631" spans="65:106" x14ac:dyDescent="0.25">
      <c r="BM1631" s="45"/>
      <c r="BO1631" s="41"/>
      <c r="BP1631" s="41"/>
      <c r="BQ1631" s="41"/>
      <c r="BS1631" s="39"/>
      <c r="CT1631" t="str">
        <f t="shared" si="275"/>
        <v>20591 - Výroba metylesterů a etylesterů mastných kyselin pro pohon motorů a pro výrobu směsí paliv pro pohon motorů</v>
      </c>
      <c r="DB1631" t="s">
        <v>708</v>
      </c>
    </row>
    <row r="1632" spans="65:106" x14ac:dyDescent="0.25">
      <c r="BM1632" s="45"/>
      <c r="BO1632" s="41"/>
      <c r="BP1632" s="41"/>
      <c r="BQ1632" s="41"/>
      <c r="BS1632" s="39"/>
      <c r="CT1632" t="str">
        <f t="shared" si="275"/>
        <v>20599 - Výroba jiných chemických výrobků j. n.</v>
      </c>
      <c r="DB1632" t="s">
        <v>708</v>
      </c>
    </row>
    <row r="1633" spans="65:106" x14ac:dyDescent="0.25">
      <c r="BM1633" s="45"/>
      <c r="BO1633" s="41"/>
      <c r="BP1633" s="41"/>
      <c r="BQ1633" s="41"/>
      <c r="BS1633" s="39"/>
      <c r="CT1633" t="e">
        <f>TRIM(#REF!)</f>
        <v>#REF!</v>
      </c>
      <c r="DB1633" t="s">
        <v>3253</v>
      </c>
    </row>
    <row r="1634" spans="65:106" x14ac:dyDescent="0.25">
      <c r="BM1634" s="45"/>
      <c r="BO1634" s="41"/>
      <c r="BP1634" s="41"/>
      <c r="BQ1634" s="41"/>
      <c r="BS1634" s="39"/>
      <c r="CT1634" t="e">
        <f>TRIM(#REF!)</f>
        <v>#REF!</v>
      </c>
      <c r="DB1634" t="s">
        <v>3253</v>
      </c>
    </row>
    <row r="1635" spans="65:106" x14ac:dyDescent="0.25">
      <c r="BM1635" s="45"/>
      <c r="BO1635" s="41"/>
      <c r="BP1635" s="41"/>
      <c r="BQ1635" s="41"/>
      <c r="BS1635" s="39"/>
      <c r="CT1635" t="e">
        <f>TRIM(#REF!)</f>
        <v>#REF!</v>
      </c>
      <c r="DB1635" t="s">
        <v>3253</v>
      </c>
    </row>
    <row r="1636" spans="65:106" x14ac:dyDescent="0.25">
      <c r="BM1636" s="45"/>
      <c r="BO1636" s="41"/>
      <c r="BP1636" s="41"/>
      <c r="BQ1636" s="41"/>
      <c r="BS1636" s="39"/>
      <c r="CT1636" t="e">
        <f>TRIM(#REF!)</f>
        <v>#REF!</v>
      </c>
      <c r="DB1636" t="s">
        <v>3254</v>
      </c>
    </row>
    <row r="1637" spans="65:106" x14ac:dyDescent="0.25">
      <c r="BM1637" s="45"/>
      <c r="BO1637" s="41"/>
      <c r="BP1637" s="41"/>
      <c r="BQ1637" s="41"/>
      <c r="BS1637" s="39"/>
      <c r="CT1637" t="e">
        <f>TRIM(#REF!)</f>
        <v>#REF!</v>
      </c>
      <c r="DB1637" t="s">
        <v>3254</v>
      </c>
    </row>
    <row r="1638" spans="65:106" x14ac:dyDescent="0.25">
      <c r="BM1638" s="45"/>
      <c r="BO1638" s="41"/>
      <c r="BP1638" s="41"/>
      <c r="BQ1638" s="41"/>
      <c r="BS1638" s="39"/>
      <c r="CT1638" t="str">
        <f t="shared" ref="CT1638:CT1644" si="276">TRIM(D210)</f>
        <v>20600 - Výroba chemických vláken</v>
      </c>
      <c r="DB1638" t="s">
        <v>711</v>
      </c>
    </row>
    <row r="1639" spans="65:106" x14ac:dyDescent="0.25">
      <c r="BM1639" s="45"/>
      <c r="BO1639" s="41"/>
      <c r="BP1639" s="41"/>
      <c r="BQ1639" s="41"/>
      <c r="BS1639" s="39"/>
      <c r="CT1639" t="str">
        <f t="shared" si="276"/>
        <v>21100 - Výroba základních farmaceutických výrobků</v>
      </c>
      <c r="DB1639" t="s">
        <v>714</v>
      </c>
    </row>
    <row r="1640" spans="65:106" x14ac:dyDescent="0.25">
      <c r="BM1640" s="45"/>
      <c r="BO1640" s="41"/>
      <c r="BP1640" s="41"/>
      <c r="BQ1640" s="41"/>
      <c r="BS1640" s="39"/>
      <c r="CT1640" t="str">
        <f t="shared" si="276"/>
        <v>21200 - Výroba farmaceutických přípravků</v>
      </c>
      <c r="DB1640" t="s">
        <v>714</v>
      </c>
    </row>
    <row r="1641" spans="65:106" x14ac:dyDescent="0.25">
      <c r="BM1641" s="45"/>
      <c r="BO1641" s="41"/>
      <c r="BP1641" s="41"/>
      <c r="BQ1641" s="41"/>
      <c r="BS1641" s="39"/>
      <c r="CT1641" t="str">
        <f t="shared" si="276"/>
        <v>22110 - Výroba pryžových plášťů a duší; protektorování pneumatik</v>
      </c>
      <c r="DB1641" t="s">
        <v>720</v>
      </c>
    </row>
    <row r="1642" spans="65:106" x14ac:dyDescent="0.25">
      <c r="BM1642" s="45"/>
      <c r="BO1642" s="41"/>
      <c r="BP1642" s="41"/>
      <c r="BQ1642" s="41"/>
      <c r="BS1642" s="39"/>
      <c r="CT1642" t="str">
        <f t="shared" si="276"/>
        <v>22190 - Výroba ostatních pryžových výrobků</v>
      </c>
      <c r="DB1642" t="s">
        <v>723</v>
      </c>
    </row>
    <row r="1643" spans="65:106" x14ac:dyDescent="0.25">
      <c r="BM1643" s="45"/>
      <c r="BO1643" s="41"/>
      <c r="BP1643" s="41"/>
      <c r="BQ1643" s="41"/>
      <c r="BS1643" s="39"/>
      <c r="CT1643" t="str">
        <f t="shared" si="276"/>
        <v>22190 - Výroba ostatních pryžových výrobků</v>
      </c>
      <c r="DB1643" t="s">
        <v>729</v>
      </c>
    </row>
    <row r="1644" spans="65:106" x14ac:dyDescent="0.25">
      <c r="BM1644" s="45"/>
      <c r="BO1644" s="41"/>
      <c r="BP1644" s="41"/>
      <c r="BQ1644" s="41"/>
      <c r="BS1644" s="39"/>
      <c r="CT1644" t="str">
        <f t="shared" si="276"/>
        <v>22210 - Výroba plastových desek, fólií, hadic, trubek a profilů</v>
      </c>
      <c r="DB1644" t="s">
        <v>732</v>
      </c>
    </row>
    <row r="1645" spans="65:106" x14ac:dyDescent="0.25">
      <c r="BM1645" s="45"/>
      <c r="BO1645" s="41"/>
      <c r="BP1645" s="41"/>
      <c r="BQ1645" s="41"/>
      <c r="BS1645" s="39"/>
      <c r="CT1645" t="e">
        <f>TRIM(#REF!)</f>
        <v>#REF!</v>
      </c>
      <c r="DB1645" t="s">
        <v>3255</v>
      </c>
    </row>
    <row r="1646" spans="65:106" x14ac:dyDescent="0.25">
      <c r="BM1646" s="45"/>
      <c r="BO1646" s="41"/>
      <c r="BP1646" s="41"/>
      <c r="BQ1646" s="41"/>
      <c r="BS1646" s="39"/>
      <c r="CT1646" t="str">
        <f>TRIM(D217)</f>
        <v>22210 - Výroba plastových desek, fólií, hadic, trubek a profilů</v>
      </c>
      <c r="DB1646" t="s">
        <v>738</v>
      </c>
    </row>
    <row r="1647" spans="65:106" x14ac:dyDescent="0.25">
      <c r="BM1647" s="45"/>
      <c r="BO1647" s="41"/>
      <c r="BP1647" s="41"/>
      <c r="BQ1647" s="41"/>
      <c r="BS1647" s="39"/>
      <c r="CT1647" t="str">
        <f>TRIM(D218)</f>
        <v>22220 - Výroba plastových obalů</v>
      </c>
      <c r="DB1647" t="s">
        <v>740</v>
      </c>
    </row>
    <row r="1648" spans="65:106" x14ac:dyDescent="0.25">
      <c r="BM1648" s="45"/>
      <c r="BO1648" s="41"/>
      <c r="BP1648" s="41"/>
      <c r="BQ1648" s="41"/>
      <c r="BS1648" s="39"/>
      <c r="CT1648" t="e">
        <f>TRIM(#REF!)</f>
        <v>#REF!</v>
      </c>
      <c r="DB1648" t="s">
        <v>3256</v>
      </c>
    </row>
    <row r="1649" spans="65:106" x14ac:dyDescent="0.25">
      <c r="BM1649" s="45"/>
      <c r="BO1649" s="41"/>
      <c r="BP1649" s="41"/>
      <c r="BQ1649" s="41"/>
      <c r="BS1649" s="39"/>
      <c r="CT1649" t="e">
        <f>TRIM(#REF!)</f>
        <v>#REF!</v>
      </c>
      <c r="DB1649" t="s">
        <v>3256</v>
      </c>
    </row>
    <row r="1650" spans="65:106" x14ac:dyDescent="0.25">
      <c r="BM1650" s="45"/>
      <c r="BO1650" s="41"/>
      <c r="BP1650" s="41"/>
      <c r="BQ1650" s="41"/>
      <c r="BS1650" s="39"/>
      <c r="CT1650" t="str">
        <f t="shared" ref="CT1650:CT1655" si="277">TRIM(D219)</f>
        <v>22220 - Výroba plastových obalů</v>
      </c>
      <c r="DB1650" t="s">
        <v>746</v>
      </c>
    </row>
    <row r="1651" spans="65:106" x14ac:dyDescent="0.25">
      <c r="BM1651" s="45"/>
      <c r="BO1651" s="41"/>
      <c r="BP1651" s="41"/>
      <c r="BQ1651" s="41"/>
      <c r="BS1651" s="39"/>
      <c r="CT1651" t="str">
        <f t="shared" si="277"/>
        <v>22230 - Výroba plastových výrobků pro stavebnictví</v>
      </c>
      <c r="DB1651" t="s">
        <v>748</v>
      </c>
    </row>
    <row r="1652" spans="65:106" x14ac:dyDescent="0.25">
      <c r="BM1652" s="45"/>
      <c r="BO1652" s="41"/>
      <c r="BP1652" s="41"/>
      <c r="BQ1652" s="41"/>
      <c r="BS1652" s="39"/>
      <c r="CT1652" t="str">
        <f t="shared" si="277"/>
        <v>22230 - Výroba plastových výrobků pro stavebnictví</v>
      </c>
      <c r="DB1652" t="s">
        <v>748</v>
      </c>
    </row>
    <row r="1653" spans="65:106" x14ac:dyDescent="0.25">
      <c r="BM1653" s="45"/>
      <c r="BO1653" s="41"/>
      <c r="BP1653" s="41"/>
      <c r="BQ1653" s="41"/>
      <c r="BS1653" s="39"/>
      <c r="CT1653" t="str">
        <f t="shared" si="277"/>
        <v>22230 - Výroba plastových výrobků pro stavebnictví</v>
      </c>
      <c r="DB1653" t="s">
        <v>754</v>
      </c>
    </row>
    <row r="1654" spans="65:106" x14ac:dyDescent="0.25">
      <c r="BM1654" s="45"/>
      <c r="BO1654" s="41"/>
      <c r="BP1654" s="41"/>
      <c r="BQ1654" s="41"/>
      <c r="BS1654" s="39"/>
      <c r="CT1654" t="str">
        <f t="shared" si="277"/>
        <v>22230 - Výroba plastových výrobků pro stavebnictví</v>
      </c>
      <c r="DB1654" t="s">
        <v>757</v>
      </c>
    </row>
    <row r="1655" spans="65:106" x14ac:dyDescent="0.25">
      <c r="BM1655" s="45"/>
      <c r="BO1655" s="41"/>
      <c r="BP1655" s="41"/>
      <c r="BQ1655" s="41"/>
      <c r="BS1655" s="39"/>
      <c r="CT1655" t="str">
        <f t="shared" si="277"/>
        <v>22290 - Výroba ostatních plastových výrobků</v>
      </c>
      <c r="DB1655" t="s">
        <v>763</v>
      </c>
    </row>
    <row r="1656" spans="65:106" x14ac:dyDescent="0.25">
      <c r="BM1656" s="45"/>
      <c r="BO1656" s="41"/>
      <c r="BP1656" s="41"/>
      <c r="BQ1656" s="41"/>
      <c r="BS1656" s="39"/>
      <c r="CT1656" t="e">
        <f>TRIM(#REF!)</f>
        <v>#REF!</v>
      </c>
      <c r="DB1656" t="s">
        <v>3257</v>
      </c>
    </row>
    <row r="1657" spans="65:106" x14ac:dyDescent="0.25">
      <c r="BM1657" s="45"/>
      <c r="BO1657" s="41"/>
      <c r="BP1657" s="41"/>
      <c r="BQ1657" s="41"/>
      <c r="BS1657" s="39"/>
      <c r="CT1657" t="str">
        <f>TRIM(D225)</f>
        <v>22290 - Výroba ostatních plastových výrobků</v>
      </c>
      <c r="DB1657" t="s">
        <v>765</v>
      </c>
    </row>
    <row r="1658" spans="65:106" x14ac:dyDescent="0.25">
      <c r="BM1658" s="45"/>
      <c r="BO1658" s="41"/>
      <c r="BP1658" s="41"/>
      <c r="BQ1658" s="41"/>
      <c r="BS1658" s="39"/>
      <c r="CT1658" t="str">
        <f>TRIM(D226)</f>
        <v>22290 - Výroba ostatních plastových výrobků</v>
      </c>
      <c r="DB1658" t="s">
        <v>768</v>
      </c>
    </row>
    <row r="1659" spans="65:106" x14ac:dyDescent="0.25">
      <c r="BM1659" s="45"/>
      <c r="BO1659" s="41"/>
      <c r="BP1659" s="41"/>
      <c r="BQ1659" s="41"/>
      <c r="BS1659" s="39"/>
      <c r="CT1659" t="e">
        <f>TRIM(#REF!)</f>
        <v>#REF!</v>
      </c>
      <c r="DB1659" t="s">
        <v>3258</v>
      </c>
    </row>
    <row r="1660" spans="65:106" x14ac:dyDescent="0.25">
      <c r="BM1660" s="45"/>
      <c r="BO1660" s="41"/>
      <c r="BP1660" s="41"/>
      <c r="BQ1660" s="41"/>
      <c r="BS1660" s="39"/>
      <c r="CT1660" t="str">
        <f t="shared" ref="CT1660:CT1666" si="278">TRIM(D227)</f>
        <v>22290 - Výroba ostatních plastových výrobků</v>
      </c>
      <c r="DB1660" t="s">
        <v>771</v>
      </c>
    </row>
    <row r="1661" spans="65:106" x14ac:dyDescent="0.25">
      <c r="BM1661" s="45"/>
      <c r="BO1661" s="41"/>
      <c r="BP1661" s="41"/>
      <c r="BQ1661" s="41"/>
      <c r="BS1661" s="39"/>
      <c r="CT1661" t="str">
        <f t="shared" si="278"/>
        <v>23110 - Výroba plochého skla</v>
      </c>
      <c r="DB1661" t="s">
        <v>774</v>
      </c>
    </row>
    <row r="1662" spans="65:106" x14ac:dyDescent="0.25">
      <c r="BM1662" s="45"/>
      <c r="BO1662" s="41"/>
      <c r="BP1662" s="41"/>
      <c r="BQ1662" s="41"/>
      <c r="BS1662" s="39"/>
      <c r="CT1662" t="str">
        <f t="shared" si="278"/>
        <v>23120 - Tvarování a zpracování plochého skla</v>
      </c>
      <c r="DB1662" t="s">
        <v>777</v>
      </c>
    </row>
    <row r="1663" spans="65:106" x14ac:dyDescent="0.25">
      <c r="BM1663" s="45"/>
      <c r="BO1663" s="41"/>
      <c r="BP1663" s="41"/>
      <c r="BQ1663" s="41"/>
      <c r="BS1663" s="39"/>
      <c r="CT1663" t="str">
        <f t="shared" si="278"/>
        <v>23120 - Tvarování a zpracování plochého skla</v>
      </c>
      <c r="DB1663" t="s">
        <v>780</v>
      </c>
    </row>
    <row r="1664" spans="65:106" x14ac:dyDescent="0.25">
      <c r="BM1664" s="45"/>
      <c r="BO1664" s="41"/>
      <c r="BP1664" s="41"/>
      <c r="BQ1664" s="41"/>
      <c r="BS1664" s="39"/>
      <c r="CT1664" t="str">
        <f t="shared" si="278"/>
        <v>23130 - Výroba dutého skla</v>
      </c>
      <c r="DB1664" t="s">
        <v>786</v>
      </c>
    </row>
    <row r="1665" spans="65:106" x14ac:dyDescent="0.25">
      <c r="BM1665" s="45"/>
      <c r="BO1665" s="41"/>
      <c r="BP1665" s="41"/>
      <c r="BQ1665" s="41"/>
      <c r="BS1665" s="39"/>
      <c r="CT1665" t="str">
        <f t="shared" si="278"/>
        <v>23140 - Výroba skleněných vláken</v>
      </c>
      <c r="DB1665" t="s">
        <v>789</v>
      </c>
    </row>
    <row r="1666" spans="65:106" x14ac:dyDescent="0.25">
      <c r="BM1666" s="45"/>
      <c r="BO1666" s="41"/>
      <c r="BP1666" s="41"/>
      <c r="BQ1666" s="41"/>
      <c r="BS1666" s="39"/>
      <c r="CT1666" t="str">
        <f t="shared" si="278"/>
        <v>23190 - Výroba a zpracování ostatního skla vč. technického</v>
      </c>
      <c r="DB1666" t="s">
        <v>790</v>
      </c>
    </row>
    <row r="1667" spans="65:106" x14ac:dyDescent="0.25">
      <c r="BM1667" s="45"/>
      <c r="BO1667" s="41"/>
      <c r="BP1667" s="41"/>
      <c r="BQ1667" s="41"/>
      <c r="BS1667" s="39"/>
      <c r="CT1667" t="e">
        <f>TRIM(#REF!)</f>
        <v>#REF!</v>
      </c>
      <c r="DB1667" t="s">
        <v>3259</v>
      </c>
    </row>
    <row r="1668" spans="65:106" x14ac:dyDescent="0.25">
      <c r="BM1668" s="45"/>
      <c r="BO1668" s="41"/>
      <c r="BP1668" s="41"/>
      <c r="BQ1668" s="41"/>
      <c r="BS1668" s="39"/>
      <c r="CT1668" t="str">
        <f>TRIM(D234)</f>
        <v>23200 - Výroba žáruvzdorných výrobků</v>
      </c>
      <c r="DB1668" t="s">
        <v>793</v>
      </c>
    </row>
    <row r="1669" spans="65:106" x14ac:dyDescent="0.25">
      <c r="BM1669" s="45"/>
      <c r="BO1669" s="41"/>
      <c r="BP1669" s="41"/>
      <c r="BQ1669" s="41"/>
      <c r="BS1669" s="39"/>
      <c r="CT1669" t="str">
        <f>TRIM(D235)</f>
        <v>23310 - Výroba keramických obkládaček a dlaždic</v>
      </c>
      <c r="DB1669" t="s">
        <v>418</v>
      </c>
    </row>
    <row r="1670" spans="65:106" x14ac:dyDescent="0.25">
      <c r="BM1670" s="45"/>
      <c r="BO1670" s="41"/>
      <c r="BP1670" s="41"/>
      <c r="BQ1670" s="41"/>
      <c r="BS1670" s="39"/>
      <c r="CT1670" t="e">
        <f>TRIM(#REF!)</f>
        <v>#REF!</v>
      </c>
      <c r="DB1670" t="s">
        <v>3260</v>
      </c>
    </row>
    <row r="1671" spans="65:106" x14ac:dyDescent="0.25">
      <c r="BM1671" s="45"/>
      <c r="BO1671" s="41"/>
      <c r="BP1671" s="41"/>
      <c r="BQ1671" s="41"/>
      <c r="BS1671" s="39"/>
      <c r="CT1671" t="str">
        <f>TRIM(D236)</f>
        <v>23320 - Výroba pálených zdicích materiálů, tašek, dlaždic a podobných výrobků</v>
      </c>
      <c r="DB1671" t="s">
        <v>799</v>
      </c>
    </row>
    <row r="1672" spans="65:106" x14ac:dyDescent="0.25">
      <c r="BM1672" s="45"/>
      <c r="BO1672" s="41"/>
      <c r="BP1672" s="41"/>
      <c r="BQ1672" s="41"/>
      <c r="BS1672" s="39"/>
      <c r="CT1672" t="e">
        <f>TRIM(#REF!)</f>
        <v>#REF!</v>
      </c>
      <c r="DB1672" t="s">
        <v>803</v>
      </c>
    </row>
    <row r="1673" spans="65:106" x14ac:dyDescent="0.25">
      <c r="BM1673" s="45"/>
      <c r="BO1673" s="41"/>
      <c r="BP1673" s="41"/>
      <c r="BQ1673" s="41"/>
      <c r="BS1673" s="39"/>
      <c r="CT1673" t="e">
        <f>TRIM(#REF!)</f>
        <v>#REF!</v>
      </c>
      <c r="DB1673" t="s">
        <v>808</v>
      </c>
    </row>
    <row r="1674" spans="65:106" x14ac:dyDescent="0.25">
      <c r="BM1674" s="45"/>
      <c r="BO1674" s="41"/>
      <c r="BP1674" s="41"/>
      <c r="BQ1674" s="41"/>
      <c r="BS1674" s="39"/>
      <c r="CT1674" t="e">
        <f>TRIM(#REF!)</f>
        <v>#REF!</v>
      </c>
      <c r="DB1674" t="s">
        <v>813</v>
      </c>
    </row>
    <row r="1675" spans="65:106" x14ac:dyDescent="0.25">
      <c r="BM1675" s="45"/>
      <c r="BO1675" s="41"/>
      <c r="BP1675" s="41"/>
      <c r="BQ1675" s="41"/>
      <c r="BS1675" s="39"/>
      <c r="CT1675" t="e">
        <f>TRIM(#REF!)</f>
        <v>#REF!</v>
      </c>
      <c r="DB1675" t="s">
        <v>813</v>
      </c>
    </row>
    <row r="1676" spans="65:106" x14ac:dyDescent="0.25">
      <c r="BM1676" s="45"/>
      <c r="BO1676" s="41"/>
      <c r="BP1676" s="41"/>
      <c r="BQ1676" s="41"/>
      <c r="BS1676" s="39"/>
      <c r="CT1676" t="str">
        <f>TRIM(D237)</f>
        <v>23410 - Výroba keramických a porcelánových výrobků převážně pro domácnost a ozdobných předmětů</v>
      </c>
      <c r="DB1676" t="s">
        <v>818</v>
      </c>
    </row>
    <row r="1677" spans="65:106" x14ac:dyDescent="0.25">
      <c r="BM1677" s="45"/>
      <c r="BO1677" s="41"/>
      <c r="BP1677" s="41"/>
      <c r="BQ1677" s="41"/>
      <c r="BS1677" s="39"/>
      <c r="CT1677" t="e">
        <f>TRIM(#REF!)</f>
        <v>#REF!</v>
      </c>
      <c r="DB1677" t="s">
        <v>3261</v>
      </c>
    </row>
    <row r="1678" spans="65:106" x14ac:dyDescent="0.25">
      <c r="BM1678" s="45"/>
      <c r="BO1678" s="41"/>
      <c r="BP1678" s="41"/>
      <c r="BQ1678" s="41"/>
      <c r="BS1678" s="39"/>
      <c r="CT1678" t="str">
        <f>TRIM(D238)</f>
        <v>23420 - Výroba keramických sanitárních výrobků</v>
      </c>
      <c r="DB1678" t="s">
        <v>824</v>
      </c>
    </row>
    <row r="1679" spans="65:106" x14ac:dyDescent="0.25">
      <c r="BM1679" s="45"/>
      <c r="BO1679" s="41"/>
      <c r="BP1679" s="41"/>
      <c r="BQ1679" s="41"/>
      <c r="BS1679" s="39"/>
      <c r="CT1679" t="str">
        <f>TRIM(D239)</f>
        <v>23420 - Výroba keramických sanitárních výrobků</v>
      </c>
      <c r="DB1679" t="s">
        <v>826</v>
      </c>
    </row>
    <row r="1680" spans="65:106" x14ac:dyDescent="0.25">
      <c r="BM1680" s="45"/>
      <c r="BO1680" s="41"/>
      <c r="BP1680" s="41"/>
      <c r="BQ1680" s="41"/>
      <c r="BS1680" s="39"/>
      <c r="CT1680" t="str">
        <f>TRIM(D240)</f>
        <v>23430 - Výroba keramických izolátorů a izolačního příslušenství</v>
      </c>
      <c r="DB1680" t="s">
        <v>829</v>
      </c>
    </row>
    <row r="1681" spans="65:106" x14ac:dyDescent="0.25">
      <c r="BM1681" s="45"/>
      <c r="BO1681" s="41"/>
      <c r="BP1681" s="41"/>
      <c r="BQ1681" s="41"/>
      <c r="BS1681" s="39"/>
      <c r="CT1681" t="str">
        <f>TRIM(D241)</f>
        <v>23440 - Výroba ostatních technických keramických výrobků</v>
      </c>
      <c r="DB1681" t="s">
        <v>832</v>
      </c>
    </row>
    <row r="1682" spans="65:106" x14ac:dyDescent="0.25">
      <c r="BM1682" s="45"/>
      <c r="BO1682" s="41"/>
      <c r="BP1682" s="41"/>
      <c r="BQ1682" s="41"/>
      <c r="BS1682" s="39"/>
      <c r="CT1682" t="e">
        <f>TRIM(#REF!)</f>
        <v>#REF!</v>
      </c>
      <c r="DB1682" t="s">
        <v>3262</v>
      </c>
    </row>
    <row r="1683" spans="65:106" x14ac:dyDescent="0.25">
      <c r="BM1683" s="45"/>
      <c r="BO1683" s="41"/>
      <c r="BP1683" s="41"/>
      <c r="BQ1683" s="41"/>
      <c r="BS1683" s="39"/>
      <c r="CT1683" t="str">
        <f t="shared" ref="CT1683:CT1688" si="279">TRIM(D242)</f>
        <v>23490 - Výroba ostatních keramických výrobků</v>
      </c>
      <c r="DB1683" t="s">
        <v>835</v>
      </c>
    </row>
    <row r="1684" spans="65:106" x14ac:dyDescent="0.25">
      <c r="BM1684" s="45"/>
      <c r="BO1684" s="41"/>
      <c r="BP1684" s="41"/>
      <c r="BQ1684" s="41"/>
      <c r="BS1684" s="39"/>
      <c r="CT1684" t="str">
        <f t="shared" si="279"/>
        <v>23510 - Výroba cementu</v>
      </c>
      <c r="DB1684" t="s">
        <v>838</v>
      </c>
    </row>
    <row r="1685" spans="65:106" x14ac:dyDescent="0.25">
      <c r="BM1685" s="45"/>
      <c r="BO1685" s="41"/>
      <c r="BP1685" s="41"/>
      <c r="BQ1685" s="41"/>
      <c r="BS1685" s="39"/>
      <c r="CT1685" t="str">
        <f t="shared" si="279"/>
        <v>23520 - Výroba vápna a sádry</v>
      </c>
      <c r="DB1685" t="s">
        <v>841</v>
      </c>
    </row>
    <row r="1686" spans="65:106" x14ac:dyDescent="0.25">
      <c r="BM1686" s="45"/>
      <c r="BO1686" s="41"/>
      <c r="BP1686" s="41"/>
      <c r="BQ1686" s="41"/>
      <c r="BS1686" s="39"/>
      <c r="CT1686" t="str">
        <f t="shared" si="279"/>
        <v>23610 - Výroba betonových výrobků pro stavební účely</v>
      </c>
      <c r="DB1686" t="s">
        <v>844</v>
      </c>
    </row>
    <row r="1687" spans="65:106" x14ac:dyDescent="0.25">
      <c r="BM1687" s="45"/>
      <c r="BO1687" s="41"/>
      <c r="BP1687" s="41"/>
      <c r="BQ1687" s="41"/>
      <c r="BS1687" s="39"/>
      <c r="CT1687" t="str">
        <f t="shared" si="279"/>
        <v>23620 - Výroba sádrových výrobků pro stavební účely</v>
      </c>
      <c r="DB1687" t="s">
        <v>847</v>
      </c>
    </row>
    <row r="1688" spans="65:106" x14ac:dyDescent="0.25">
      <c r="BM1688" s="45"/>
      <c r="BO1688" s="41"/>
      <c r="BP1688" s="41"/>
      <c r="BQ1688" s="41"/>
      <c r="BS1688" s="39"/>
      <c r="CT1688" t="str">
        <f t="shared" si="279"/>
        <v>23630 - Výroba betonu připraveného k lití</v>
      </c>
      <c r="DB1688" t="s">
        <v>850</v>
      </c>
    </row>
    <row r="1689" spans="65:106" x14ac:dyDescent="0.25">
      <c r="BM1689" s="45"/>
      <c r="BO1689" s="41"/>
      <c r="BP1689" s="41"/>
      <c r="BQ1689" s="41"/>
      <c r="BS1689" s="39"/>
      <c r="CT1689" t="e">
        <f>TRIM(#REF!)</f>
        <v>#REF!</v>
      </c>
      <c r="DB1689" t="s">
        <v>3263</v>
      </c>
    </row>
    <row r="1690" spans="65:106" x14ac:dyDescent="0.25">
      <c r="BM1690" s="45"/>
      <c r="BO1690" s="41"/>
      <c r="BP1690" s="41"/>
      <c r="BQ1690" s="41"/>
      <c r="BS1690" s="39"/>
      <c r="CT1690" t="str">
        <f>TRIM(D248)</f>
        <v>23640 - Výroba malt</v>
      </c>
      <c r="DB1690" t="s">
        <v>856</v>
      </c>
    </row>
    <row r="1691" spans="65:106" x14ac:dyDescent="0.25">
      <c r="BM1691" s="45"/>
      <c r="BO1691" s="41"/>
      <c r="BP1691" s="41"/>
      <c r="BQ1691" s="41"/>
      <c r="BS1691" s="39"/>
      <c r="CT1691" t="e">
        <f>TRIM(#REF!)</f>
        <v>#REF!</v>
      </c>
      <c r="DB1691" t="s">
        <v>861</v>
      </c>
    </row>
    <row r="1692" spans="65:106" x14ac:dyDescent="0.25">
      <c r="BM1692" s="45"/>
      <c r="BO1692" s="41"/>
      <c r="BP1692" s="41"/>
      <c r="BQ1692" s="41"/>
      <c r="BS1692" s="39"/>
      <c r="CT1692" t="e">
        <f>TRIM(#REF!)</f>
        <v>#REF!</v>
      </c>
      <c r="DB1692" t="s">
        <v>866</v>
      </c>
    </row>
    <row r="1693" spans="65:106" x14ac:dyDescent="0.25">
      <c r="BM1693" s="45"/>
      <c r="BO1693" s="41"/>
      <c r="BP1693" s="41"/>
      <c r="BQ1693" s="41"/>
      <c r="BS1693" s="39"/>
      <c r="CT1693" t="e">
        <f>TRIM(#REF!)</f>
        <v>#REF!</v>
      </c>
      <c r="DB1693" t="s">
        <v>871</v>
      </c>
    </row>
    <row r="1694" spans="65:106" x14ac:dyDescent="0.25">
      <c r="BM1694" s="45"/>
      <c r="BO1694" s="41"/>
      <c r="BP1694" s="41"/>
      <c r="BQ1694" s="41"/>
      <c r="BS1694" s="39"/>
      <c r="CT1694" t="str">
        <f>TRIM(D249)</f>
        <v>23650 - Výroba vláknitých cementů</v>
      </c>
      <c r="DB1694" t="s">
        <v>876</v>
      </c>
    </row>
    <row r="1695" spans="65:106" x14ac:dyDescent="0.25">
      <c r="BM1695" s="45"/>
      <c r="BO1695" s="41"/>
      <c r="BP1695" s="41"/>
      <c r="BQ1695" s="41"/>
      <c r="BS1695" s="39"/>
      <c r="CT1695" t="e">
        <f>TRIM(#REF!)</f>
        <v>#REF!</v>
      </c>
      <c r="DB1695" t="s">
        <v>881</v>
      </c>
    </row>
    <row r="1696" spans="65:106" x14ac:dyDescent="0.25">
      <c r="BM1696" s="45"/>
      <c r="BO1696" s="41"/>
      <c r="BP1696" s="41"/>
      <c r="BQ1696" s="41"/>
      <c r="BS1696" s="39"/>
      <c r="CT1696" t="e">
        <f>TRIM(#REF!)</f>
        <v>#REF!</v>
      </c>
      <c r="DB1696" t="s">
        <v>886</v>
      </c>
    </row>
    <row r="1697" spans="65:106" x14ac:dyDescent="0.25">
      <c r="BM1697" s="45"/>
      <c r="BO1697" s="41"/>
      <c r="BP1697" s="41"/>
      <c r="BQ1697" s="41"/>
      <c r="BS1697" s="39"/>
      <c r="CT1697" t="str">
        <f>TRIM(D250)</f>
        <v>23690 - Výroba ostatních betonových, cementových a sádrových výrobků</v>
      </c>
      <c r="DB1697" t="s">
        <v>891</v>
      </c>
    </row>
    <row r="1698" spans="65:106" x14ac:dyDescent="0.25">
      <c r="BM1698" s="45"/>
      <c r="BO1698" s="41"/>
      <c r="BP1698" s="41"/>
      <c r="BQ1698" s="41"/>
      <c r="BS1698" s="39"/>
      <c r="CT1698" t="str">
        <f>TRIM(D251)</f>
        <v>23700 - Řezání, tvarování a konečná úprava kamenů</v>
      </c>
      <c r="DB1698" t="s">
        <v>891</v>
      </c>
    </row>
    <row r="1699" spans="65:106" x14ac:dyDescent="0.25">
      <c r="BM1699" s="45"/>
      <c r="BO1699" s="41"/>
      <c r="BP1699" s="41"/>
      <c r="BQ1699" s="41"/>
      <c r="BS1699" s="39"/>
      <c r="CT1699" t="str">
        <f>TRIM(D252)</f>
        <v>23910 - Výroba brusiv</v>
      </c>
      <c r="DB1699" t="s">
        <v>897</v>
      </c>
    </row>
    <row r="1700" spans="65:106" x14ac:dyDescent="0.25">
      <c r="BM1700" s="45"/>
      <c r="BO1700" s="41"/>
      <c r="BP1700" s="41"/>
      <c r="BQ1700" s="41"/>
      <c r="BS1700" s="39"/>
      <c r="CT1700" t="e">
        <f>TRIM(#REF!)</f>
        <v>#REF!</v>
      </c>
      <c r="DB1700" t="s">
        <v>3264</v>
      </c>
    </row>
    <row r="1701" spans="65:106" x14ac:dyDescent="0.25">
      <c r="BM1701" s="45"/>
      <c r="BO1701" s="41"/>
      <c r="BP1701" s="41"/>
      <c r="BQ1701" s="41"/>
      <c r="BS1701" s="39"/>
      <c r="CT1701" t="e">
        <f>TRIM(#REF!)</f>
        <v>#REF!</v>
      </c>
      <c r="DB1701" t="s">
        <v>3264</v>
      </c>
    </row>
    <row r="1702" spans="65:106" x14ac:dyDescent="0.25">
      <c r="BM1702" s="45"/>
      <c r="BO1702" s="41"/>
      <c r="BP1702" s="41"/>
      <c r="BQ1702" s="41"/>
      <c r="BS1702" s="39"/>
      <c r="CT1702" t="e">
        <f>TRIM(#REF!)</f>
        <v>#REF!</v>
      </c>
      <c r="DB1702" t="s">
        <v>3265</v>
      </c>
    </row>
    <row r="1703" spans="65:106" x14ac:dyDescent="0.25">
      <c r="BM1703" s="45"/>
      <c r="BO1703" s="41"/>
      <c r="BP1703" s="41"/>
      <c r="BQ1703" s="41"/>
      <c r="BS1703" s="39"/>
      <c r="CT1703" t="str">
        <f>TRIM(D253)</f>
        <v>23990 - Výroba ostatních nekovových minerálních výrobků j. n.</v>
      </c>
      <c r="DB1703" t="s">
        <v>898</v>
      </c>
    </row>
    <row r="1704" spans="65:106" x14ac:dyDescent="0.25">
      <c r="BM1704" s="45"/>
      <c r="BO1704" s="41"/>
      <c r="BP1704" s="41"/>
      <c r="BQ1704" s="41"/>
      <c r="BS1704" s="39"/>
      <c r="CT1704" t="str">
        <f>TRIM(D254)</f>
        <v>24100 - Výroba surového železa, oceli a feroslitin, plochých výrobků (kromě pásky za studena), tváření výrobků za tepla</v>
      </c>
      <c r="DB1704" t="s">
        <v>901</v>
      </c>
    </row>
    <row r="1705" spans="65:106" x14ac:dyDescent="0.25">
      <c r="BM1705" s="45"/>
      <c r="BO1705" s="41"/>
      <c r="BP1705" s="41"/>
      <c r="BQ1705" s="41"/>
      <c r="BS1705" s="39"/>
      <c r="CT1705" t="e">
        <f>TRIM(#REF!)</f>
        <v>#REF!</v>
      </c>
      <c r="DB1705" t="s">
        <v>3266</v>
      </c>
    </row>
    <row r="1706" spans="65:106" x14ac:dyDescent="0.25">
      <c r="BM1706" s="45"/>
      <c r="BO1706" s="41"/>
      <c r="BP1706" s="41"/>
      <c r="BQ1706" s="41"/>
      <c r="BS1706" s="39"/>
      <c r="CT1706" t="e">
        <f>TRIM(#REF!)</f>
        <v>#REF!</v>
      </c>
      <c r="DB1706" t="s">
        <v>3266</v>
      </c>
    </row>
    <row r="1707" spans="65:106" x14ac:dyDescent="0.25">
      <c r="BM1707" s="45"/>
      <c r="BO1707" s="41"/>
      <c r="BP1707" s="41"/>
      <c r="BQ1707" s="41"/>
      <c r="BS1707" s="39"/>
      <c r="CT1707" t="str">
        <f>TRIM(D255)</f>
        <v>24101 - Výroba surového železa, oceli a feroslitin</v>
      </c>
      <c r="DB1707" t="s">
        <v>907</v>
      </c>
    </row>
    <row r="1708" spans="65:106" x14ac:dyDescent="0.25">
      <c r="BM1708" s="45"/>
      <c r="BO1708" s="41"/>
      <c r="BP1708" s="41"/>
      <c r="BQ1708" s="41"/>
      <c r="BS1708" s="39"/>
      <c r="CT1708" t="str">
        <f>TRIM(D256)</f>
        <v>24102 - Výroba plochých výrobků (kromě pásky za studena)</v>
      </c>
      <c r="DB1708" t="s">
        <v>907</v>
      </c>
    </row>
    <row r="1709" spans="65:106" x14ac:dyDescent="0.25">
      <c r="BM1709" s="45"/>
      <c r="BO1709" s="41"/>
      <c r="BP1709" s="41"/>
      <c r="BQ1709" s="41"/>
      <c r="BS1709" s="39"/>
      <c r="CT1709" t="str">
        <f>TRIM(D257)</f>
        <v>24103 - Tváření výrobků za tepla</v>
      </c>
      <c r="DB1709" t="s">
        <v>915</v>
      </c>
    </row>
    <row r="1710" spans="65:106" x14ac:dyDescent="0.25">
      <c r="BM1710" s="45"/>
      <c r="BO1710" s="41"/>
      <c r="BP1710" s="41"/>
      <c r="BQ1710" s="41"/>
      <c r="BS1710" s="39"/>
      <c r="CT1710" t="e">
        <f>TRIM(#REF!)</f>
        <v>#REF!</v>
      </c>
      <c r="DB1710" t="s">
        <v>920</v>
      </c>
    </row>
    <row r="1711" spans="65:106" x14ac:dyDescent="0.25">
      <c r="BM1711" s="45"/>
      <c r="BO1711" s="41"/>
      <c r="BP1711" s="41"/>
      <c r="BQ1711" s="41"/>
      <c r="BS1711" s="39"/>
      <c r="CT1711" t="str">
        <f>TRIM(D258)</f>
        <v>24103 - Tváření výrobků za tepla</v>
      </c>
      <c r="DB1711" t="s">
        <v>920</v>
      </c>
    </row>
    <row r="1712" spans="65:106" x14ac:dyDescent="0.25">
      <c r="BM1712" s="45"/>
      <c r="BO1712" s="41"/>
      <c r="BP1712" s="41"/>
      <c r="BQ1712" s="41"/>
      <c r="BS1712" s="39"/>
      <c r="CT1712" t="str">
        <f>TRIM(D259)</f>
        <v>24200 - Výroba ocelových trub, trubek, dutých profilů a souvisejících potrubních tvarovek</v>
      </c>
      <c r="DB1712" t="s">
        <v>924</v>
      </c>
    </row>
    <row r="1713" spans="65:106" x14ac:dyDescent="0.25">
      <c r="BM1713" s="45"/>
      <c r="BO1713" s="41"/>
      <c r="BP1713" s="41"/>
      <c r="BQ1713" s="41"/>
      <c r="BS1713" s="39"/>
      <c r="CT1713" t="str">
        <f>TRIM(D260)</f>
        <v>24310 - Tažení tyčí za studena</v>
      </c>
      <c r="DB1713" t="s">
        <v>928</v>
      </c>
    </row>
    <row r="1714" spans="65:106" x14ac:dyDescent="0.25">
      <c r="BM1714" s="45"/>
      <c r="BO1714" s="41"/>
      <c r="BP1714" s="41"/>
      <c r="BQ1714" s="41"/>
      <c r="BS1714" s="39"/>
      <c r="CT1714" t="e">
        <f>TRIM(#REF!)</f>
        <v>#REF!</v>
      </c>
      <c r="DB1714" t="s">
        <v>3267</v>
      </c>
    </row>
    <row r="1715" spans="65:106" x14ac:dyDescent="0.25">
      <c r="BM1715" s="45"/>
      <c r="BO1715" s="41"/>
      <c r="BP1715" s="41"/>
      <c r="BQ1715" s="41"/>
      <c r="BS1715" s="39"/>
      <c r="CT1715" t="str">
        <f>TRIM(D261)</f>
        <v>24320 - Válcování ocelových úzkých pásů za studena</v>
      </c>
      <c r="DB1715" t="s">
        <v>933</v>
      </c>
    </row>
    <row r="1716" spans="65:106" x14ac:dyDescent="0.25">
      <c r="BM1716" s="45"/>
      <c r="BO1716" s="41"/>
      <c r="BP1716" s="41"/>
      <c r="BQ1716" s="41"/>
      <c r="BS1716" s="39"/>
      <c r="CT1716" t="str">
        <f>TRIM(D262)</f>
        <v>24330 - Tváření ocelových profilů za studena</v>
      </c>
      <c r="DB1716" t="s">
        <v>933</v>
      </c>
    </row>
    <row r="1717" spans="65:106" x14ac:dyDescent="0.25">
      <c r="BM1717" s="45"/>
      <c r="BO1717" s="41"/>
      <c r="BP1717" s="41"/>
      <c r="BQ1717" s="41"/>
      <c r="BS1717" s="39"/>
      <c r="CT1717" t="str">
        <f>TRIM(D263)</f>
        <v>24340 - Tažení ocelového drátu za studena</v>
      </c>
      <c r="DB1717" t="s">
        <v>933</v>
      </c>
    </row>
    <row r="1718" spans="65:106" x14ac:dyDescent="0.25">
      <c r="BM1718" s="45"/>
      <c r="BO1718" s="41"/>
      <c r="BP1718" s="41"/>
      <c r="BQ1718" s="41"/>
      <c r="BS1718" s="39"/>
      <c r="CT1718" t="str">
        <f>TRIM(D264)</f>
        <v>24410 - Výroba a hutní zpracování drahých kovů</v>
      </c>
      <c r="DB1718" t="s">
        <v>944</v>
      </c>
    </row>
    <row r="1719" spans="65:106" x14ac:dyDescent="0.25">
      <c r="BM1719" s="45"/>
      <c r="BO1719" s="41"/>
      <c r="BP1719" s="41"/>
      <c r="BQ1719" s="41"/>
      <c r="BS1719" s="39"/>
      <c r="CT1719" t="e">
        <f>TRIM(#REF!)</f>
        <v>#REF!</v>
      </c>
      <c r="DB1719" t="s">
        <v>3268</v>
      </c>
    </row>
    <row r="1720" spans="65:106" x14ac:dyDescent="0.25">
      <c r="BM1720" s="45"/>
      <c r="BO1720" s="41"/>
      <c r="BP1720" s="41"/>
      <c r="BQ1720" s="41"/>
      <c r="BS1720" s="39"/>
      <c r="CT1720" t="str">
        <f>TRIM(D265)</f>
        <v>24420 - Výroba a hutní zpracování hliníku</v>
      </c>
      <c r="DB1720" t="s">
        <v>948</v>
      </c>
    </row>
    <row r="1721" spans="65:106" x14ac:dyDescent="0.25">
      <c r="BM1721" s="45"/>
      <c r="BO1721" s="41"/>
      <c r="BP1721" s="41"/>
      <c r="BQ1721" s="41"/>
      <c r="BS1721" s="39"/>
      <c r="CT1721" t="str">
        <f>TRIM(D266)</f>
        <v>24430 - Výroba a hutní zpracování olova, zinku a cínu</v>
      </c>
      <c r="DB1721" t="s">
        <v>952</v>
      </c>
    </row>
    <row r="1722" spans="65:106" x14ac:dyDescent="0.25">
      <c r="BM1722" s="45"/>
      <c r="BO1722" s="41"/>
      <c r="BP1722" s="41"/>
      <c r="BQ1722" s="41"/>
      <c r="BS1722" s="39"/>
      <c r="CT1722" t="str">
        <f>TRIM(D267)</f>
        <v>24440 - Výroba a hutní zpracování mědi</v>
      </c>
      <c r="DB1722" t="s">
        <v>956</v>
      </c>
    </row>
    <row r="1723" spans="65:106" x14ac:dyDescent="0.25">
      <c r="BM1723" s="45"/>
      <c r="BO1723" s="41"/>
      <c r="BP1723" s="41"/>
      <c r="BQ1723" s="41"/>
      <c r="BS1723" s="39"/>
      <c r="CT1723" t="e">
        <f>TRIM(#REF!)</f>
        <v>#REF!</v>
      </c>
      <c r="DB1723" t="s">
        <v>3269</v>
      </c>
    </row>
    <row r="1724" spans="65:106" x14ac:dyDescent="0.25">
      <c r="BM1724" s="45"/>
      <c r="BO1724" s="41"/>
      <c r="BP1724" s="41"/>
      <c r="BQ1724" s="41"/>
      <c r="BS1724" s="39"/>
      <c r="CT1724" t="str">
        <f>TRIM(D268)</f>
        <v>24450 - Výroba a hutní zpracování ostatních neželezných kovů</v>
      </c>
      <c r="DB1724" t="s">
        <v>958</v>
      </c>
    </row>
    <row r="1725" spans="65:106" x14ac:dyDescent="0.25">
      <c r="BM1725" s="45"/>
      <c r="BO1725" s="41"/>
      <c r="BP1725" s="41"/>
      <c r="BQ1725" s="41"/>
      <c r="BS1725" s="39"/>
      <c r="CT1725" t="str">
        <f>TRIM(D269)</f>
        <v>24460 - Zpracování jaderného paliva</v>
      </c>
      <c r="DB1725" t="s">
        <v>964</v>
      </c>
    </row>
    <row r="1726" spans="65:106" x14ac:dyDescent="0.25">
      <c r="BM1726" s="45"/>
      <c r="BO1726" s="41"/>
      <c r="BP1726" s="41"/>
      <c r="BQ1726" s="41"/>
      <c r="BS1726" s="39"/>
      <c r="CT1726" t="str">
        <f>TRIM(D270)</f>
        <v>24510 - Výroba odlitků z litiny</v>
      </c>
      <c r="DB1726" t="s">
        <v>966</v>
      </c>
    </row>
    <row r="1727" spans="65:106" x14ac:dyDescent="0.25">
      <c r="BM1727" s="45"/>
      <c r="BO1727" s="41"/>
      <c r="BP1727" s="41"/>
      <c r="BQ1727" s="41"/>
      <c r="BS1727" s="39"/>
      <c r="CT1727" t="str">
        <f>TRIM(D271)</f>
        <v>24511 - Výroba odlitků z litiny s lupínkovým grafitem</v>
      </c>
      <c r="DB1727" t="s">
        <v>972</v>
      </c>
    </row>
    <row r="1728" spans="65:106" x14ac:dyDescent="0.25">
      <c r="BM1728" s="45"/>
      <c r="BO1728" s="41"/>
      <c r="BP1728" s="41"/>
      <c r="BQ1728" s="41"/>
      <c r="BS1728" s="39"/>
      <c r="CT1728" t="str">
        <f>TRIM(D272)</f>
        <v>24512 - Výroba odlitků z litiny s kuličkovým grafitem</v>
      </c>
      <c r="DB1728" t="s">
        <v>977</v>
      </c>
    </row>
    <row r="1729" spans="65:106" x14ac:dyDescent="0.25">
      <c r="BM1729" s="45"/>
      <c r="BO1729" s="41"/>
      <c r="BP1729" s="41"/>
      <c r="BQ1729" s="41"/>
      <c r="BS1729" s="39"/>
      <c r="CT1729" t="e">
        <f>TRIM(#REF!)</f>
        <v>#REF!</v>
      </c>
      <c r="DB1729" t="s">
        <v>3270</v>
      </c>
    </row>
    <row r="1730" spans="65:106" x14ac:dyDescent="0.25">
      <c r="BM1730" s="45"/>
      <c r="BO1730" s="41"/>
      <c r="BP1730" s="41"/>
      <c r="BQ1730" s="41"/>
      <c r="BS1730" s="39"/>
      <c r="CT1730" t="e">
        <f>TRIM(#REF!)</f>
        <v>#REF!</v>
      </c>
      <c r="DB1730" t="s">
        <v>3271</v>
      </c>
    </row>
    <row r="1731" spans="65:106" x14ac:dyDescent="0.25">
      <c r="BM1731" s="45"/>
      <c r="BO1731" s="41"/>
      <c r="BP1731" s="41"/>
      <c r="BQ1731" s="41"/>
      <c r="BS1731" s="39"/>
      <c r="CT1731" t="str">
        <f>TRIM(D273)</f>
        <v>24519 - Výroba ostatních odlitků z litiny</v>
      </c>
      <c r="DB1731" t="s">
        <v>979</v>
      </c>
    </row>
    <row r="1732" spans="65:106" x14ac:dyDescent="0.25">
      <c r="BM1732" s="45"/>
      <c r="BO1732" s="41"/>
      <c r="BP1732" s="41"/>
      <c r="BQ1732" s="41"/>
      <c r="BS1732" s="39"/>
      <c r="CT1732" t="str">
        <f>TRIM(D274)</f>
        <v>24520 - Výroba odlitků z oceli</v>
      </c>
      <c r="DB1732" t="s">
        <v>982</v>
      </c>
    </row>
    <row r="1733" spans="65:106" x14ac:dyDescent="0.25">
      <c r="BM1733" s="45"/>
      <c r="BO1733" s="41"/>
      <c r="BP1733" s="41"/>
      <c r="BQ1733" s="41"/>
      <c r="BS1733" s="39"/>
      <c r="CT1733" t="str">
        <f>TRIM(D275)</f>
        <v>24521 - Výroba odlitků z uhlíkatých ocelí</v>
      </c>
      <c r="DB1733" t="s">
        <v>985</v>
      </c>
    </row>
    <row r="1734" spans="65:106" x14ac:dyDescent="0.25">
      <c r="BM1734" s="45"/>
      <c r="BO1734" s="41"/>
      <c r="BP1734" s="41"/>
      <c r="BQ1734" s="41"/>
      <c r="BS1734" s="39"/>
      <c r="CT1734" t="str">
        <f>TRIM(D276)</f>
        <v>24522 - Výroba odlitků z legovaných ocelí</v>
      </c>
      <c r="DB1734" t="s">
        <v>985</v>
      </c>
    </row>
    <row r="1735" spans="65:106" x14ac:dyDescent="0.25">
      <c r="BM1735" s="45"/>
      <c r="BO1735" s="41"/>
      <c r="BP1735" s="41"/>
      <c r="BQ1735" s="41"/>
      <c r="BS1735" s="39"/>
      <c r="CT1735" t="str">
        <f>TRIM(D277)</f>
        <v>24530 - Výroba odlitků z lehkých neželezných kovů</v>
      </c>
      <c r="DB1735" t="s">
        <v>991</v>
      </c>
    </row>
    <row r="1736" spans="65:106" x14ac:dyDescent="0.25">
      <c r="BM1736" s="45"/>
      <c r="BO1736" s="41"/>
      <c r="BP1736" s="41"/>
      <c r="BQ1736" s="41"/>
      <c r="BS1736" s="39"/>
      <c r="CT1736" t="e">
        <f>TRIM(#REF!)</f>
        <v>#REF!</v>
      </c>
      <c r="DB1736" t="s">
        <v>991</v>
      </c>
    </row>
    <row r="1737" spans="65:106" x14ac:dyDescent="0.25">
      <c r="BM1737" s="45"/>
      <c r="BO1737" s="41"/>
      <c r="BP1737" s="41"/>
      <c r="BQ1737" s="41"/>
      <c r="BS1737" s="39"/>
      <c r="CT1737" t="str">
        <f>TRIM(D278)</f>
        <v>24530 - Výroba odlitků z lehkých neželezných kovů</v>
      </c>
      <c r="DB1737" t="s">
        <v>991</v>
      </c>
    </row>
    <row r="1738" spans="65:106" x14ac:dyDescent="0.25">
      <c r="BM1738" s="45"/>
      <c r="BO1738" s="41"/>
      <c r="BP1738" s="41"/>
      <c r="BQ1738" s="41"/>
      <c r="BS1738" s="39"/>
      <c r="CT1738" t="str">
        <f>TRIM(D279)</f>
        <v>24540 - Výroba odlitků z ostatních neželezných kovů</v>
      </c>
      <c r="DB1738" t="s">
        <v>988</v>
      </c>
    </row>
    <row r="1739" spans="65:106" x14ac:dyDescent="0.25">
      <c r="BM1739" s="45"/>
      <c r="BO1739" s="41"/>
      <c r="BP1739" s="41"/>
      <c r="BQ1739" s="41"/>
      <c r="BS1739" s="39"/>
      <c r="CT1739" t="e">
        <f>TRIM(#REF!)</f>
        <v>#REF!</v>
      </c>
      <c r="DB1739" t="s">
        <v>3272</v>
      </c>
    </row>
    <row r="1740" spans="65:106" x14ac:dyDescent="0.25">
      <c r="BM1740" s="45"/>
      <c r="BO1740" s="41"/>
      <c r="BP1740" s="41"/>
      <c r="BQ1740" s="41"/>
      <c r="BS1740" s="39"/>
      <c r="CT1740" t="str">
        <f>TRIM(D280)</f>
        <v>25110 - Výroba kovových konstrukcí a jejich dílů</v>
      </c>
      <c r="DB1740" t="s">
        <v>994</v>
      </c>
    </row>
    <row r="1741" spans="65:106" x14ac:dyDescent="0.25">
      <c r="BM1741" s="45"/>
      <c r="BO1741" s="41"/>
      <c r="BP1741" s="41"/>
      <c r="BQ1741" s="41"/>
      <c r="BS1741" s="39"/>
      <c r="CT1741" t="str">
        <f>TRIM(D281)</f>
        <v>25120 - Výroba kovových dveří a oken</v>
      </c>
      <c r="DB1741" t="s">
        <v>997</v>
      </c>
    </row>
    <row r="1742" spans="65:106" x14ac:dyDescent="0.25">
      <c r="BM1742" s="45"/>
      <c r="BO1742" s="41"/>
      <c r="BP1742" s="41"/>
      <c r="BQ1742" s="41"/>
      <c r="BS1742" s="39"/>
      <c r="CT1742" t="str">
        <f>TRIM(D282)</f>
        <v>25210 - Výroba radiátorů a kotlů k ústřednímu topení</v>
      </c>
      <c r="DB1742" t="s">
        <v>1000</v>
      </c>
    </row>
    <row r="1743" spans="65:106" x14ac:dyDescent="0.25">
      <c r="BM1743" s="45"/>
      <c r="BO1743" s="41"/>
      <c r="BP1743" s="41"/>
      <c r="BQ1743" s="41"/>
      <c r="BS1743" s="39"/>
      <c r="CT1743" t="str">
        <f>TRIM(D283)</f>
        <v>25210 - Výroba radiátorů a kotlů k ústřednímu topení</v>
      </c>
      <c r="DB1743" t="s">
        <v>1006</v>
      </c>
    </row>
    <row r="1744" spans="65:106" x14ac:dyDescent="0.25">
      <c r="BM1744" s="45"/>
      <c r="BO1744" s="41"/>
      <c r="BP1744" s="41"/>
      <c r="BQ1744" s="41"/>
      <c r="BS1744" s="39"/>
      <c r="CT1744" t="str">
        <f>TRIM(D284)</f>
        <v>25290 - Výroba kovových nádrží a zásobníků</v>
      </c>
      <c r="DB1744" t="s">
        <v>1010</v>
      </c>
    </row>
    <row r="1745" spans="65:106" x14ac:dyDescent="0.25">
      <c r="BM1745" s="45"/>
      <c r="BO1745" s="41"/>
      <c r="BP1745" s="41"/>
      <c r="BQ1745" s="41"/>
      <c r="BS1745" s="39"/>
      <c r="CT1745" t="e">
        <f>TRIM(#REF!)</f>
        <v>#REF!</v>
      </c>
      <c r="DB1745" t="s">
        <v>3273</v>
      </c>
    </row>
    <row r="1746" spans="65:106" x14ac:dyDescent="0.25">
      <c r="BM1746" s="45"/>
      <c r="BO1746" s="41"/>
      <c r="BP1746" s="41"/>
      <c r="BQ1746" s="41"/>
      <c r="BS1746" s="39"/>
      <c r="CT1746" t="e">
        <f>TRIM(#REF!)</f>
        <v>#REF!</v>
      </c>
      <c r="DB1746" t="s">
        <v>3273</v>
      </c>
    </row>
    <row r="1747" spans="65:106" x14ac:dyDescent="0.25">
      <c r="BM1747" s="45"/>
      <c r="BO1747" s="41"/>
      <c r="BP1747" s="41"/>
      <c r="BQ1747" s="41"/>
      <c r="BS1747" s="39"/>
      <c r="CT1747" t="e">
        <f>TRIM(#REF!)</f>
        <v>#REF!</v>
      </c>
      <c r="DB1747" t="s">
        <v>3273</v>
      </c>
    </row>
    <row r="1748" spans="65:106" x14ac:dyDescent="0.25">
      <c r="BM1748" s="45"/>
      <c r="BO1748" s="41"/>
      <c r="BP1748" s="41"/>
      <c r="BQ1748" s="41"/>
      <c r="BS1748" s="39"/>
      <c r="CT1748" t="e">
        <f>TRIM(#REF!)</f>
        <v>#REF!</v>
      </c>
      <c r="DB1748" t="s">
        <v>3274</v>
      </c>
    </row>
    <row r="1749" spans="65:106" x14ac:dyDescent="0.25">
      <c r="BM1749" s="45"/>
      <c r="BO1749" s="41"/>
      <c r="BP1749" s="41"/>
      <c r="BQ1749" s="41"/>
      <c r="BS1749" s="39"/>
      <c r="CT1749" t="e">
        <f>TRIM(#REF!)</f>
        <v>#REF!</v>
      </c>
      <c r="DB1749" t="s">
        <v>3274</v>
      </c>
    </row>
    <row r="1750" spans="65:106" x14ac:dyDescent="0.25">
      <c r="BM1750" s="45"/>
      <c r="BO1750" s="41"/>
      <c r="BP1750" s="41"/>
      <c r="BQ1750" s="41"/>
      <c r="BS1750" s="39"/>
      <c r="CT1750" t="str">
        <f>TRIM(D285)</f>
        <v>25300 - Výroba parních kotlů, kromě kotlů pro ústřední topení</v>
      </c>
      <c r="DB1750" t="s">
        <v>1011</v>
      </c>
    </row>
    <row r="1751" spans="65:106" x14ac:dyDescent="0.25">
      <c r="BM1751" s="45"/>
      <c r="BO1751" s="41"/>
      <c r="BP1751" s="41"/>
      <c r="BQ1751" s="41"/>
      <c r="BS1751" s="39"/>
      <c r="CT1751" t="str">
        <f>TRIM(D286)</f>
        <v>25400 - Výroba zbraní a střeliva</v>
      </c>
      <c r="DB1751" t="s">
        <v>1011</v>
      </c>
    </row>
    <row r="1752" spans="65:106" x14ac:dyDescent="0.25">
      <c r="BM1752" s="45"/>
      <c r="BO1752" s="41"/>
      <c r="BP1752" s="41"/>
      <c r="BQ1752" s="41"/>
      <c r="BS1752" s="39"/>
      <c r="CT1752" t="str">
        <f>TRIM(D287)</f>
        <v>25500 - Kování, lisování, ražení, válcování a protlačování kovů; prášková metalurgie</v>
      </c>
      <c r="DB1752" t="s">
        <v>1019</v>
      </c>
    </row>
    <row r="1753" spans="65:106" x14ac:dyDescent="0.25">
      <c r="BM1753" s="45"/>
      <c r="BO1753" s="41"/>
      <c r="BP1753" s="41"/>
      <c r="BQ1753" s="41"/>
      <c r="BS1753" s="39"/>
      <c r="CT1753" t="str">
        <f>TRIM(D288)</f>
        <v>25610 - Povrchová úprava a zušlechťování kovů</v>
      </c>
      <c r="DB1753" t="s">
        <v>1019</v>
      </c>
    </row>
    <row r="1754" spans="65:106" x14ac:dyDescent="0.25">
      <c r="BM1754" s="45"/>
      <c r="BO1754" s="41"/>
      <c r="BP1754" s="41"/>
      <c r="BQ1754" s="41"/>
      <c r="BS1754" s="39"/>
      <c r="CT1754" t="str">
        <f>TRIM(D289)</f>
        <v>25610 - Povrchová úprava a zušlechťování kovů</v>
      </c>
      <c r="DB1754" t="s">
        <v>1020</v>
      </c>
    </row>
    <row r="1755" spans="65:106" x14ac:dyDescent="0.25">
      <c r="BM1755" s="45"/>
      <c r="BO1755" s="41"/>
      <c r="BP1755" s="41"/>
      <c r="BQ1755" s="41"/>
      <c r="BS1755" s="39"/>
      <c r="CT1755" t="e">
        <f>TRIM(#REF!)</f>
        <v>#REF!</v>
      </c>
      <c r="DB1755" t="s">
        <v>3275</v>
      </c>
    </row>
    <row r="1756" spans="65:106" x14ac:dyDescent="0.25">
      <c r="BM1756" s="45"/>
      <c r="BO1756" s="41"/>
      <c r="BP1756" s="41"/>
      <c r="BQ1756" s="41"/>
      <c r="BS1756" s="39"/>
      <c r="CT1756" t="str">
        <f>TRIM(D290)</f>
        <v>25610 - Povrchová úprava a zušlechťování kovů</v>
      </c>
      <c r="DB1756" t="s">
        <v>1023</v>
      </c>
    </row>
    <row r="1757" spans="65:106" x14ac:dyDescent="0.25">
      <c r="BM1757" s="45"/>
      <c r="BO1757" s="41"/>
      <c r="BP1757" s="41"/>
      <c r="BQ1757" s="41"/>
      <c r="BS1757" s="39"/>
      <c r="CT1757" t="str">
        <f>TRIM(D291)</f>
        <v>25620 - Obrábění</v>
      </c>
      <c r="DB1757" t="s">
        <v>1029</v>
      </c>
    </row>
    <row r="1758" spans="65:106" x14ac:dyDescent="0.25">
      <c r="BM1758" s="45"/>
      <c r="BO1758" s="41"/>
      <c r="BP1758" s="41"/>
      <c r="BQ1758" s="41"/>
      <c r="BS1758" s="39"/>
      <c r="CT1758" t="str">
        <f>TRIM(D292)</f>
        <v>25710 - Výroba nožířských výrobků</v>
      </c>
      <c r="DB1758" t="s">
        <v>1031</v>
      </c>
    </row>
    <row r="1759" spans="65:106" x14ac:dyDescent="0.25">
      <c r="BM1759" s="45"/>
      <c r="BO1759" s="41"/>
      <c r="BP1759" s="41"/>
      <c r="BQ1759" s="41"/>
      <c r="BS1759" s="39"/>
      <c r="CT1759" t="str">
        <f>TRIM(D293)</f>
        <v>25720 - Výroba zámků a kování</v>
      </c>
      <c r="DB1759" t="s">
        <v>1037</v>
      </c>
    </row>
    <row r="1760" spans="65:106" x14ac:dyDescent="0.25">
      <c r="BM1760" s="45"/>
      <c r="BO1760" s="41"/>
      <c r="BP1760" s="41"/>
      <c r="BQ1760" s="41"/>
      <c r="BS1760" s="39"/>
      <c r="CT1760" t="e">
        <f>TRIM(#REF!)</f>
        <v>#REF!</v>
      </c>
      <c r="DB1760" t="s">
        <v>3276</v>
      </c>
    </row>
    <row r="1761" spans="65:106" x14ac:dyDescent="0.25">
      <c r="BM1761" s="45"/>
      <c r="BO1761" s="41"/>
      <c r="BP1761" s="41"/>
      <c r="BQ1761" s="41"/>
      <c r="BS1761" s="39"/>
      <c r="CT1761" t="str">
        <f>TRIM(D294)</f>
        <v>25730 - Výroba nástrojů a nářadí</v>
      </c>
      <c r="DB1761" t="s">
        <v>1039</v>
      </c>
    </row>
    <row r="1762" spans="65:106" x14ac:dyDescent="0.25">
      <c r="BM1762" s="45"/>
      <c r="BO1762" s="41"/>
      <c r="BP1762" s="41"/>
      <c r="BQ1762" s="41"/>
      <c r="BS1762" s="39"/>
      <c r="CT1762" t="str">
        <f>TRIM(D295)</f>
        <v>25910 - Výroba ocelových sudů a podobných nádob</v>
      </c>
      <c r="DB1762" t="s">
        <v>1042</v>
      </c>
    </row>
    <row r="1763" spans="65:106" x14ac:dyDescent="0.25">
      <c r="BM1763" s="45"/>
      <c r="BO1763" s="41"/>
      <c r="BP1763" s="41"/>
      <c r="BQ1763" s="41"/>
      <c r="BS1763" s="39"/>
      <c r="CT1763" t="e">
        <f>TRIM(#REF!)</f>
        <v>#REF!</v>
      </c>
      <c r="DB1763" t="s">
        <v>1047</v>
      </c>
    </row>
    <row r="1764" spans="65:106" x14ac:dyDescent="0.25">
      <c r="BM1764" s="45"/>
      <c r="BO1764" s="41"/>
      <c r="BP1764" s="41"/>
      <c r="BQ1764" s="41"/>
      <c r="BS1764" s="39"/>
      <c r="CT1764" t="str">
        <f>TRIM(D296)</f>
        <v>25920 - Výroba drobných kovových obalů</v>
      </c>
      <c r="DB1764" t="s">
        <v>1047</v>
      </c>
    </row>
    <row r="1765" spans="65:106" x14ac:dyDescent="0.25">
      <c r="BM1765" s="45"/>
      <c r="BO1765" s="41"/>
      <c r="BP1765" s="41"/>
      <c r="BQ1765" s="41"/>
      <c r="BS1765" s="39"/>
      <c r="CT1765" t="str">
        <f>TRIM(D297)</f>
        <v>25930 - Výroba drátěných výrobků, řetězů a pružin</v>
      </c>
      <c r="DB1765" t="s">
        <v>1047</v>
      </c>
    </row>
    <row r="1766" spans="65:106" x14ac:dyDescent="0.25">
      <c r="BM1766" s="45"/>
      <c r="BO1766" s="41"/>
      <c r="BP1766" s="41"/>
      <c r="BQ1766" s="41"/>
      <c r="BS1766" s="39"/>
      <c r="CT1766" t="e">
        <f>TRIM(#REF!)</f>
        <v>#REF!</v>
      </c>
      <c r="DB1766" t="s">
        <v>1047</v>
      </c>
    </row>
    <row r="1767" spans="65:106" x14ac:dyDescent="0.25">
      <c r="BM1767" s="45"/>
      <c r="BO1767" s="41"/>
      <c r="BP1767" s="41"/>
      <c r="BQ1767" s="41"/>
      <c r="BS1767" s="39"/>
      <c r="CT1767" t="str">
        <f>TRIM(D298)</f>
        <v>25940 - Výroba spojovacích materiálů a spojovacích výrobků se závity</v>
      </c>
      <c r="DB1767" t="s">
        <v>1047</v>
      </c>
    </row>
    <row r="1768" spans="65:106" x14ac:dyDescent="0.25">
      <c r="BM1768" s="45"/>
      <c r="BO1768" s="41"/>
      <c r="BP1768" s="41"/>
      <c r="BQ1768" s="41"/>
      <c r="BS1768" s="39"/>
      <c r="CT1768" t="e">
        <f>TRIM(#REF!)</f>
        <v>#REF!</v>
      </c>
      <c r="DB1768" t="s">
        <v>1047</v>
      </c>
    </row>
    <row r="1769" spans="65:106" x14ac:dyDescent="0.25">
      <c r="BM1769" s="45"/>
      <c r="BO1769" s="41"/>
      <c r="BP1769" s="41"/>
      <c r="BQ1769" s="41"/>
      <c r="BS1769" s="39"/>
      <c r="CT1769" t="str">
        <f>TRIM(D299)</f>
        <v>25990 - Výroba ostatních kovodělných výrobků j. n.</v>
      </c>
      <c r="DB1769" t="s">
        <v>1047</v>
      </c>
    </row>
    <row r="1770" spans="65:106" x14ac:dyDescent="0.25">
      <c r="BM1770" s="45"/>
      <c r="BO1770" s="41"/>
      <c r="BP1770" s="41"/>
      <c r="BQ1770" s="41"/>
      <c r="BS1770" s="39"/>
      <c r="CT1770" t="e">
        <f>TRIM(#REF!)</f>
        <v>#REF!</v>
      </c>
      <c r="DB1770" t="s">
        <v>3277</v>
      </c>
    </row>
    <row r="1771" spans="65:106" x14ac:dyDescent="0.25">
      <c r="BM1771" s="45"/>
      <c r="BO1771" s="41"/>
      <c r="BP1771" s="41"/>
      <c r="BQ1771" s="41"/>
      <c r="BS1771" s="39"/>
      <c r="CT1771" t="e">
        <f>TRIM(#REF!)</f>
        <v>#REF!</v>
      </c>
      <c r="DB1771" t="s">
        <v>3277</v>
      </c>
    </row>
    <row r="1772" spans="65:106" x14ac:dyDescent="0.25">
      <c r="BM1772" s="45"/>
      <c r="BO1772" s="41"/>
      <c r="BP1772" s="41"/>
      <c r="BQ1772" s="41"/>
      <c r="BS1772" s="39"/>
      <c r="CT1772" t="e">
        <f>TRIM(#REF!)</f>
        <v>#REF!</v>
      </c>
      <c r="DB1772" t="s">
        <v>3277</v>
      </c>
    </row>
    <row r="1773" spans="65:106" x14ac:dyDescent="0.25">
      <c r="BM1773" s="45"/>
      <c r="BO1773" s="41"/>
      <c r="BP1773" s="41"/>
      <c r="BQ1773" s="41"/>
      <c r="BS1773" s="39"/>
      <c r="CT1773" t="e">
        <f>TRIM(#REF!)</f>
        <v>#REF!</v>
      </c>
      <c r="DB1773" t="s">
        <v>3277</v>
      </c>
    </row>
    <row r="1774" spans="65:106" x14ac:dyDescent="0.25">
      <c r="BM1774" s="45"/>
      <c r="BO1774" s="41"/>
      <c r="BP1774" s="41"/>
      <c r="BQ1774" s="41"/>
      <c r="BS1774" s="39"/>
      <c r="CT1774" t="e">
        <f>TRIM(#REF!)</f>
        <v>#REF!</v>
      </c>
      <c r="DB1774" t="s">
        <v>3277</v>
      </c>
    </row>
    <row r="1775" spans="65:106" x14ac:dyDescent="0.25">
      <c r="BM1775" s="45"/>
      <c r="BO1775" s="41"/>
      <c r="BP1775" s="41"/>
      <c r="BQ1775" s="41"/>
      <c r="BS1775" s="39"/>
      <c r="CT1775" t="e">
        <f>TRIM(#REF!)</f>
        <v>#REF!</v>
      </c>
      <c r="DB1775" t="s">
        <v>3278</v>
      </c>
    </row>
    <row r="1776" spans="65:106" x14ac:dyDescent="0.25">
      <c r="BM1776" s="45"/>
      <c r="BO1776" s="41"/>
      <c r="BP1776" s="41"/>
      <c r="BQ1776" s="41"/>
      <c r="BS1776" s="39"/>
      <c r="CT1776" t="e">
        <f>TRIM(#REF!)</f>
        <v>#REF!</v>
      </c>
      <c r="DB1776" t="s">
        <v>3278</v>
      </c>
    </row>
    <row r="1777" spans="65:106" x14ac:dyDescent="0.25">
      <c r="BM1777" s="45"/>
      <c r="BO1777" s="41"/>
      <c r="BP1777" s="41"/>
      <c r="BQ1777" s="41"/>
      <c r="BS1777" s="39"/>
      <c r="CT1777" t="e">
        <f>TRIM(#REF!)</f>
        <v>#REF!</v>
      </c>
      <c r="DB1777" t="s">
        <v>3278</v>
      </c>
    </row>
    <row r="1778" spans="65:106" x14ac:dyDescent="0.25">
      <c r="BM1778" s="45"/>
      <c r="BO1778" s="41"/>
      <c r="BP1778" s="41"/>
      <c r="BQ1778" s="41"/>
      <c r="BS1778" s="39"/>
      <c r="CT1778" t="str">
        <f t="shared" ref="CT1778:CT1784" si="280">TRIM(D300)</f>
        <v>26110 - Výroba elektronických součástek</v>
      </c>
      <c r="DB1778" t="s">
        <v>1054</v>
      </c>
    </row>
    <row r="1779" spans="65:106" x14ac:dyDescent="0.25">
      <c r="BM1779" s="45"/>
      <c r="BO1779" s="41"/>
      <c r="BP1779" s="41"/>
      <c r="BQ1779" s="41"/>
      <c r="BS1779" s="39"/>
      <c r="CT1779" t="str">
        <f t="shared" si="280"/>
        <v>26120 - Výroba osazených elektronických desek</v>
      </c>
      <c r="DB1779" t="s">
        <v>1054</v>
      </c>
    </row>
    <row r="1780" spans="65:106" x14ac:dyDescent="0.25">
      <c r="BM1780" s="45"/>
      <c r="BO1780" s="41"/>
      <c r="BP1780" s="41"/>
      <c r="BQ1780" s="41"/>
      <c r="BS1780" s="39"/>
      <c r="CT1780" t="str">
        <f t="shared" si="280"/>
        <v>26200 - Výroba počítačů a periferních zařízení</v>
      </c>
      <c r="DB1780" t="s">
        <v>1054</v>
      </c>
    </row>
    <row r="1781" spans="65:106" x14ac:dyDescent="0.25">
      <c r="BM1781" s="45"/>
      <c r="BO1781" s="41"/>
      <c r="BP1781" s="41"/>
      <c r="BQ1781" s="41"/>
      <c r="BS1781" s="39"/>
      <c r="CT1781" t="str">
        <f t="shared" si="280"/>
        <v>26200 - Výroba počítačů a periferních zařízení</v>
      </c>
      <c r="DB1781" t="s">
        <v>1063</v>
      </c>
    </row>
    <row r="1782" spans="65:106" x14ac:dyDescent="0.25">
      <c r="BM1782" s="45"/>
      <c r="BO1782" s="41"/>
      <c r="BP1782" s="41"/>
      <c r="BQ1782" s="41"/>
      <c r="BS1782" s="39"/>
      <c r="CT1782" t="str">
        <f t="shared" si="280"/>
        <v>26300 - Výroba komunikačních zařízení</v>
      </c>
      <c r="DB1782" t="s">
        <v>1065</v>
      </c>
    </row>
    <row r="1783" spans="65:106" x14ac:dyDescent="0.25">
      <c r="BM1783" s="45"/>
      <c r="BO1783" s="41"/>
      <c r="BP1783" s="41"/>
      <c r="BQ1783" s="41"/>
      <c r="BS1783" s="39"/>
      <c r="CT1783" t="str">
        <f t="shared" si="280"/>
        <v>26300 - Výroba komunikačních zařízení</v>
      </c>
      <c r="DB1783" t="s">
        <v>1068</v>
      </c>
    </row>
    <row r="1784" spans="65:106" x14ac:dyDescent="0.25">
      <c r="BM1784" s="45"/>
      <c r="BO1784" s="41"/>
      <c r="BP1784" s="41"/>
      <c r="BQ1784" s="41"/>
      <c r="BS1784" s="39"/>
      <c r="CT1784" t="str">
        <f t="shared" si="280"/>
        <v>26400 - Výroba spotřební elektroniky</v>
      </c>
      <c r="DB1784" t="s">
        <v>1071</v>
      </c>
    </row>
    <row r="1785" spans="65:106" x14ac:dyDescent="0.25">
      <c r="BM1785" s="45"/>
      <c r="BO1785" s="41"/>
      <c r="BP1785" s="41"/>
      <c r="BQ1785" s="41"/>
      <c r="BS1785" s="39"/>
      <c r="CT1785" t="e">
        <f>TRIM(#REF!)</f>
        <v>#REF!</v>
      </c>
      <c r="DB1785" t="s">
        <v>3279</v>
      </c>
    </row>
    <row r="1786" spans="65:106" x14ac:dyDescent="0.25">
      <c r="BM1786" s="45"/>
      <c r="BO1786" s="41"/>
      <c r="BP1786" s="41"/>
      <c r="BQ1786" s="41"/>
      <c r="BS1786" s="39"/>
      <c r="CT1786" t="e">
        <f>TRIM(#REF!)</f>
        <v>#REF!</v>
      </c>
      <c r="DB1786" t="s">
        <v>3279</v>
      </c>
    </row>
    <row r="1787" spans="65:106" x14ac:dyDescent="0.25">
      <c r="BM1787" s="45"/>
      <c r="BO1787" s="41"/>
      <c r="BP1787" s="41"/>
      <c r="BQ1787" s="41"/>
      <c r="BS1787" s="39"/>
      <c r="CT1787" t="e">
        <f>TRIM(#REF!)</f>
        <v>#REF!</v>
      </c>
      <c r="DB1787" t="s">
        <v>3279</v>
      </c>
    </row>
    <row r="1788" spans="65:106" x14ac:dyDescent="0.25">
      <c r="BM1788" s="45"/>
      <c r="BO1788" s="41"/>
      <c r="BP1788" s="41"/>
      <c r="BQ1788" s="41"/>
      <c r="BS1788" s="39"/>
      <c r="CT1788" t="e">
        <f>TRIM(#REF!)</f>
        <v>#REF!</v>
      </c>
      <c r="DB1788" t="s">
        <v>3279</v>
      </c>
    </row>
    <row r="1789" spans="65:106" x14ac:dyDescent="0.25">
      <c r="BM1789" s="45"/>
      <c r="BO1789" s="41"/>
      <c r="BP1789" s="41"/>
      <c r="BQ1789" s="41"/>
      <c r="BS1789" s="39"/>
      <c r="CT1789" t="str">
        <f t="shared" ref="CT1789:CT1799" si="281">TRIM(D307)</f>
        <v>26510 - Výroba měřicích, zkušebních a navigačních přístrojů</v>
      </c>
      <c r="DB1789" t="s">
        <v>1075</v>
      </c>
    </row>
    <row r="1790" spans="65:106" x14ac:dyDescent="0.25">
      <c r="BM1790" s="45"/>
      <c r="BO1790" s="41"/>
      <c r="BP1790" s="41"/>
      <c r="BQ1790" s="41"/>
      <c r="BS1790" s="39"/>
      <c r="CT1790" t="str">
        <f t="shared" si="281"/>
        <v>26520 - Výroba časoměrných přístrojů</v>
      </c>
      <c r="DB1790" t="s">
        <v>1075</v>
      </c>
    </row>
    <row r="1791" spans="65:106" x14ac:dyDescent="0.25">
      <c r="BM1791" s="45"/>
      <c r="BO1791" s="41"/>
      <c r="BP1791" s="41"/>
      <c r="BQ1791" s="41"/>
      <c r="BS1791" s="39"/>
      <c r="CT1791" t="str">
        <f t="shared" si="281"/>
        <v>26600 - Výroba ozařovacích, elektroléčebných a elektroterapeutických přístrojů</v>
      </c>
      <c r="DB1791" t="s">
        <v>1079</v>
      </c>
    </row>
    <row r="1792" spans="65:106" x14ac:dyDescent="0.25">
      <c r="BM1792" s="45"/>
      <c r="BO1792" s="41"/>
      <c r="BP1792" s="41"/>
      <c r="BQ1792" s="41"/>
      <c r="BS1792" s="39"/>
      <c r="CT1792" t="str">
        <f t="shared" si="281"/>
        <v>26700 - Výroba optických a fotografických přístrojů a zařízení</v>
      </c>
      <c r="DB1792" t="s">
        <v>1084</v>
      </c>
    </row>
    <row r="1793" spans="65:106" x14ac:dyDescent="0.25">
      <c r="BM1793" s="45"/>
      <c r="BO1793" s="41"/>
      <c r="BP1793" s="41"/>
      <c r="BQ1793" s="41"/>
      <c r="BS1793" s="39"/>
      <c r="CT1793" t="str">
        <f t="shared" si="281"/>
        <v>26800 - Výroba magnetických a optických médií</v>
      </c>
      <c r="DB1793" t="s">
        <v>1084</v>
      </c>
    </row>
    <row r="1794" spans="65:106" x14ac:dyDescent="0.25">
      <c r="BM1794" s="45"/>
      <c r="BO1794" s="41"/>
      <c r="BP1794" s="41"/>
      <c r="BQ1794" s="41"/>
      <c r="BS1794" s="39"/>
      <c r="CT1794" t="str">
        <f t="shared" si="281"/>
        <v>27110 - Výroba elektrických motorů, generátorů a transformátorů</v>
      </c>
      <c r="DB1794" t="s">
        <v>1085</v>
      </c>
    </row>
    <row r="1795" spans="65:106" x14ac:dyDescent="0.25">
      <c r="BM1795" s="45"/>
      <c r="BO1795" s="41"/>
      <c r="BP1795" s="41"/>
      <c r="BQ1795" s="41"/>
      <c r="BS1795" s="39"/>
      <c r="CT1795" t="str">
        <f t="shared" si="281"/>
        <v>27110 - Výroba elektrických motorů, generátorů a transformátorů</v>
      </c>
      <c r="DB1795" t="s">
        <v>1089</v>
      </c>
    </row>
    <row r="1796" spans="65:106" x14ac:dyDescent="0.25">
      <c r="BM1796" s="45"/>
      <c r="BO1796" s="41"/>
      <c r="BP1796" s="41"/>
      <c r="BQ1796" s="41"/>
      <c r="BS1796" s="39"/>
      <c r="CT1796" t="str">
        <f t="shared" si="281"/>
        <v>27120 - Výroba elektrických rozvodných a kontrolních zařízení</v>
      </c>
      <c r="DB1796" t="s">
        <v>1089</v>
      </c>
    </row>
    <row r="1797" spans="65:106" x14ac:dyDescent="0.25">
      <c r="BM1797" s="45"/>
      <c r="BO1797" s="41"/>
      <c r="BP1797" s="41"/>
      <c r="BQ1797" s="41"/>
      <c r="BS1797" s="39"/>
      <c r="CT1797" t="str">
        <f t="shared" si="281"/>
        <v>27120 - Výroba elektrických rozvodných a kontrolních zařízení</v>
      </c>
      <c r="DB1797" t="s">
        <v>1090</v>
      </c>
    </row>
    <row r="1798" spans="65:106" x14ac:dyDescent="0.25">
      <c r="BM1798" s="45"/>
      <c r="BO1798" s="41"/>
      <c r="BP1798" s="41"/>
      <c r="BQ1798" s="41"/>
      <c r="BS1798" s="39"/>
      <c r="CT1798" t="str">
        <f t="shared" si="281"/>
        <v>27200 - Výroba baterií a akumulátorů</v>
      </c>
      <c r="DB1798" t="s">
        <v>1090</v>
      </c>
    </row>
    <row r="1799" spans="65:106" x14ac:dyDescent="0.25">
      <c r="BM1799" s="45"/>
      <c r="BO1799" s="41"/>
      <c r="BP1799" s="41"/>
      <c r="BQ1799" s="41"/>
      <c r="BS1799" s="39"/>
      <c r="CT1799" t="str">
        <f t="shared" si="281"/>
        <v>27310 - Výroba optických kabelů</v>
      </c>
      <c r="DB1799" t="s">
        <v>1096</v>
      </c>
    </row>
    <row r="1800" spans="65:106" x14ac:dyDescent="0.25">
      <c r="BM1800" s="45"/>
      <c r="BO1800" s="41"/>
      <c r="BP1800" s="41"/>
      <c r="BQ1800" s="41"/>
      <c r="BS1800" s="39"/>
      <c r="CT1800" t="e">
        <f>TRIM(#REF!)</f>
        <v>#REF!</v>
      </c>
      <c r="DB1800" t="s">
        <v>3280</v>
      </c>
    </row>
    <row r="1801" spans="65:106" x14ac:dyDescent="0.25">
      <c r="BM1801" s="45"/>
      <c r="BO1801" s="41"/>
      <c r="BP1801" s="41"/>
      <c r="BQ1801" s="41"/>
      <c r="BS1801" s="39"/>
      <c r="CT1801" t="e">
        <f>TRIM(#REF!)</f>
        <v>#REF!</v>
      </c>
      <c r="DB1801" t="s">
        <v>3280</v>
      </c>
    </row>
    <row r="1802" spans="65:106" x14ac:dyDescent="0.25">
      <c r="BM1802" s="45"/>
      <c r="BO1802" s="41"/>
      <c r="BP1802" s="41"/>
      <c r="BQ1802" s="41"/>
      <c r="BS1802" s="39"/>
      <c r="CT1802" t="str">
        <f>TRIM(D318)</f>
        <v>27320 - Výroba elektrických vodičů a kabelů j. n.</v>
      </c>
      <c r="DB1802" t="s">
        <v>1102</v>
      </c>
    </row>
    <row r="1803" spans="65:106" x14ac:dyDescent="0.25">
      <c r="BM1803" s="45"/>
      <c r="BO1803" s="41"/>
      <c r="BP1803" s="41"/>
      <c r="BQ1803" s="41"/>
      <c r="BS1803" s="39"/>
      <c r="CT1803" t="str">
        <f>TRIM(D319)</f>
        <v>27330 - Výroba elektroinstalačních zařízení</v>
      </c>
      <c r="DB1803" t="s">
        <v>1106</v>
      </c>
    </row>
    <row r="1804" spans="65:106" x14ac:dyDescent="0.25">
      <c r="BM1804" s="45"/>
      <c r="BO1804" s="41"/>
      <c r="BP1804" s="41"/>
      <c r="BQ1804" s="41"/>
      <c r="BS1804" s="39"/>
      <c r="CT1804" t="str">
        <f>TRIM(D320)</f>
        <v>27400 - Výroba elektrických osvětlovacích zařízení</v>
      </c>
      <c r="DB1804" t="s">
        <v>1106</v>
      </c>
    </row>
    <row r="1805" spans="65:106" x14ac:dyDescent="0.25">
      <c r="BM1805" s="45"/>
      <c r="BO1805" s="41"/>
      <c r="BP1805" s="41"/>
      <c r="BQ1805" s="41"/>
      <c r="BS1805" s="39"/>
      <c r="CT1805" t="str">
        <f>TRIM(D321)</f>
        <v>27510 - Výroba elektrických spotřebičů převážně pro domácnost</v>
      </c>
      <c r="DB1805" t="s">
        <v>1106</v>
      </c>
    </row>
    <row r="1806" spans="65:106" x14ac:dyDescent="0.25">
      <c r="BM1806" s="45"/>
      <c r="BO1806" s="41"/>
      <c r="BP1806" s="41"/>
      <c r="BQ1806" s="41"/>
      <c r="BS1806" s="39"/>
      <c r="CT1806" t="e">
        <f>TRIM(#REF!)</f>
        <v>#REF!</v>
      </c>
      <c r="DB1806" t="s">
        <v>3281</v>
      </c>
    </row>
    <row r="1807" spans="65:106" x14ac:dyDescent="0.25">
      <c r="BM1807" s="45"/>
      <c r="BO1807" s="41"/>
      <c r="BP1807" s="41"/>
      <c r="BQ1807" s="41"/>
      <c r="BS1807" s="39"/>
      <c r="CT1807" t="e">
        <f>TRIM(#REF!)</f>
        <v>#REF!</v>
      </c>
      <c r="DB1807" t="s">
        <v>3281</v>
      </c>
    </row>
    <row r="1808" spans="65:106" x14ac:dyDescent="0.25">
      <c r="BM1808" s="45"/>
      <c r="BO1808" s="41"/>
      <c r="BP1808" s="41"/>
      <c r="BQ1808" s="41"/>
      <c r="BS1808" s="39"/>
      <c r="CT1808" t="str">
        <f t="shared" ref="CT1808:CT1817" si="282">TRIM(D322)</f>
        <v>27520 - Výroba neelektrických spotřebičů převážně pro domácnost</v>
      </c>
      <c r="DB1808" t="s">
        <v>1109</v>
      </c>
    </row>
    <row r="1809" spans="65:106" x14ac:dyDescent="0.25">
      <c r="BM1809" s="45"/>
      <c r="BO1809" s="41"/>
      <c r="BP1809" s="41"/>
      <c r="BQ1809" s="41"/>
      <c r="BS1809" s="39"/>
      <c r="CT1809" t="str">
        <f t="shared" si="282"/>
        <v>27900 - Výroba ostatních elektrických zařízení</v>
      </c>
      <c r="DB1809" t="s">
        <v>1114</v>
      </c>
    </row>
    <row r="1810" spans="65:106" x14ac:dyDescent="0.25">
      <c r="BM1810" s="45"/>
      <c r="BO1810" s="41"/>
      <c r="BP1810" s="41"/>
      <c r="BQ1810" s="41"/>
      <c r="BS1810" s="39"/>
      <c r="CT1810" t="str">
        <f t="shared" si="282"/>
        <v>27900 - Výroba ostatních elektrických zařízení</v>
      </c>
      <c r="DB1810" t="s">
        <v>1114</v>
      </c>
    </row>
    <row r="1811" spans="65:106" x14ac:dyDescent="0.25">
      <c r="BM1811" s="45"/>
      <c r="BO1811" s="41"/>
      <c r="BP1811" s="41"/>
      <c r="BQ1811" s="41"/>
      <c r="BS1811" s="39"/>
      <c r="CT1811" t="str">
        <f t="shared" si="282"/>
        <v>27900 - Výroba ostatních elektrických zařízení</v>
      </c>
      <c r="DB1811" t="s">
        <v>1093</v>
      </c>
    </row>
    <row r="1812" spans="65:106" x14ac:dyDescent="0.25">
      <c r="BM1812" s="45"/>
      <c r="BO1812" s="41"/>
      <c r="BP1812" s="41"/>
      <c r="BQ1812" s="41"/>
      <c r="BS1812" s="39"/>
      <c r="CT1812" t="str">
        <f t="shared" si="282"/>
        <v>27900 - Výroba ostatních elektrických zařízení</v>
      </c>
      <c r="DB1812" t="s">
        <v>1115</v>
      </c>
    </row>
    <row r="1813" spans="65:106" x14ac:dyDescent="0.25">
      <c r="BM1813" s="45"/>
      <c r="BO1813" s="41"/>
      <c r="BP1813" s="41"/>
      <c r="BQ1813" s="41"/>
      <c r="BS1813" s="39"/>
      <c r="CT1813" t="str">
        <f t="shared" si="282"/>
        <v>28110 - Výroba motorů a turbín, kromě motorů pro letadla, automobily a motocykly</v>
      </c>
      <c r="DB1813" t="s">
        <v>1118</v>
      </c>
    </row>
    <row r="1814" spans="65:106" x14ac:dyDescent="0.25">
      <c r="BM1814" s="45"/>
      <c r="BO1814" s="41"/>
      <c r="BP1814" s="41"/>
      <c r="BQ1814" s="41"/>
      <c r="BS1814" s="39"/>
      <c r="CT1814" t="str">
        <f t="shared" si="282"/>
        <v>28110 - Výroba motorů a turbín, kromě motorů pro letadla, automobily a motocykly</v>
      </c>
      <c r="DB1814" t="s">
        <v>1121</v>
      </c>
    </row>
    <row r="1815" spans="65:106" x14ac:dyDescent="0.25">
      <c r="BM1815" s="45"/>
      <c r="BO1815" s="41"/>
      <c r="BP1815" s="41"/>
      <c r="BQ1815" s="41"/>
      <c r="BS1815" s="39"/>
      <c r="CT1815" t="str">
        <f t="shared" si="282"/>
        <v>28110 - Výroba motorů a turbín, kromě motorů pro letadla, automobily a motocykly</v>
      </c>
      <c r="DB1815" t="s">
        <v>1121</v>
      </c>
    </row>
    <row r="1816" spans="65:106" x14ac:dyDescent="0.25">
      <c r="BM1816" s="45"/>
      <c r="BO1816" s="41"/>
      <c r="BP1816" s="41"/>
      <c r="BQ1816" s="41"/>
      <c r="BS1816" s="39"/>
      <c r="CT1816" t="str">
        <f t="shared" si="282"/>
        <v>28120 - Výroba hydraulických a pneumatických zařízení</v>
      </c>
      <c r="DB1816" t="s">
        <v>1129</v>
      </c>
    </row>
    <row r="1817" spans="65:106" x14ac:dyDescent="0.25">
      <c r="BM1817" s="45"/>
      <c r="BO1817" s="41"/>
      <c r="BP1817" s="41"/>
      <c r="BQ1817" s="41"/>
      <c r="BS1817" s="39"/>
      <c r="CT1817" t="str">
        <f t="shared" si="282"/>
        <v>28130 - Výroba ostatních čerpadel a kompresorů</v>
      </c>
      <c r="DB1817" t="s">
        <v>1129</v>
      </c>
    </row>
    <row r="1818" spans="65:106" x14ac:dyDescent="0.25">
      <c r="BM1818" s="45"/>
      <c r="BO1818" s="41"/>
      <c r="BP1818" s="41"/>
      <c r="BQ1818" s="41"/>
      <c r="BS1818" s="39"/>
      <c r="CT1818" t="e">
        <f>TRIM(#REF!)</f>
        <v>#REF!</v>
      </c>
      <c r="DB1818" t="s">
        <v>3282</v>
      </c>
    </row>
    <row r="1819" spans="65:106" x14ac:dyDescent="0.25">
      <c r="BM1819" s="45"/>
      <c r="BO1819" s="41"/>
      <c r="BP1819" s="41"/>
      <c r="BQ1819" s="41"/>
      <c r="BS1819" s="39"/>
      <c r="CT1819" t="str">
        <f>TRIM(D332)</f>
        <v>28140 - Výroba ostatních potrubních armatur</v>
      </c>
      <c r="DB1819" t="s">
        <v>1131</v>
      </c>
    </row>
    <row r="1820" spans="65:106" x14ac:dyDescent="0.25">
      <c r="BM1820" s="45"/>
      <c r="BO1820" s="41"/>
      <c r="BP1820" s="41"/>
      <c r="BQ1820" s="41"/>
      <c r="BS1820" s="39"/>
      <c r="CT1820" t="str">
        <f>TRIM(D333)</f>
        <v>28150 - Výroba ložisek, ozubených kol, převodů a hnacích prvků</v>
      </c>
      <c r="DB1820" t="s">
        <v>1132</v>
      </c>
    </row>
    <row r="1821" spans="65:106" x14ac:dyDescent="0.25">
      <c r="BM1821" s="45"/>
      <c r="BO1821" s="41"/>
      <c r="BP1821" s="41"/>
      <c r="BQ1821" s="41"/>
      <c r="BS1821" s="39"/>
      <c r="CT1821" t="e">
        <f>TRIM(#REF!)</f>
        <v>#REF!</v>
      </c>
      <c r="DB1821" t="s">
        <v>3283</v>
      </c>
    </row>
    <row r="1822" spans="65:106" x14ac:dyDescent="0.25">
      <c r="BM1822" s="45"/>
      <c r="BO1822" s="41"/>
      <c r="BP1822" s="41"/>
      <c r="BQ1822" s="41"/>
      <c r="BS1822" s="39"/>
      <c r="CT1822" t="str">
        <f>TRIM(D334)</f>
        <v>28210 - Výroba pecí a hořáků pro topeniště</v>
      </c>
      <c r="DB1822" t="s">
        <v>1048</v>
      </c>
    </row>
    <row r="1823" spans="65:106" x14ac:dyDescent="0.25">
      <c r="BM1823" s="45"/>
      <c r="BO1823" s="41"/>
      <c r="BP1823" s="41"/>
      <c r="BQ1823" s="41"/>
      <c r="BS1823" s="39"/>
      <c r="CT1823" t="str">
        <f>TRIM(D335)</f>
        <v>28210 - Výroba pecí a hořáků pro topeniště</v>
      </c>
      <c r="DB1823" t="s">
        <v>717</v>
      </c>
    </row>
    <row r="1824" spans="65:106" x14ac:dyDescent="0.25">
      <c r="BM1824" s="45"/>
      <c r="BO1824" s="41"/>
      <c r="BP1824" s="41"/>
      <c r="BQ1824" s="41"/>
      <c r="BS1824" s="39"/>
      <c r="CT1824" t="e">
        <f>TRIM(#REF!)</f>
        <v>#REF!</v>
      </c>
      <c r="DB1824" t="s">
        <v>3284</v>
      </c>
    </row>
    <row r="1825" spans="65:106" x14ac:dyDescent="0.25">
      <c r="BM1825" s="45"/>
      <c r="BO1825" s="41"/>
      <c r="BP1825" s="41"/>
      <c r="BQ1825" s="41"/>
      <c r="BS1825" s="39"/>
      <c r="CT1825" t="e">
        <f>TRIM(#REF!)</f>
        <v>#REF!</v>
      </c>
      <c r="DB1825" t="s">
        <v>3284</v>
      </c>
    </row>
    <row r="1826" spans="65:106" x14ac:dyDescent="0.25">
      <c r="BM1826" s="45"/>
      <c r="BO1826" s="41"/>
      <c r="BP1826" s="41"/>
      <c r="BQ1826" s="41"/>
      <c r="BS1826" s="39"/>
      <c r="CT1826" t="e">
        <f>TRIM(#REF!)</f>
        <v>#REF!</v>
      </c>
      <c r="DB1826" t="s">
        <v>3285</v>
      </c>
    </row>
    <row r="1827" spans="65:106" x14ac:dyDescent="0.25">
      <c r="BM1827" s="45"/>
      <c r="BO1827" s="41"/>
      <c r="BP1827" s="41"/>
      <c r="BQ1827" s="41"/>
      <c r="BS1827" s="39"/>
      <c r="CT1827" t="str">
        <f>TRIM(D336)</f>
        <v>28220 - Výroba zdvihacích a manipulačních zařízení</v>
      </c>
      <c r="DB1827" t="s">
        <v>1138</v>
      </c>
    </row>
    <row r="1828" spans="65:106" x14ac:dyDescent="0.25">
      <c r="BM1828" s="45"/>
      <c r="BO1828" s="41"/>
      <c r="BP1828" s="41"/>
      <c r="BQ1828" s="41"/>
      <c r="BS1828" s="39"/>
      <c r="CT1828" t="str">
        <f>TRIM(D337)</f>
        <v>28230 - Výroba kancelářských strojů a zařízení, kromě počítačů a periferních zařízení</v>
      </c>
      <c r="DB1828" t="s">
        <v>1138</v>
      </c>
    </row>
    <row r="1829" spans="65:106" x14ac:dyDescent="0.25">
      <c r="BM1829" s="45"/>
      <c r="BO1829" s="41"/>
      <c r="BP1829" s="41"/>
      <c r="BQ1829" s="41"/>
      <c r="BS1829" s="39"/>
      <c r="CT1829" t="str">
        <f>TRIM(D338)</f>
        <v>28230 - Výroba kancelářských strojů a zařízení, kromě počítačů a periferních zařízení</v>
      </c>
      <c r="DB1829" t="s">
        <v>1143</v>
      </c>
    </row>
    <row r="1830" spans="65:106" x14ac:dyDescent="0.25">
      <c r="BM1830" s="45"/>
      <c r="BO1830" s="41"/>
      <c r="BP1830" s="41"/>
      <c r="BQ1830" s="41"/>
      <c r="BS1830" s="39"/>
      <c r="CT1830" t="str">
        <f>TRIM(D339)</f>
        <v>28240 - Výroba ručních mechanizovaných nástrojů</v>
      </c>
      <c r="DB1830" t="s">
        <v>1149</v>
      </c>
    </row>
    <row r="1831" spans="65:106" x14ac:dyDescent="0.25">
      <c r="BM1831" s="45"/>
      <c r="BO1831" s="41"/>
      <c r="BP1831" s="41"/>
      <c r="BQ1831" s="41"/>
      <c r="BS1831" s="39"/>
      <c r="CT1831" t="e">
        <f>TRIM(#REF!)</f>
        <v>#REF!</v>
      </c>
      <c r="DB1831" t="s">
        <v>1154</v>
      </c>
    </row>
    <row r="1832" spans="65:106" x14ac:dyDescent="0.25">
      <c r="BM1832" s="45"/>
      <c r="BO1832" s="41"/>
      <c r="BP1832" s="41"/>
      <c r="BQ1832" s="41"/>
      <c r="BS1832" s="39"/>
      <c r="CT1832" t="str">
        <f>TRIM(D340)</f>
        <v>28250 - Výroba průmyslových chladicích a klimatizačních zařízení</v>
      </c>
      <c r="DB1832" t="s">
        <v>1154</v>
      </c>
    </row>
    <row r="1833" spans="65:106" x14ac:dyDescent="0.25">
      <c r="BM1833" s="45"/>
      <c r="BO1833" s="41"/>
      <c r="BP1833" s="41"/>
      <c r="BQ1833" s="41"/>
      <c r="BS1833" s="39"/>
      <c r="CT1833" t="str">
        <f>TRIM(D341)</f>
        <v>28250 - Výroba průmyslových chladicích a klimatizačních zařízení</v>
      </c>
      <c r="DB1833" t="s">
        <v>1154</v>
      </c>
    </row>
    <row r="1834" spans="65:106" x14ac:dyDescent="0.25">
      <c r="BM1834" s="45"/>
      <c r="BO1834" s="41"/>
      <c r="BP1834" s="41"/>
      <c r="BQ1834" s="41"/>
      <c r="BS1834" s="39"/>
      <c r="CT1834" t="str">
        <f>TRIM(D342)</f>
        <v>28290 - Výroba ostatních strojů a zařízení pro všeobecné účely j. n.</v>
      </c>
      <c r="DB1834" t="s">
        <v>1160</v>
      </c>
    </row>
    <row r="1835" spans="65:106" x14ac:dyDescent="0.25">
      <c r="BM1835" s="45"/>
      <c r="BO1835" s="41"/>
      <c r="BP1835" s="41"/>
      <c r="BQ1835" s="41"/>
      <c r="BS1835" s="39"/>
      <c r="CT1835" t="e">
        <f>TRIM(#REF!)</f>
        <v>#REF!</v>
      </c>
      <c r="DB1835" t="s">
        <v>1160</v>
      </c>
    </row>
    <row r="1836" spans="65:106" x14ac:dyDescent="0.25">
      <c r="BM1836" s="45"/>
      <c r="BO1836" s="41"/>
      <c r="BP1836" s="41"/>
      <c r="BQ1836" s="41"/>
      <c r="BS1836" s="39"/>
      <c r="CT1836" t="str">
        <f>TRIM(D343)</f>
        <v>28290 - Výroba ostatních strojů a zařízení pro všeobecné účely j. n.</v>
      </c>
      <c r="DB1836" t="s">
        <v>1160</v>
      </c>
    </row>
    <row r="1837" spans="65:106" x14ac:dyDescent="0.25">
      <c r="BM1837" s="45"/>
      <c r="BO1837" s="41"/>
      <c r="BP1837" s="41"/>
      <c r="BQ1837" s="41"/>
      <c r="BS1837" s="39"/>
      <c r="CT1837" t="e">
        <f>TRIM(#REF!)</f>
        <v>#REF!</v>
      </c>
      <c r="DB1837" t="s">
        <v>3286</v>
      </c>
    </row>
    <row r="1838" spans="65:106" x14ac:dyDescent="0.25">
      <c r="BM1838" s="45"/>
      <c r="BO1838" s="41"/>
      <c r="BP1838" s="41"/>
      <c r="BQ1838" s="41"/>
      <c r="BS1838" s="39"/>
      <c r="CT1838" t="str">
        <f>TRIM(D344)</f>
        <v>28300 - Výroba zemědělských a lesnických strojů</v>
      </c>
      <c r="DB1838" t="s">
        <v>1057</v>
      </c>
    </row>
    <row r="1839" spans="65:106" x14ac:dyDescent="0.25">
      <c r="BM1839" s="45"/>
      <c r="BO1839" s="41"/>
      <c r="BP1839" s="41"/>
      <c r="BQ1839" s="41"/>
      <c r="BS1839" s="39"/>
      <c r="CT1839" t="str">
        <f>TRIM(D345)</f>
        <v>28410 - Výroba kovoobráběcích strojů</v>
      </c>
      <c r="DB1839" t="s">
        <v>1057</v>
      </c>
    </row>
    <row r="1840" spans="65:106" x14ac:dyDescent="0.25">
      <c r="BM1840" s="45"/>
      <c r="BO1840" s="41"/>
      <c r="BP1840" s="41"/>
      <c r="BQ1840" s="41"/>
      <c r="BS1840" s="39"/>
      <c r="CT1840" t="str">
        <f>TRIM(D346)</f>
        <v>28490 - Výroba ostatních obráběcích strojů</v>
      </c>
      <c r="DB1840" t="s">
        <v>1166</v>
      </c>
    </row>
    <row r="1841" spans="65:106" x14ac:dyDescent="0.25">
      <c r="BM1841" s="45"/>
      <c r="BO1841" s="41"/>
      <c r="BP1841" s="41"/>
      <c r="BQ1841" s="41"/>
      <c r="BS1841" s="39"/>
      <c r="CT1841" t="str">
        <f>TRIM(D347)</f>
        <v>28490 - Výroba ostatních obráběcích strojů</v>
      </c>
      <c r="DB1841" t="s">
        <v>1169</v>
      </c>
    </row>
    <row r="1842" spans="65:106" x14ac:dyDescent="0.25">
      <c r="BM1842" s="45"/>
      <c r="BO1842" s="41"/>
      <c r="BP1842" s="41"/>
      <c r="BQ1842" s="41"/>
      <c r="BS1842" s="39"/>
      <c r="CT1842" t="e">
        <f>TRIM(#REF!)</f>
        <v>#REF!</v>
      </c>
      <c r="DB1842" t="s">
        <v>751</v>
      </c>
    </row>
    <row r="1843" spans="65:106" x14ac:dyDescent="0.25">
      <c r="BM1843" s="45"/>
      <c r="BO1843" s="41"/>
      <c r="BP1843" s="41"/>
      <c r="BQ1843" s="41"/>
      <c r="BS1843" s="39"/>
      <c r="CT1843" t="str">
        <f>TRIM(D348)</f>
        <v>28490 - Výroba ostatních obráběcích strojů</v>
      </c>
      <c r="DB1843" t="s">
        <v>1174</v>
      </c>
    </row>
    <row r="1844" spans="65:106" x14ac:dyDescent="0.25">
      <c r="BM1844" s="45"/>
      <c r="BO1844" s="41"/>
      <c r="BP1844" s="41"/>
      <c r="BQ1844" s="41"/>
      <c r="BS1844" s="39"/>
      <c r="CT1844" t="str">
        <f>TRIM(D349)</f>
        <v>28910 - Výroba strojů pro metalurgii</v>
      </c>
      <c r="DB1844" t="s">
        <v>1177</v>
      </c>
    </row>
    <row r="1845" spans="65:106" x14ac:dyDescent="0.25">
      <c r="BM1845" s="45"/>
      <c r="BO1845" s="41"/>
      <c r="BP1845" s="41"/>
      <c r="BQ1845" s="41"/>
      <c r="BS1845" s="39"/>
      <c r="CT1845" t="str">
        <f>TRIM(D350)</f>
        <v>28920 - Výroba strojů pro těžbu, dobývání a stavebnictví</v>
      </c>
      <c r="DB1845" t="s">
        <v>1180</v>
      </c>
    </row>
    <row r="1846" spans="65:106" x14ac:dyDescent="0.25">
      <c r="BM1846" s="45"/>
      <c r="BO1846" s="41"/>
      <c r="BP1846" s="41"/>
      <c r="BQ1846" s="41"/>
      <c r="BS1846" s="39"/>
      <c r="CT1846" t="str">
        <f>TRIM(D351)</f>
        <v>28920 - Výroba strojů pro těžbu, dobývání a stavebnictví</v>
      </c>
      <c r="DB1846" t="s">
        <v>1183</v>
      </c>
    </row>
    <row r="1847" spans="65:106" x14ac:dyDescent="0.25">
      <c r="BM1847" s="45"/>
      <c r="BO1847" s="41"/>
      <c r="BP1847" s="41"/>
      <c r="BQ1847" s="41"/>
      <c r="BS1847" s="39"/>
      <c r="CT1847" t="e">
        <f>TRIM(#REF!)</f>
        <v>#REF!</v>
      </c>
      <c r="DB1847" t="s">
        <v>3287</v>
      </c>
    </row>
    <row r="1848" spans="65:106" x14ac:dyDescent="0.25">
      <c r="BM1848" s="45"/>
      <c r="BO1848" s="41"/>
      <c r="BP1848" s="41"/>
      <c r="BQ1848" s="41"/>
      <c r="BS1848" s="39"/>
      <c r="CT1848" t="e">
        <f>TRIM(#REF!)</f>
        <v>#REF!</v>
      </c>
      <c r="DB1848" t="s">
        <v>3287</v>
      </c>
    </row>
    <row r="1849" spans="65:106" x14ac:dyDescent="0.25">
      <c r="BM1849" s="45"/>
      <c r="BO1849" s="41"/>
      <c r="BP1849" s="41"/>
      <c r="BQ1849" s="41"/>
      <c r="BS1849" s="39"/>
      <c r="CT1849" t="e">
        <f>TRIM(#REF!)</f>
        <v>#REF!</v>
      </c>
      <c r="DB1849" t="s">
        <v>3288</v>
      </c>
    </row>
    <row r="1850" spans="65:106" x14ac:dyDescent="0.25">
      <c r="BM1850" s="45"/>
      <c r="BO1850" s="41"/>
      <c r="BP1850" s="41"/>
      <c r="BQ1850" s="41"/>
      <c r="BS1850" s="39"/>
      <c r="CT1850" t="str">
        <f>TRIM(D352)</f>
        <v>28930 - Výroba strojů na výrobu potravin, nápojů a zpracování tabáku</v>
      </c>
      <c r="DB1850" t="s">
        <v>1184</v>
      </c>
    </row>
    <row r="1851" spans="65:106" x14ac:dyDescent="0.25">
      <c r="BM1851" s="45"/>
      <c r="BO1851" s="41"/>
      <c r="BP1851" s="41"/>
      <c r="BQ1851" s="41"/>
      <c r="BS1851" s="39"/>
      <c r="CT1851" t="str">
        <f>TRIM(D353)</f>
        <v>28940 - Výroba strojů na výrobu textilu, oděvních výrobků a výrobků z usní</v>
      </c>
      <c r="DB1851" t="s">
        <v>1187</v>
      </c>
    </row>
    <row r="1852" spans="65:106" x14ac:dyDescent="0.25">
      <c r="BM1852" s="45"/>
      <c r="BO1852" s="41"/>
      <c r="BP1852" s="41"/>
      <c r="BQ1852" s="41"/>
      <c r="BS1852" s="39"/>
      <c r="CT1852" t="str">
        <f>TRIM(D354)</f>
        <v>28950 - Výroba strojů a přístrojů na výrobu papíru a lepenky</v>
      </c>
      <c r="DB1852" t="s">
        <v>1190</v>
      </c>
    </row>
    <row r="1853" spans="65:106" x14ac:dyDescent="0.25">
      <c r="BM1853" s="45"/>
      <c r="BO1853" s="41"/>
      <c r="BP1853" s="41"/>
      <c r="BQ1853" s="41"/>
      <c r="BS1853" s="39"/>
      <c r="CT1853" t="str">
        <f>TRIM(D355)</f>
        <v>28960 - Výroba strojů na výrobu plastů a pryže</v>
      </c>
      <c r="DB1853" t="s">
        <v>1193</v>
      </c>
    </row>
    <row r="1854" spans="65:106" x14ac:dyDescent="0.25">
      <c r="BM1854" s="45"/>
      <c r="BO1854" s="41"/>
      <c r="BP1854" s="41"/>
      <c r="BQ1854" s="41"/>
      <c r="BS1854" s="39"/>
      <c r="CT1854" t="str">
        <f>TRIM(D356)</f>
        <v>28960 - Výroba strojů na výrobu plastů a pryže</v>
      </c>
      <c r="DB1854" t="s">
        <v>1196</v>
      </c>
    </row>
    <row r="1855" spans="65:106" x14ac:dyDescent="0.25">
      <c r="BM1855" s="45"/>
      <c r="BO1855" s="41"/>
      <c r="BP1855" s="41"/>
      <c r="BQ1855" s="41"/>
      <c r="BS1855" s="39"/>
      <c r="CT1855" t="e">
        <f>TRIM(#REF!)</f>
        <v>#REF!</v>
      </c>
      <c r="DB1855" t="s">
        <v>1196</v>
      </c>
    </row>
    <row r="1856" spans="65:106" x14ac:dyDescent="0.25">
      <c r="BM1856" s="45"/>
      <c r="BO1856" s="41"/>
      <c r="BP1856" s="41"/>
      <c r="BQ1856" s="41"/>
      <c r="BS1856" s="39"/>
      <c r="CT1856" t="str">
        <f>TRIM(D357)</f>
        <v>28990 - Výroba ostatních strojů pro speciální účely j. n.</v>
      </c>
      <c r="DB1856" t="s">
        <v>1196</v>
      </c>
    </row>
    <row r="1857" spans="65:106" x14ac:dyDescent="0.25">
      <c r="BM1857" s="45"/>
      <c r="BO1857" s="41"/>
      <c r="BP1857" s="41"/>
      <c r="BQ1857" s="41"/>
      <c r="BS1857" s="39"/>
      <c r="CT1857" t="str">
        <f>TRIM(D358)</f>
        <v>28990 - Výroba ostatních strojů pro speciální účely j. n.</v>
      </c>
      <c r="DB1857" t="s">
        <v>1199</v>
      </c>
    </row>
    <row r="1858" spans="65:106" x14ac:dyDescent="0.25">
      <c r="BM1858" s="45"/>
      <c r="BO1858" s="41"/>
      <c r="BP1858" s="41"/>
      <c r="BQ1858" s="41"/>
      <c r="BS1858" s="39"/>
      <c r="CT1858" t="str">
        <f>TRIM(D359)</f>
        <v>29100 - Výroba motorových vozidel a jejich motorů</v>
      </c>
      <c r="DB1858" t="s">
        <v>1204</v>
      </c>
    </row>
    <row r="1859" spans="65:106" x14ac:dyDescent="0.25">
      <c r="BM1859" s="45"/>
      <c r="BO1859" s="41"/>
      <c r="BP1859" s="41"/>
      <c r="BQ1859" s="41"/>
      <c r="BS1859" s="39"/>
      <c r="CT1859" t="str">
        <f>TRIM(D360)</f>
        <v>29200 - Výroba karoserií motorových vozidel; výroba přívěsů a návěsů</v>
      </c>
      <c r="DB1859" t="s">
        <v>1204</v>
      </c>
    </row>
    <row r="1860" spans="65:106" x14ac:dyDescent="0.25">
      <c r="BM1860" s="45"/>
      <c r="BO1860" s="41"/>
      <c r="BP1860" s="41"/>
      <c r="BQ1860" s="41"/>
      <c r="BS1860" s="39"/>
      <c r="CT1860" t="e">
        <f>TRIM(#REF!)</f>
        <v>#REF!</v>
      </c>
      <c r="DB1860" t="s">
        <v>3289</v>
      </c>
    </row>
    <row r="1861" spans="65:106" x14ac:dyDescent="0.25">
      <c r="BM1861" s="45"/>
      <c r="BO1861" s="41"/>
      <c r="BP1861" s="41"/>
      <c r="BQ1861" s="41"/>
      <c r="BS1861" s="39"/>
      <c r="CT1861" t="e">
        <f>TRIM(#REF!)</f>
        <v>#REF!</v>
      </c>
      <c r="DB1861" t="s">
        <v>3289</v>
      </c>
    </row>
    <row r="1862" spans="65:106" x14ac:dyDescent="0.25">
      <c r="BM1862" s="45"/>
      <c r="BO1862" s="41"/>
      <c r="BP1862" s="41"/>
      <c r="BQ1862" s="41"/>
      <c r="BS1862" s="39"/>
      <c r="CT1862" t="str">
        <f>TRIM(D361)</f>
        <v>29310 - Výroba elektrického a elektronického zařízení pro motorová vozidla</v>
      </c>
      <c r="DB1862" t="s">
        <v>1205</v>
      </c>
    </row>
    <row r="1863" spans="65:106" x14ac:dyDescent="0.25">
      <c r="BM1863" s="45"/>
      <c r="BO1863" s="41"/>
      <c r="BP1863" s="41"/>
      <c r="BQ1863" s="41"/>
      <c r="BS1863" s="39"/>
      <c r="CT1863" t="str">
        <f>TRIM(D362)</f>
        <v>29320 - Výroba ostatních dílů a příslušenství pro motorová vozidla</v>
      </c>
      <c r="DB1863" t="s">
        <v>1051</v>
      </c>
    </row>
    <row r="1864" spans="65:106" x14ac:dyDescent="0.25">
      <c r="BM1864" s="45"/>
      <c r="BO1864" s="41"/>
      <c r="BP1864" s="41"/>
      <c r="BQ1864" s="41"/>
      <c r="BS1864" s="39"/>
      <c r="CT1864" t="str">
        <f>TRIM(D363)</f>
        <v>30110 - Stavba lodí a plavidel</v>
      </c>
      <c r="DB1864" t="s">
        <v>1051</v>
      </c>
    </row>
    <row r="1865" spans="65:106" x14ac:dyDescent="0.25">
      <c r="BM1865" s="45"/>
      <c r="BO1865" s="41"/>
      <c r="BP1865" s="41"/>
      <c r="BQ1865" s="41"/>
      <c r="BS1865" s="39"/>
      <c r="CT1865" t="e">
        <f>TRIM(#REF!)</f>
        <v>#REF!</v>
      </c>
      <c r="DB1865" t="s">
        <v>3290</v>
      </c>
    </row>
    <row r="1866" spans="65:106" x14ac:dyDescent="0.25">
      <c r="BM1866" s="45"/>
      <c r="BO1866" s="41"/>
      <c r="BP1866" s="41"/>
      <c r="BQ1866" s="41"/>
      <c r="BS1866" s="39"/>
      <c r="CT1866" t="e">
        <f>TRIM(#REF!)</f>
        <v>#REF!</v>
      </c>
      <c r="DB1866" t="s">
        <v>3290</v>
      </c>
    </row>
    <row r="1867" spans="65:106" x14ac:dyDescent="0.25">
      <c r="BM1867" s="45"/>
      <c r="BO1867" s="41"/>
      <c r="BP1867" s="41"/>
      <c r="BQ1867" s="41"/>
      <c r="BS1867" s="39"/>
      <c r="CT1867" t="e">
        <f>TRIM(#REF!)</f>
        <v>#REF!</v>
      </c>
      <c r="DB1867" t="s">
        <v>3290</v>
      </c>
    </row>
    <row r="1868" spans="65:106" x14ac:dyDescent="0.25">
      <c r="BM1868" s="45"/>
      <c r="BO1868" s="41"/>
      <c r="BP1868" s="41"/>
      <c r="BQ1868" s="41"/>
      <c r="BS1868" s="39"/>
      <c r="CT1868" t="e">
        <f>TRIM(#REF!)</f>
        <v>#REF!</v>
      </c>
      <c r="DB1868" t="s">
        <v>3291</v>
      </c>
    </row>
    <row r="1869" spans="65:106" x14ac:dyDescent="0.25">
      <c r="BM1869" s="45"/>
      <c r="BO1869" s="41"/>
      <c r="BP1869" s="41"/>
      <c r="BQ1869" s="41"/>
      <c r="BS1869" s="39"/>
      <c r="CT1869" t="e">
        <f>TRIM(#REF!)</f>
        <v>#REF!</v>
      </c>
      <c r="DB1869" t="s">
        <v>3291</v>
      </c>
    </row>
    <row r="1870" spans="65:106" x14ac:dyDescent="0.25">
      <c r="BM1870" s="45"/>
      <c r="BO1870" s="41"/>
      <c r="BP1870" s="41"/>
      <c r="BQ1870" s="41"/>
      <c r="BS1870" s="39"/>
      <c r="CT1870" t="e">
        <f>TRIM(#REF!)</f>
        <v>#REF!</v>
      </c>
      <c r="DB1870" t="s">
        <v>3291</v>
      </c>
    </row>
    <row r="1871" spans="65:106" x14ac:dyDescent="0.25">
      <c r="BM1871" s="45"/>
      <c r="BO1871" s="41"/>
      <c r="BP1871" s="41"/>
      <c r="BQ1871" s="41"/>
      <c r="BS1871" s="39"/>
      <c r="CT1871" t="str">
        <f t="shared" ref="CT1871:CT1883" si="283">TRIM(D364)</f>
        <v>30110 - Stavba lodí a plavidel</v>
      </c>
      <c r="DB1871" t="s">
        <v>1210</v>
      </c>
    </row>
    <row r="1872" spans="65:106" x14ac:dyDescent="0.25">
      <c r="BM1872" s="45"/>
      <c r="BO1872" s="41"/>
      <c r="BP1872" s="41"/>
      <c r="BQ1872" s="41"/>
      <c r="BS1872" s="39"/>
      <c r="CT1872" t="str">
        <f t="shared" si="283"/>
        <v>30120 - Stavba rekreačních a sportovních člunů</v>
      </c>
      <c r="DB1872" t="s">
        <v>1210</v>
      </c>
    </row>
    <row r="1873" spans="65:106" x14ac:dyDescent="0.25">
      <c r="BM1873" s="45"/>
      <c r="BO1873" s="41"/>
      <c r="BP1873" s="41"/>
      <c r="BQ1873" s="41"/>
      <c r="BS1873" s="39"/>
      <c r="CT1873" t="str">
        <f t="shared" si="283"/>
        <v>30200 - Výroba železničních lokomotiv a vozového parku</v>
      </c>
      <c r="DB1873" t="s">
        <v>1210</v>
      </c>
    </row>
    <row r="1874" spans="65:106" x14ac:dyDescent="0.25">
      <c r="BM1874" s="45"/>
      <c r="BO1874" s="41"/>
      <c r="BP1874" s="41"/>
      <c r="BQ1874" s="41"/>
      <c r="BS1874" s="39"/>
      <c r="CT1874" t="str">
        <f t="shared" si="283"/>
        <v>30300 - Výroba letadel a jejich motorů, kosmických lodí a souvisejících zařízení</v>
      </c>
      <c r="DB1874" t="s">
        <v>1219</v>
      </c>
    </row>
    <row r="1875" spans="65:106" x14ac:dyDescent="0.25">
      <c r="BM1875" s="45"/>
      <c r="BO1875" s="41"/>
      <c r="BP1875" s="41"/>
      <c r="BQ1875" s="41"/>
      <c r="BS1875" s="39"/>
      <c r="CT1875" t="str">
        <f t="shared" si="283"/>
        <v>30300 - Výroba letadel a jejich motorů, kosmických lodí a souvisejících zařízení</v>
      </c>
      <c r="DB1875" t="s">
        <v>1219</v>
      </c>
    </row>
    <row r="1876" spans="65:106" x14ac:dyDescent="0.25">
      <c r="BM1876" s="45"/>
      <c r="BO1876" s="41"/>
      <c r="BP1876" s="41"/>
      <c r="BQ1876" s="41"/>
      <c r="BS1876" s="39"/>
      <c r="CT1876" t="str">
        <f t="shared" si="283"/>
        <v>30400 - Výroba vojenských bojových vozidel</v>
      </c>
      <c r="DB1876" t="s">
        <v>1219</v>
      </c>
    </row>
    <row r="1877" spans="65:106" x14ac:dyDescent="0.25">
      <c r="BM1877" s="45"/>
      <c r="BO1877" s="41"/>
      <c r="BP1877" s="41"/>
      <c r="BQ1877" s="41"/>
      <c r="BS1877" s="39"/>
      <c r="CT1877" t="str">
        <f t="shared" si="283"/>
        <v>30400 - Výroba vojenských bojových vozidel</v>
      </c>
      <c r="DB1877" t="s">
        <v>1227</v>
      </c>
    </row>
    <row r="1878" spans="65:106" x14ac:dyDescent="0.25">
      <c r="BM1878" s="45"/>
      <c r="BO1878" s="41"/>
      <c r="BP1878" s="41"/>
      <c r="BQ1878" s="41"/>
      <c r="BS1878" s="39"/>
      <c r="CT1878" t="str">
        <f t="shared" si="283"/>
        <v>30910 - Výroba motocyklů</v>
      </c>
      <c r="DB1878" t="s">
        <v>1232</v>
      </c>
    </row>
    <row r="1879" spans="65:106" x14ac:dyDescent="0.25">
      <c r="BM1879" s="45"/>
      <c r="BO1879" s="41"/>
      <c r="BP1879" s="41"/>
      <c r="BQ1879" s="41"/>
      <c r="BS1879" s="39"/>
      <c r="CT1879" t="str">
        <f t="shared" si="283"/>
        <v>30910 - Výroba motocyklů</v>
      </c>
      <c r="DB1879" t="s">
        <v>1235</v>
      </c>
    </row>
    <row r="1880" spans="65:106" x14ac:dyDescent="0.25">
      <c r="BM1880" s="45"/>
      <c r="BO1880" s="41"/>
      <c r="BP1880" s="41"/>
      <c r="BQ1880" s="41"/>
      <c r="BS1880" s="39"/>
      <c r="CT1880" t="str">
        <f t="shared" si="283"/>
        <v>30920 - Výroba jízdních kol a vozíků pro invalidy</v>
      </c>
      <c r="DB1880" t="s">
        <v>1235</v>
      </c>
    </row>
    <row r="1881" spans="65:106" x14ac:dyDescent="0.25">
      <c r="BM1881" s="45"/>
      <c r="BO1881" s="41"/>
      <c r="BP1881" s="41"/>
      <c r="BQ1881" s="41"/>
      <c r="BS1881" s="39"/>
      <c r="CT1881" t="str">
        <f t="shared" si="283"/>
        <v>30990 - Výroba ostatních dopravních prostředků a zařízení j. n.</v>
      </c>
      <c r="DB1881" t="s">
        <v>1239</v>
      </c>
    </row>
    <row r="1882" spans="65:106" x14ac:dyDescent="0.25">
      <c r="BM1882" s="45"/>
      <c r="BO1882" s="41"/>
      <c r="BP1882" s="41"/>
      <c r="BQ1882" s="41"/>
      <c r="BS1882" s="39"/>
      <c r="CT1882" t="str">
        <f t="shared" si="283"/>
        <v>31010 - Výroba kancelářského nábytku a zařízení obchodů</v>
      </c>
      <c r="DB1882" t="s">
        <v>1239</v>
      </c>
    </row>
    <row r="1883" spans="65:106" x14ac:dyDescent="0.25">
      <c r="BM1883" s="45"/>
      <c r="BO1883" s="41"/>
      <c r="BP1883" s="41"/>
      <c r="BQ1883" s="41"/>
      <c r="BS1883" s="39"/>
      <c r="CT1883" t="str">
        <f t="shared" si="283"/>
        <v>31020 - Výroba kuchyňského nábytku</v>
      </c>
      <c r="DB1883" t="s">
        <v>1242</v>
      </c>
    </row>
    <row r="1884" spans="65:106" x14ac:dyDescent="0.25">
      <c r="BM1884" s="45"/>
      <c r="BO1884" s="41"/>
      <c r="BP1884" s="41"/>
      <c r="BQ1884" s="41"/>
      <c r="BS1884" s="39"/>
      <c r="CT1884" t="e">
        <f>TRIM(#REF!)</f>
        <v>#REF!</v>
      </c>
      <c r="DB1884" t="s">
        <v>1243</v>
      </c>
    </row>
    <row r="1885" spans="65:106" x14ac:dyDescent="0.25">
      <c r="BM1885" s="45"/>
      <c r="BO1885" s="41"/>
      <c r="BP1885" s="41"/>
      <c r="BQ1885" s="41"/>
      <c r="BS1885" s="39"/>
      <c r="CT1885" t="e">
        <f>TRIM(#REF!)</f>
        <v>#REF!</v>
      </c>
      <c r="DB1885" t="s">
        <v>1249</v>
      </c>
    </row>
    <row r="1886" spans="65:106" x14ac:dyDescent="0.25">
      <c r="BM1886" s="45"/>
      <c r="BO1886" s="41"/>
      <c r="BP1886" s="41"/>
      <c r="BQ1886" s="41"/>
      <c r="BS1886" s="39"/>
      <c r="CT1886" t="str">
        <f>TRIM(D377)</f>
        <v>31030 - Výroba matrací</v>
      </c>
      <c r="DB1886" t="s">
        <v>1254</v>
      </c>
    </row>
    <row r="1887" spans="65:106" x14ac:dyDescent="0.25">
      <c r="BM1887" s="45"/>
      <c r="BO1887" s="41"/>
      <c r="BP1887" s="41"/>
      <c r="BQ1887" s="41"/>
      <c r="BS1887" s="39"/>
      <c r="CT1887" t="str">
        <f>TRIM(D378)</f>
        <v>31090 - Výroba ostatního nábytku</v>
      </c>
      <c r="DB1887" t="s">
        <v>1254</v>
      </c>
    </row>
    <row r="1888" spans="65:106" x14ac:dyDescent="0.25">
      <c r="BM1888" s="45"/>
      <c r="BO1888" s="41"/>
      <c r="BP1888" s="41"/>
      <c r="BQ1888" s="41"/>
      <c r="BS1888" s="39"/>
      <c r="CT1888" t="str">
        <f>TRIM(D379)</f>
        <v>32110 - Ražení mincí</v>
      </c>
      <c r="DB1888" t="s">
        <v>1259</v>
      </c>
    </row>
    <row r="1889" spans="65:106" x14ac:dyDescent="0.25">
      <c r="BM1889" s="45"/>
      <c r="BO1889" s="41"/>
      <c r="BP1889" s="41"/>
      <c r="BQ1889" s="41"/>
      <c r="BS1889" s="39"/>
      <c r="CT1889" t="e">
        <f>TRIM(#REF!)</f>
        <v>#REF!</v>
      </c>
      <c r="DB1889" t="s">
        <v>3292</v>
      </c>
    </row>
    <row r="1890" spans="65:106" x14ac:dyDescent="0.25">
      <c r="BM1890" s="45"/>
      <c r="BO1890" s="41"/>
      <c r="BP1890" s="41"/>
      <c r="BQ1890" s="41"/>
      <c r="BS1890" s="39"/>
      <c r="CT1890" t="e">
        <f>TRIM(#REF!)</f>
        <v>#REF!</v>
      </c>
      <c r="DB1890" t="s">
        <v>3293</v>
      </c>
    </row>
    <row r="1891" spans="65:106" x14ac:dyDescent="0.25">
      <c r="BM1891" s="45"/>
      <c r="BO1891" s="41"/>
      <c r="BP1891" s="41"/>
      <c r="BQ1891" s="41"/>
      <c r="BS1891" s="39"/>
      <c r="CT1891" t="e">
        <f>TRIM(#REF!)</f>
        <v>#REF!</v>
      </c>
      <c r="DB1891" t="s">
        <v>3293</v>
      </c>
    </row>
    <row r="1892" spans="65:106" x14ac:dyDescent="0.25">
      <c r="BM1892" s="45"/>
      <c r="BO1892" s="41"/>
      <c r="BP1892" s="41"/>
      <c r="BQ1892" s="41"/>
      <c r="BS1892" s="39"/>
      <c r="CT1892" t="str">
        <f t="shared" ref="CT1892:CT1899" si="284">TRIM(D380)</f>
        <v>32120 - Výroba klenotů a příbuzných výrobků</v>
      </c>
      <c r="DB1892" t="s">
        <v>1265</v>
      </c>
    </row>
    <row r="1893" spans="65:106" x14ac:dyDescent="0.25">
      <c r="BM1893" s="45"/>
      <c r="BO1893" s="41"/>
      <c r="BP1893" s="41"/>
      <c r="BQ1893" s="41"/>
      <c r="BS1893" s="39"/>
      <c r="CT1893" t="str">
        <f t="shared" si="284"/>
        <v>32130 - Výroba bižuterie a příbuzných výrobků</v>
      </c>
      <c r="DB1893" t="s">
        <v>1265</v>
      </c>
    </row>
    <row r="1894" spans="65:106" x14ac:dyDescent="0.25">
      <c r="BM1894" s="45"/>
      <c r="BO1894" s="41"/>
      <c r="BP1894" s="41"/>
      <c r="BQ1894" s="41"/>
      <c r="BS1894" s="39"/>
      <c r="CT1894" t="str">
        <f t="shared" si="284"/>
        <v>32200 - Výroba hudebních nástrojů</v>
      </c>
      <c r="DB1894" t="s">
        <v>1265</v>
      </c>
    </row>
    <row r="1895" spans="65:106" x14ac:dyDescent="0.25">
      <c r="BM1895" s="45"/>
      <c r="BO1895" s="41"/>
      <c r="BP1895" s="41"/>
      <c r="BQ1895" s="41"/>
      <c r="BS1895" s="39"/>
      <c r="CT1895" t="str">
        <f t="shared" si="284"/>
        <v>32300 - Výroba sportovních potřeb</v>
      </c>
      <c r="DB1895" t="s">
        <v>1275</v>
      </c>
    </row>
    <row r="1896" spans="65:106" x14ac:dyDescent="0.25">
      <c r="BM1896" s="45"/>
      <c r="BO1896" s="41"/>
      <c r="BP1896" s="41"/>
      <c r="BQ1896" s="41"/>
      <c r="BS1896" s="39"/>
      <c r="CT1896" t="str">
        <f t="shared" si="284"/>
        <v>32300 - Výroba sportovních potřeb</v>
      </c>
      <c r="DB1896" t="s">
        <v>1279</v>
      </c>
    </row>
    <row r="1897" spans="65:106" x14ac:dyDescent="0.25">
      <c r="BM1897" s="45"/>
      <c r="BO1897" s="41"/>
      <c r="BP1897" s="41"/>
      <c r="BQ1897" s="41"/>
      <c r="BS1897" s="39"/>
      <c r="CT1897" t="str">
        <f t="shared" si="284"/>
        <v>32400 - Výroba her a hraček</v>
      </c>
      <c r="DB1897" t="s">
        <v>1284</v>
      </c>
    </row>
    <row r="1898" spans="65:106" x14ac:dyDescent="0.25">
      <c r="BM1898" s="45"/>
      <c r="BO1898" s="41"/>
      <c r="BP1898" s="41"/>
      <c r="BQ1898" s="41"/>
      <c r="BS1898" s="39"/>
      <c r="CT1898" t="str">
        <f t="shared" si="284"/>
        <v>32500 - Výroba lékařských a dentálních nástrojů a potřeb</v>
      </c>
      <c r="DB1898" t="s">
        <v>1284</v>
      </c>
    </row>
    <row r="1899" spans="65:106" x14ac:dyDescent="0.25">
      <c r="BM1899" s="45"/>
      <c r="BO1899" s="41"/>
      <c r="BP1899" s="41"/>
      <c r="BQ1899" s="41"/>
      <c r="BS1899" s="39"/>
      <c r="CT1899" t="str">
        <f t="shared" si="284"/>
        <v>32500 - Výroba lékařských a dentálních nástrojů a potřeb</v>
      </c>
      <c r="DB1899" t="s">
        <v>1284</v>
      </c>
    </row>
    <row r="1900" spans="65:106" x14ac:dyDescent="0.25">
      <c r="BM1900" s="45"/>
      <c r="BO1900" s="41"/>
      <c r="BP1900" s="41"/>
      <c r="BQ1900" s="41"/>
      <c r="BS1900" s="39"/>
      <c r="CT1900" t="e">
        <f>TRIM(#REF!)</f>
        <v>#REF!</v>
      </c>
      <c r="DB1900" t="s">
        <v>3294</v>
      </c>
    </row>
    <row r="1901" spans="65:106" x14ac:dyDescent="0.25">
      <c r="BM1901" s="45"/>
      <c r="BO1901" s="41"/>
      <c r="BP1901" s="41"/>
      <c r="BQ1901" s="41"/>
      <c r="BS1901" s="39"/>
      <c r="CT1901" t="e">
        <f>TRIM(#REF!)</f>
        <v>#REF!</v>
      </c>
      <c r="DB1901" t="s">
        <v>3294</v>
      </c>
    </row>
    <row r="1902" spans="65:106" x14ac:dyDescent="0.25">
      <c r="BM1902" s="45"/>
      <c r="BO1902" s="41"/>
      <c r="BP1902" s="41"/>
      <c r="BQ1902" s="41"/>
      <c r="BS1902" s="39"/>
      <c r="CT1902" t="str">
        <f>TRIM(D388)</f>
        <v>32910 - Výroba košťat a kartáčnických výrobků</v>
      </c>
      <c r="DB1902" t="s">
        <v>1291</v>
      </c>
    </row>
    <row r="1903" spans="65:106" x14ac:dyDescent="0.25">
      <c r="BM1903" s="45"/>
      <c r="BO1903" s="41"/>
      <c r="BP1903" s="41"/>
      <c r="BQ1903" s="41"/>
      <c r="BS1903" s="39"/>
      <c r="CT1903" t="str">
        <f>TRIM(D389)</f>
        <v>32990 - Ostatní zpracovatelský průmysl j. n.</v>
      </c>
      <c r="DB1903" t="s">
        <v>1294</v>
      </c>
    </row>
    <row r="1904" spans="65:106" x14ac:dyDescent="0.25">
      <c r="BM1904" s="45"/>
      <c r="BO1904" s="41"/>
      <c r="BP1904" s="41"/>
      <c r="BQ1904" s="41"/>
      <c r="BS1904" s="39"/>
      <c r="CT1904" t="str">
        <f>TRIM(D390)</f>
        <v>32990 - Ostatní zpracovatelský průmysl j. n.</v>
      </c>
      <c r="DB1904" t="s">
        <v>1299</v>
      </c>
    </row>
    <row r="1905" spans="65:106" x14ac:dyDescent="0.25">
      <c r="BM1905" s="45"/>
      <c r="BO1905" s="41"/>
      <c r="BP1905" s="41"/>
      <c r="BQ1905" s="41"/>
      <c r="BS1905" s="39"/>
      <c r="CT1905" t="str">
        <f>TRIM(D391)</f>
        <v>33110 - Opravy kovodělných výrobků</v>
      </c>
      <c r="DB1905" t="s">
        <v>1299</v>
      </c>
    </row>
    <row r="1906" spans="65:106" x14ac:dyDescent="0.25">
      <c r="BM1906" s="45"/>
      <c r="BO1906" s="41"/>
      <c r="BP1906" s="41"/>
      <c r="BQ1906" s="41"/>
      <c r="BS1906" s="39"/>
      <c r="CT1906" t="str">
        <f>TRIM(D392)</f>
        <v>33110 - Opravy kovodělných výrobků</v>
      </c>
      <c r="DB1906" t="s">
        <v>1302</v>
      </c>
    </row>
    <row r="1907" spans="65:106" x14ac:dyDescent="0.25">
      <c r="BM1907" s="45"/>
      <c r="BO1907" s="41"/>
      <c r="BP1907" s="41"/>
      <c r="BQ1907" s="41"/>
      <c r="BS1907" s="39"/>
      <c r="CT1907" t="e">
        <f>TRIM(#REF!)</f>
        <v>#REF!</v>
      </c>
      <c r="DB1907" t="s">
        <v>1307</v>
      </c>
    </row>
    <row r="1908" spans="65:106" x14ac:dyDescent="0.25">
      <c r="BM1908" s="45"/>
      <c r="BO1908" s="41"/>
      <c r="BP1908" s="41"/>
      <c r="BQ1908" s="41"/>
      <c r="BS1908" s="39"/>
      <c r="CT1908" t="e">
        <f>TRIM(#REF!)</f>
        <v>#REF!</v>
      </c>
      <c r="DB1908" t="s">
        <v>1312</v>
      </c>
    </row>
    <row r="1909" spans="65:106" x14ac:dyDescent="0.25">
      <c r="BM1909" s="45"/>
      <c r="BO1909" s="41"/>
      <c r="BP1909" s="41"/>
      <c r="BQ1909" s="41"/>
      <c r="BS1909" s="39"/>
      <c r="CT1909" t="e">
        <f>TRIM(#REF!)</f>
        <v>#REF!</v>
      </c>
      <c r="DB1909" t="s">
        <v>1315</v>
      </c>
    </row>
    <row r="1910" spans="65:106" x14ac:dyDescent="0.25">
      <c r="BM1910" s="45"/>
      <c r="BO1910" s="41"/>
      <c r="BP1910" s="41"/>
      <c r="BQ1910" s="41"/>
      <c r="BS1910" s="39"/>
      <c r="CT1910" t="e">
        <f>TRIM(#REF!)</f>
        <v>#REF!</v>
      </c>
      <c r="DB1910" t="s">
        <v>1320</v>
      </c>
    </row>
    <row r="1911" spans="65:106" x14ac:dyDescent="0.25">
      <c r="BM1911" s="45"/>
      <c r="BO1911" s="41"/>
      <c r="BP1911" s="41"/>
      <c r="BQ1911" s="41"/>
      <c r="BS1911" s="39"/>
      <c r="CT1911" t="e">
        <f>TRIM(#REF!)</f>
        <v>#REF!</v>
      </c>
      <c r="DB1911" t="s">
        <v>1323</v>
      </c>
    </row>
    <row r="1912" spans="65:106" x14ac:dyDescent="0.25">
      <c r="BM1912" s="45"/>
      <c r="BO1912" s="41"/>
      <c r="BP1912" s="41"/>
      <c r="BQ1912" s="41"/>
      <c r="BS1912" s="39"/>
      <c r="CT1912" t="e">
        <f>TRIM(#REF!)</f>
        <v>#REF!</v>
      </c>
      <c r="DB1912" t="s">
        <v>1328</v>
      </c>
    </row>
    <row r="1913" spans="65:106" x14ac:dyDescent="0.25">
      <c r="BM1913" s="45"/>
      <c r="BO1913" s="41"/>
      <c r="BP1913" s="41"/>
      <c r="BQ1913" s="41"/>
      <c r="BS1913" s="39"/>
      <c r="CT1913" t="e">
        <f>TRIM(#REF!)</f>
        <v>#REF!</v>
      </c>
      <c r="DB1913" t="s">
        <v>1331</v>
      </c>
    </row>
    <row r="1914" spans="65:106" x14ac:dyDescent="0.25">
      <c r="BM1914" s="45"/>
      <c r="BO1914" s="41"/>
      <c r="BP1914" s="41"/>
      <c r="BQ1914" s="41"/>
      <c r="BS1914" s="39"/>
      <c r="CT1914" t="str">
        <f>TRIM(D393)</f>
        <v>33110 - Opravy kovodělných výrobků</v>
      </c>
      <c r="DB1914" t="s">
        <v>1336</v>
      </c>
    </row>
    <row r="1915" spans="65:106" x14ac:dyDescent="0.25">
      <c r="BM1915" s="45"/>
      <c r="BO1915" s="41"/>
      <c r="BP1915" s="41"/>
      <c r="BQ1915" s="41"/>
      <c r="BS1915" s="39"/>
      <c r="CT1915" t="str">
        <f>TRIM(D394)</f>
        <v>33120 - Opravy strojů</v>
      </c>
      <c r="DB1915" t="s">
        <v>1341</v>
      </c>
    </row>
    <row r="1916" spans="65:106" x14ac:dyDescent="0.25">
      <c r="BM1916" s="45"/>
      <c r="BO1916" s="41"/>
      <c r="BP1916" s="41"/>
      <c r="BQ1916" s="41"/>
      <c r="BS1916" s="39"/>
      <c r="CT1916" t="e">
        <f>TRIM(#REF!)</f>
        <v>#REF!</v>
      </c>
      <c r="DB1916" t="s">
        <v>3295</v>
      </c>
    </row>
    <row r="1917" spans="65:106" x14ac:dyDescent="0.25">
      <c r="BM1917" s="45"/>
      <c r="BO1917" s="41"/>
      <c r="BP1917" s="41"/>
      <c r="BQ1917" s="41"/>
      <c r="BS1917" s="39"/>
      <c r="CT1917" t="e">
        <f>TRIM(#REF!)</f>
        <v>#REF!</v>
      </c>
      <c r="DB1917" t="s">
        <v>3295</v>
      </c>
    </row>
    <row r="1918" spans="65:106" x14ac:dyDescent="0.25">
      <c r="BM1918" s="45"/>
      <c r="BO1918" s="41"/>
      <c r="BP1918" s="41"/>
      <c r="BQ1918" s="41"/>
      <c r="BS1918" s="39"/>
      <c r="CT1918" t="e">
        <f>TRIM(#REF!)</f>
        <v>#REF!</v>
      </c>
      <c r="DB1918" t="s">
        <v>3296</v>
      </c>
    </row>
    <row r="1919" spans="65:106" x14ac:dyDescent="0.25">
      <c r="BM1919" s="45"/>
      <c r="BO1919" s="41"/>
      <c r="BP1919" s="41"/>
      <c r="BQ1919" s="41"/>
      <c r="BS1919" s="39"/>
      <c r="CT1919" t="str">
        <f>TRIM(D395)</f>
        <v>33120 - Opravy strojů</v>
      </c>
      <c r="DB1919" t="s">
        <v>1344</v>
      </c>
    </row>
    <row r="1920" spans="65:106" x14ac:dyDescent="0.25">
      <c r="BM1920" s="45"/>
      <c r="BO1920" s="41"/>
      <c r="BP1920" s="41"/>
      <c r="BQ1920" s="41"/>
      <c r="BS1920" s="39"/>
      <c r="CT1920" t="str">
        <f>TRIM(D396)</f>
        <v>33120 - Opravy strojů</v>
      </c>
      <c r="DB1920" t="s">
        <v>1349</v>
      </c>
    </row>
    <row r="1921" spans="65:106" x14ac:dyDescent="0.25">
      <c r="BM1921" s="45"/>
      <c r="BO1921" s="41"/>
      <c r="BP1921" s="41"/>
      <c r="BQ1921" s="41"/>
      <c r="BS1921" s="39"/>
      <c r="CT1921" t="e">
        <f>TRIM(#REF!)</f>
        <v>#REF!</v>
      </c>
      <c r="DB1921" t="s">
        <v>3297</v>
      </c>
    </row>
    <row r="1922" spans="65:106" x14ac:dyDescent="0.25">
      <c r="BM1922" s="45"/>
      <c r="BO1922" s="41"/>
      <c r="BP1922" s="41"/>
      <c r="BQ1922" s="41"/>
      <c r="BS1922" s="39"/>
      <c r="CT1922" t="e">
        <f>TRIM(#REF!)</f>
        <v>#REF!</v>
      </c>
      <c r="DB1922" t="s">
        <v>3297</v>
      </c>
    </row>
    <row r="1923" spans="65:106" x14ac:dyDescent="0.25">
      <c r="BM1923" s="45"/>
      <c r="BO1923" s="41"/>
      <c r="BP1923" s="41"/>
      <c r="BQ1923" s="41"/>
      <c r="BS1923" s="39"/>
      <c r="CT1923" t="str">
        <f t="shared" ref="CT1923:CT1933" si="285">TRIM(D397)</f>
        <v>33130 - Opravy elektronických a optických přístrojů a zařízení</v>
      </c>
      <c r="DB1923" t="s">
        <v>1354</v>
      </c>
    </row>
    <row r="1924" spans="65:106" x14ac:dyDescent="0.25">
      <c r="BM1924" s="45"/>
      <c r="BO1924" s="41"/>
      <c r="BP1924" s="41"/>
      <c r="BQ1924" s="41"/>
      <c r="BS1924" s="39"/>
      <c r="CT1924" t="str">
        <f t="shared" si="285"/>
        <v>33140 - Opravy elektrických zařízení</v>
      </c>
      <c r="DB1924" t="s">
        <v>1354</v>
      </c>
    </row>
    <row r="1925" spans="65:106" x14ac:dyDescent="0.25">
      <c r="BM1925" s="45"/>
      <c r="BO1925" s="41"/>
      <c r="BP1925" s="41"/>
      <c r="BQ1925" s="41"/>
      <c r="BS1925" s="39"/>
      <c r="CT1925" t="str">
        <f t="shared" si="285"/>
        <v>33150 - Opravy a údržba lodí a člunů</v>
      </c>
      <c r="DB1925" t="s">
        <v>1354</v>
      </c>
    </row>
    <row r="1926" spans="65:106" x14ac:dyDescent="0.25">
      <c r="BM1926" s="45"/>
      <c r="BO1926" s="41"/>
      <c r="BP1926" s="41"/>
      <c r="BQ1926" s="41"/>
      <c r="BS1926" s="39"/>
      <c r="CT1926" t="str">
        <f t="shared" si="285"/>
        <v>33150 - Opravy a údržba lodí a člunů</v>
      </c>
      <c r="DB1926" t="s">
        <v>1354</v>
      </c>
    </row>
    <row r="1927" spans="65:106" x14ac:dyDescent="0.25">
      <c r="BM1927" s="45"/>
      <c r="BO1927" s="41"/>
      <c r="BP1927" s="41"/>
      <c r="BQ1927" s="41"/>
      <c r="BS1927" s="39"/>
      <c r="CT1927" t="str">
        <f t="shared" si="285"/>
        <v>33160 - Opravy a údržba letadel a kosmických lodí</v>
      </c>
      <c r="DB1927" t="s">
        <v>1354</v>
      </c>
    </row>
    <row r="1928" spans="65:106" x14ac:dyDescent="0.25">
      <c r="BM1928" s="45"/>
      <c r="BO1928" s="41"/>
      <c r="BP1928" s="41"/>
      <c r="BQ1928" s="41"/>
      <c r="BS1928" s="39"/>
      <c r="CT1928" t="str">
        <f t="shared" si="285"/>
        <v>33160 - Opravy a údržba letadel a kosmických lodí</v>
      </c>
      <c r="DB1928" t="s">
        <v>1354</v>
      </c>
    </row>
    <row r="1929" spans="65:106" x14ac:dyDescent="0.25">
      <c r="BM1929" s="45"/>
      <c r="BO1929" s="41"/>
      <c r="BP1929" s="41"/>
      <c r="BQ1929" s="41"/>
      <c r="BS1929" s="39"/>
      <c r="CT1929" t="str">
        <f t="shared" si="285"/>
        <v>33170 - Opravy a údržba ostatních dopravních prostředků a zařízení j. n.</v>
      </c>
      <c r="DB1929" t="s">
        <v>1373</v>
      </c>
    </row>
    <row r="1930" spans="65:106" x14ac:dyDescent="0.25">
      <c r="BM1930" s="45"/>
      <c r="BO1930" s="41"/>
      <c r="BP1930" s="41"/>
      <c r="BQ1930" s="41"/>
      <c r="BS1930" s="39"/>
      <c r="CT1930" t="str">
        <f t="shared" si="285"/>
        <v>33171 - Opravy a údržba kolejových vozidel</v>
      </c>
      <c r="DB1930" t="s">
        <v>1373</v>
      </c>
    </row>
    <row r="1931" spans="65:106" x14ac:dyDescent="0.25">
      <c r="BM1931" s="45"/>
      <c r="BO1931" s="41"/>
      <c r="BP1931" s="41"/>
      <c r="BQ1931" s="41"/>
      <c r="BS1931" s="39"/>
      <c r="CT1931" t="str">
        <f t="shared" si="285"/>
        <v>33179 - Opravy a údržba ostatních dopravních prostředků a zařízení j. n. kromě kolejových vozidel</v>
      </c>
      <c r="DB1931" t="s">
        <v>1373</v>
      </c>
    </row>
    <row r="1932" spans="65:106" x14ac:dyDescent="0.25">
      <c r="BM1932" s="45"/>
      <c r="BO1932" s="41"/>
      <c r="BP1932" s="41"/>
      <c r="BQ1932" s="41"/>
      <c r="BS1932" s="39"/>
      <c r="CT1932" t="str">
        <f t="shared" si="285"/>
        <v>33190 - Opravy ostatních zařízení</v>
      </c>
      <c r="DB1932" t="s">
        <v>1373</v>
      </c>
    </row>
    <row r="1933" spans="65:106" x14ac:dyDescent="0.25">
      <c r="BM1933" s="45"/>
      <c r="BO1933" s="41"/>
      <c r="BP1933" s="41"/>
      <c r="BQ1933" s="41"/>
      <c r="BS1933" s="39"/>
      <c r="CT1933" t="str">
        <f t="shared" si="285"/>
        <v>33190 - Opravy ostatních zařízení</v>
      </c>
      <c r="DB1933" t="s">
        <v>1373</v>
      </c>
    </row>
    <row r="1934" spans="65:106" x14ac:dyDescent="0.25">
      <c r="BM1934" s="45"/>
      <c r="BO1934" s="41"/>
      <c r="BP1934" s="41"/>
      <c r="BQ1934" s="41"/>
      <c r="BS1934" s="39"/>
      <c r="CT1934" t="e">
        <f>TRIM(#REF!)</f>
        <v>#REF!</v>
      </c>
      <c r="DB1934" t="s">
        <v>3298</v>
      </c>
    </row>
    <row r="1935" spans="65:106" x14ac:dyDescent="0.25">
      <c r="BM1935" s="45"/>
      <c r="BO1935" s="41"/>
      <c r="BP1935" s="41"/>
      <c r="BQ1935" s="41"/>
      <c r="BS1935" s="39"/>
      <c r="CT1935" t="e">
        <f>TRIM(#REF!)</f>
        <v>#REF!</v>
      </c>
      <c r="DB1935" t="s">
        <v>3298</v>
      </c>
    </row>
    <row r="1936" spans="65:106" x14ac:dyDescent="0.25">
      <c r="BM1936" s="45"/>
      <c r="BO1936" s="41"/>
      <c r="BP1936" s="41"/>
      <c r="BQ1936" s="41"/>
      <c r="BS1936" s="39"/>
      <c r="CT1936" t="str">
        <f>TRIM(D408)</f>
        <v>33200 - Instalace průmyslových strojů a zařízení</v>
      </c>
      <c r="DB1936" t="s">
        <v>1376</v>
      </c>
    </row>
    <row r="1937" spans="65:106" x14ac:dyDescent="0.25">
      <c r="BM1937" s="45"/>
      <c r="BO1937" s="41"/>
      <c r="BP1937" s="41"/>
      <c r="BQ1937" s="41"/>
      <c r="BS1937" s="39"/>
      <c r="CT1937" t="str">
        <f>TRIM(D409)</f>
        <v>35110 - Výroba elektřiny</v>
      </c>
      <c r="DB1937" t="s">
        <v>1378</v>
      </c>
    </row>
    <row r="1938" spans="65:106" x14ac:dyDescent="0.25">
      <c r="BM1938" s="45"/>
      <c r="BO1938" s="41"/>
      <c r="BP1938" s="41"/>
      <c r="BQ1938" s="41"/>
      <c r="BS1938" s="39"/>
      <c r="CT1938" t="str">
        <f>TRIM(D410)</f>
        <v>35110 - Výroba elektřiny</v>
      </c>
      <c r="DB1938" t="s">
        <v>1378</v>
      </c>
    </row>
    <row r="1939" spans="65:106" x14ac:dyDescent="0.25">
      <c r="BM1939" s="45"/>
      <c r="BO1939" s="41"/>
      <c r="BP1939" s="41"/>
      <c r="BQ1939" s="41"/>
      <c r="BS1939" s="39"/>
      <c r="CT1939" t="str">
        <f>TRIM(D411)</f>
        <v>35110 - Výroba elektřiny</v>
      </c>
      <c r="DB1939" t="s">
        <v>1381</v>
      </c>
    </row>
    <row r="1940" spans="65:106" x14ac:dyDescent="0.25">
      <c r="BM1940" s="45"/>
      <c r="BO1940" s="41"/>
      <c r="BP1940" s="41"/>
      <c r="BQ1940" s="41"/>
      <c r="BS1940" s="39"/>
      <c r="CT1940" t="e">
        <f>TRIM(#REF!)</f>
        <v>#REF!</v>
      </c>
      <c r="DB1940" t="s">
        <v>3299</v>
      </c>
    </row>
    <row r="1941" spans="65:106" x14ac:dyDescent="0.25">
      <c r="BM1941" s="45"/>
      <c r="BO1941" s="41"/>
      <c r="BP1941" s="41"/>
      <c r="BQ1941" s="41"/>
      <c r="BS1941" s="39"/>
      <c r="CT1941" t="e">
        <f>TRIM(#REF!)</f>
        <v>#REF!</v>
      </c>
      <c r="DB1941" t="s">
        <v>3299</v>
      </c>
    </row>
    <row r="1942" spans="65:106" x14ac:dyDescent="0.25">
      <c r="BM1942" s="45"/>
      <c r="BO1942" s="41"/>
      <c r="BP1942" s="41"/>
      <c r="BQ1942" s="41"/>
      <c r="BS1942" s="39"/>
      <c r="CT1942" t="e">
        <f>TRIM(#REF!)</f>
        <v>#REF!</v>
      </c>
      <c r="DB1942" t="s">
        <v>3299</v>
      </c>
    </row>
    <row r="1943" spans="65:106" x14ac:dyDescent="0.25">
      <c r="BM1943" s="45"/>
      <c r="BO1943" s="41"/>
      <c r="BP1943" s="41"/>
      <c r="BQ1943" s="41"/>
      <c r="BS1943" s="39"/>
      <c r="CT1943" t="e">
        <f>TRIM(#REF!)</f>
        <v>#REF!</v>
      </c>
      <c r="DB1943" t="s">
        <v>3299</v>
      </c>
    </row>
    <row r="1944" spans="65:106" x14ac:dyDescent="0.25">
      <c r="BM1944" s="45"/>
      <c r="BO1944" s="41"/>
      <c r="BP1944" s="41"/>
      <c r="BQ1944" s="41"/>
      <c r="BS1944" s="39"/>
      <c r="CT1944" t="e">
        <f>TRIM(#REF!)</f>
        <v>#REF!</v>
      </c>
      <c r="DB1944" t="s">
        <v>1384</v>
      </c>
    </row>
    <row r="1945" spans="65:106" x14ac:dyDescent="0.25">
      <c r="BM1945" s="45"/>
      <c r="BO1945" s="41"/>
      <c r="BP1945" s="41"/>
      <c r="BQ1945" s="41"/>
      <c r="BS1945" s="39"/>
      <c r="CT1945" t="str">
        <f>TRIM(D412)</f>
        <v>35120 - Přenos elektřiny</v>
      </c>
      <c r="DB1945" t="s">
        <v>1384</v>
      </c>
    </row>
    <row r="1946" spans="65:106" x14ac:dyDescent="0.25">
      <c r="BM1946" s="45"/>
      <c r="BO1946" s="41"/>
      <c r="BP1946" s="41"/>
      <c r="BQ1946" s="41"/>
      <c r="BS1946" s="39"/>
      <c r="CT1946" t="str">
        <f>TRIM(D413)</f>
        <v>35130 - Rozvod elektřiny</v>
      </c>
      <c r="DB1946" t="s">
        <v>1390</v>
      </c>
    </row>
    <row r="1947" spans="65:106" x14ac:dyDescent="0.25">
      <c r="BM1947" s="45"/>
      <c r="BO1947" s="41"/>
      <c r="BP1947" s="41"/>
      <c r="BQ1947" s="41"/>
      <c r="BS1947" s="39"/>
      <c r="CT1947" t="e">
        <f>TRIM(#REF!)</f>
        <v>#REF!</v>
      </c>
      <c r="DB1947" t="s">
        <v>1390</v>
      </c>
    </row>
    <row r="1948" spans="65:106" x14ac:dyDescent="0.25">
      <c r="BM1948" s="45"/>
      <c r="BO1948" s="41"/>
      <c r="BP1948" s="41"/>
      <c r="BQ1948" s="41"/>
      <c r="BS1948" s="39"/>
      <c r="CT1948" t="str">
        <f t="shared" ref="CT1948:CT1955" si="286">TRIM(D414)</f>
        <v>35140 - Obchod s elektřinou</v>
      </c>
      <c r="DB1948" t="s">
        <v>1390</v>
      </c>
    </row>
    <row r="1949" spans="65:106" x14ac:dyDescent="0.25">
      <c r="BM1949" s="45"/>
      <c r="BO1949" s="41"/>
      <c r="BP1949" s="41"/>
      <c r="BQ1949" s="41"/>
      <c r="BS1949" s="39"/>
      <c r="CT1949" t="str">
        <f t="shared" si="286"/>
        <v>35140 - Obchod s elektřinou</v>
      </c>
      <c r="DB1949" t="s">
        <v>1390</v>
      </c>
    </row>
    <row r="1950" spans="65:106" x14ac:dyDescent="0.25">
      <c r="BM1950" s="45"/>
      <c r="BO1950" s="41"/>
      <c r="BP1950" s="41"/>
      <c r="BQ1950" s="41"/>
      <c r="BS1950" s="39"/>
      <c r="CT1950" t="str">
        <f t="shared" si="286"/>
        <v>35210 - Výroba plynu</v>
      </c>
      <c r="DB1950" t="s">
        <v>1398</v>
      </c>
    </row>
    <row r="1951" spans="65:106" x14ac:dyDescent="0.25">
      <c r="BM1951" s="45"/>
      <c r="BO1951" s="41"/>
      <c r="BP1951" s="41"/>
      <c r="BQ1951" s="41"/>
      <c r="BS1951" s="39"/>
      <c r="CT1951" t="str">
        <f t="shared" si="286"/>
        <v>35220 - Rozvod plynných paliv prostřednictvím sítí</v>
      </c>
      <c r="DB1951" t="s">
        <v>1398</v>
      </c>
    </row>
    <row r="1952" spans="65:106" x14ac:dyDescent="0.25">
      <c r="BM1952" s="45"/>
      <c r="BO1952" s="41"/>
      <c r="BP1952" s="41"/>
      <c r="BQ1952" s="41"/>
      <c r="BS1952" s="39"/>
      <c r="CT1952" t="str">
        <f t="shared" si="286"/>
        <v>35230 - Obchod s plynem prostřednictvím sítí</v>
      </c>
      <c r="DB1952" t="s">
        <v>1398</v>
      </c>
    </row>
    <row r="1953" spans="65:106" x14ac:dyDescent="0.25">
      <c r="BM1953" s="45"/>
      <c r="BO1953" s="41"/>
      <c r="BP1953" s="41"/>
      <c r="BQ1953" s="41"/>
      <c r="BS1953" s="39"/>
      <c r="CT1953" t="str">
        <f t="shared" si="286"/>
        <v>35230 - Obchod s plynem prostřednictvím sítí</v>
      </c>
      <c r="DB1953" t="s">
        <v>1401</v>
      </c>
    </row>
    <row r="1954" spans="65:106" x14ac:dyDescent="0.25">
      <c r="BM1954" s="45"/>
      <c r="BO1954" s="41"/>
      <c r="BP1954" s="41"/>
      <c r="BQ1954" s="41"/>
      <c r="BS1954" s="39"/>
      <c r="CT1954" t="str">
        <f t="shared" si="286"/>
        <v>35300 - Výroba a rozvod tepla a klimatizovaného vzduchu, výroba ledu</v>
      </c>
      <c r="DB1954" t="s">
        <v>1401</v>
      </c>
    </row>
    <row r="1955" spans="65:106" x14ac:dyDescent="0.25">
      <c r="BM1955" s="45"/>
      <c r="BO1955" s="41"/>
      <c r="BP1955" s="41"/>
      <c r="BQ1955" s="41"/>
      <c r="BS1955" s="39"/>
      <c r="CT1955" t="str">
        <f t="shared" si="286"/>
        <v>35301 - Výroba tepla</v>
      </c>
      <c r="DB1955" t="s">
        <v>1401</v>
      </c>
    </row>
    <row r="1956" spans="65:106" x14ac:dyDescent="0.25">
      <c r="BM1956" s="45"/>
      <c r="BO1956" s="41"/>
      <c r="BP1956" s="41"/>
      <c r="BQ1956" s="41"/>
      <c r="BS1956" s="39"/>
      <c r="CT1956" t="e">
        <f>TRIM(#REF!)</f>
        <v>#REF!</v>
      </c>
      <c r="DB1956" t="s">
        <v>3300</v>
      </c>
    </row>
    <row r="1957" spans="65:106" x14ac:dyDescent="0.25">
      <c r="BM1957" s="45"/>
      <c r="BO1957" s="41"/>
      <c r="BP1957" s="41"/>
      <c r="BQ1957" s="41"/>
      <c r="BS1957" s="39"/>
      <c r="CT1957" t="e">
        <f>TRIM(#REF!)</f>
        <v>#REF!</v>
      </c>
      <c r="DB1957" t="s">
        <v>3300</v>
      </c>
    </row>
    <row r="1958" spans="65:106" x14ac:dyDescent="0.25">
      <c r="BM1958" s="45"/>
      <c r="BO1958" s="41"/>
      <c r="BP1958" s="41"/>
      <c r="BQ1958" s="41"/>
      <c r="BS1958" s="39"/>
      <c r="CT1958" t="e">
        <f>TRIM(#REF!)</f>
        <v>#REF!</v>
      </c>
      <c r="DB1958" t="s">
        <v>3300</v>
      </c>
    </row>
    <row r="1959" spans="65:106" x14ac:dyDescent="0.25">
      <c r="BM1959" s="45"/>
      <c r="BO1959" s="41"/>
      <c r="BP1959" s="41"/>
      <c r="BQ1959" s="41"/>
      <c r="BS1959" s="39"/>
      <c r="CT1959" t="e">
        <f>TRIM(#REF!)</f>
        <v>#REF!</v>
      </c>
      <c r="DB1959" t="s">
        <v>3301</v>
      </c>
    </row>
    <row r="1960" spans="65:106" x14ac:dyDescent="0.25">
      <c r="BM1960" s="45"/>
      <c r="BO1960" s="41"/>
      <c r="BP1960" s="41"/>
      <c r="BQ1960" s="41"/>
      <c r="BS1960" s="39"/>
      <c r="CT1960" t="e">
        <f>TRIM(#REF!)</f>
        <v>#REF!</v>
      </c>
      <c r="DB1960" t="s">
        <v>3301</v>
      </c>
    </row>
    <row r="1961" spans="65:106" x14ac:dyDescent="0.25">
      <c r="BM1961" s="45"/>
      <c r="BO1961" s="41"/>
      <c r="BP1961" s="41"/>
      <c r="BQ1961" s="41"/>
      <c r="BS1961" s="39"/>
      <c r="CT1961" t="str">
        <f>TRIM(D422)</f>
        <v>35302 - Rozvod tepla</v>
      </c>
      <c r="DB1961" t="s">
        <v>1404</v>
      </c>
    </row>
    <row r="1962" spans="65:106" x14ac:dyDescent="0.25">
      <c r="BM1962" s="45"/>
      <c r="BO1962" s="41"/>
      <c r="BP1962" s="41"/>
      <c r="BQ1962" s="41"/>
      <c r="BS1962" s="39"/>
      <c r="CT1962" t="str">
        <f>TRIM(D423)</f>
        <v>35303 - Výroba klimatizovaného vzduchu</v>
      </c>
      <c r="DB1962" t="s">
        <v>1404</v>
      </c>
    </row>
    <row r="1963" spans="65:106" x14ac:dyDescent="0.25">
      <c r="BM1963" s="45"/>
      <c r="BO1963" s="41"/>
      <c r="BP1963" s="41"/>
      <c r="BQ1963" s="41"/>
      <c r="BS1963" s="39"/>
      <c r="CT1963" t="str">
        <f>TRIM(D424)</f>
        <v>35304 - Rozvod klimatizovaného vzduchu</v>
      </c>
      <c r="DB1963" t="s">
        <v>1410</v>
      </c>
    </row>
    <row r="1964" spans="65:106" x14ac:dyDescent="0.25">
      <c r="BM1964" s="45"/>
      <c r="BO1964" s="41"/>
      <c r="BP1964" s="41"/>
      <c r="BQ1964" s="41"/>
      <c r="BS1964" s="39"/>
      <c r="CT1964" t="str">
        <f>TRIM(D425)</f>
        <v>35305 - Výroba chladicí vody</v>
      </c>
      <c r="DB1964" t="s">
        <v>1413</v>
      </c>
    </row>
    <row r="1965" spans="65:106" x14ac:dyDescent="0.25">
      <c r="BM1965" s="45"/>
      <c r="BO1965" s="41"/>
      <c r="BP1965" s="41"/>
      <c r="BQ1965" s="41"/>
      <c r="BS1965" s="39"/>
      <c r="CT1965" t="e">
        <f>TRIM(#REF!)</f>
        <v>#REF!</v>
      </c>
      <c r="DB1965" t="s">
        <v>3302</v>
      </c>
    </row>
    <row r="1966" spans="65:106" x14ac:dyDescent="0.25">
      <c r="BM1966" s="45"/>
      <c r="BO1966" s="41"/>
      <c r="BP1966" s="41"/>
      <c r="BQ1966" s="41"/>
      <c r="BS1966" s="39"/>
      <c r="CT1966" t="str">
        <f>TRIM(D426)</f>
        <v>35306 - Rozvod chladicí vody</v>
      </c>
      <c r="DB1966" t="s">
        <v>1416</v>
      </c>
    </row>
    <row r="1967" spans="65:106" x14ac:dyDescent="0.25">
      <c r="BM1967" s="45"/>
      <c r="BO1967" s="41"/>
      <c r="BP1967" s="41"/>
      <c r="BQ1967" s="41"/>
      <c r="BS1967" s="39"/>
      <c r="CT1967" t="str">
        <f>TRIM(D427)</f>
        <v>35307 - Výroba ledu</v>
      </c>
      <c r="DB1967" t="s">
        <v>1419</v>
      </c>
    </row>
    <row r="1968" spans="65:106" x14ac:dyDescent="0.25">
      <c r="BM1968" s="45"/>
      <c r="BO1968" s="41"/>
      <c r="BP1968" s="41"/>
      <c r="BQ1968" s="41"/>
      <c r="BS1968" s="39"/>
      <c r="CT1968" t="str">
        <f>TRIM(D428)</f>
        <v>36000 - Shromažďování, úprava a rozvod vody</v>
      </c>
      <c r="DB1968" t="s">
        <v>1422</v>
      </c>
    </row>
    <row r="1969" spans="65:106" x14ac:dyDescent="0.25">
      <c r="BM1969" s="45"/>
      <c r="BO1969" s="41"/>
      <c r="BP1969" s="41"/>
      <c r="BQ1969" s="41"/>
      <c r="BS1969" s="39"/>
      <c r="CT1969" t="str">
        <f>TRIM(D429)</f>
        <v>37000 - Činnosti související s odpadními vodami</v>
      </c>
      <c r="DB1969" t="s">
        <v>1425</v>
      </c>
    </row>
    <row r="1970" spans="65:106" x14ac:dyDescent="0.25">
      <c r="BM1970" s="45"/>
      <c r="BO1970" s="41"/>
      <c r="BP1970" s="41"/>
      <c r="BQ1970" s="41"/>
      <c r="BS1970" s="39"/>
      <c r="CT1970" t="e">
        <f>TRIM(#REF!)</f>
        <v>#REF!</v>
      </c>
      <c r="DB1970" t="s">
        <v>3303</v>
      </c>
    </row>
    <row r="1971" spans="65:106" x14ac:dyDescent="0.25">
      <c r="BM1971" s="45"/>
      <c r="BO1971" s="41"/>
      <c r="BP1971" s="41"/>
      <c r="BQ1971" s="41"/>
      <c r="BS1971" s="39"/>
      <c r="CT1971" t="e">
        <f>TRIM(#REF!)</f>
        <v>#REF!</v>
      </c>
      <c r="DB1971" t="s">
        <v>3303</v>
      </c>
    </row>
    <row r="1972" spans="65:106" x14ac:dyDescent="0.25">
      <c r="BM1972" s="45"/>
      <c r="BO1972" s="41"/>
      <c r="BP1972" s="41"/>
      <c r="BQ1972" s="41"/>
      <c r="BS1972" s="39"/>
      <c r="CT1972" t="str">
        <f>TRIM(D430)</f>
        <v>38110 - Shromažďování a sběr odpadů, kromě nebezpečných</v>
      </c>
      <c r="DB1972" t="s">
        <v>1428</v>
      </c>
    </row>
    <row r="1973" spans="65:106" x14ac:dyDescent="0.25">
      <c r="BM1973" s="45"/>
      <c r="BO1973" s="41"/>
      <c r="BP1973" s="41"/>
      <c r="BQ1973" s="41"/>
      <c r="BS1973" s="39"/>
      <c r="CT1973" t="str">
        <f>TRIM(D431)</f>
        <v>38120 - Shromažďování a sběr nebezpečných odpadů</v>
      </c>
      <c r="DB1973" t="s">
        <v>1431</v>
      </c>
    </row>
    <row r="1974" spans="65:106" x14ac:dyDescent="0.25">
      <c r="BM1974" s="45"/>
      <c r="BO1974" s="41"/>
      <c r="BP1974" s="41"/>
      <c r="BQ1974" s="41"/>
      <c r="BS1974" s="39"/>
      <c r="CT1974" t="str">
        <f>TRIM(D432)</f>
        <v>38210 - Odstraňování odpadů, kromě nebezpečných</v>
      </c>
      <c r="DB1974" t="s">
        <v>1431</v>
      </c>
    </row>
    <row r="1975" spans="65:106" x14ac:dyDescent="0.25">
      <c r="BM1975" s="45"/>
      <c r="BO1975" s="41"/>
      <c r="BP1975" s="41"/>
      <c r="BQ1975" s="41"/>
      <c r="BS1975" s="39"/>
      <c r="CT1975" t="e">
        <f>TRIM(#REF!)</f>
        <v>#REF!</v>
      </c>
      <c r="DB1975" t="s">
        <v>3304</v>
      </c>
    </row>
    <row r="1976" spans="65:106" x14ac:dyDescent="0.25">
      <c r="BM1976" s="45"/>
      <c r="BO1976" s="41"/>
      <c r="BP1976" s="41"/>
      <c r="BQ1976" s="41"/>
      <c r="BS1976" s="39"/>
      <c r="CT1976" t="e">
        <f>TRIM(#REF!)</f>
        <v>#REF!</v>
      </c>
      <c r="DB1976" t="s">
        <v>3304</v>
      </c>
    </row>
    <row r="1977" spans="65:106" x14ac:dyDescent="0.25">
      <c r="BM1977" s="45"/>
      <c r="BO1977" s="41"/>
      <c r="BP1977" s="41"/>
      <c r="BQ1977" s="41"/>
      <c r="BS1977" s="39"/>
      <c r="CT1977" t="e">
        <f>TRIM(#REF!)</f>
        <v>#REF!</v>
      </c>
      <c r="DB1977" t="s">
        <v>3304</v>
      </c>
    </row>
    <row r="1978" spans="65:106" x14ac:dyDescent="0.25">
      <c r="BM1978" s="45"/>
      <c r="BO1978" s="41"/>
      <c r="BP1978" s="41"/>
      <c r="BQ1978" s="41"/>
      <c r="BS1978" s="39"/>
      <c r="CT1978" t="e">
        <f>TRIM(#REF!)</f>
        <v>#REF!</v>
      </c>
      <c r="DB1978" t="s">
        <v>3305</v>
      </c>
    </row>
    <row r="1979" spans="65:106" x14ac:dyDescent="0.25">
      <c r="BM1979" s="45"/>
      <c r="BO1979" s="41"/>
      <c r="BP1979" s="41"/>
      <c r="BQ1979" s="41"/>
      <c r="BS1979" s="39"/>
      <c r="CT1979" t="str">
        <f>TRIM(D433)</f>
        <v>38210 - Odstraňování odpadů, kromě nebezpečných</v>
      </c>
      <c r="DB1979" t="s">
        <v>1436</v>
      </c>
    </row>
    <row r="1980" spans="65:106" x14ac:dyDescent="0.25">
      <c r="BM1980" s="45"/>
      <c r="BO1980" s="41"/>
      <c r="BP1980" s="41"/>
      <c r="BQ1980" s="41"/>
      <c r="BS1980" s="39"/>
      <c r="CT1980" t="str">
        <f>TRIM(D434)</f>
        <v>38210 - Odstraňování odpadů, kromě nebezpečných</v>
      </c>
      <c r="DB1980" t="s">
        <v>1439</v>
      </c>
    </row>
    <row r="1981" spans="65:106" x14ac:dyDescent="0.25">
      <c r="BM1981" s="45"/>
      <c r="BO1981" s="41"/>
      <c r="BP1981" s="41"/>
      <c r="BQ1981" s="41"/>
      <c r="BS1981" s="39"/>
      <c r="CT1981" t="str">
        <f>TRIM(D435)</f>
        <v>38210 - Odstraňování odpadů, kromě nebezpečných</v>
      </c>
      <c r="DB1981" t="s">
        <v>1442</v>
      </c>
    </row>
    <row r="1982" spans="65:106" x14ac:dyDescent="0.25">
      <c r="BM1982" s="45"/>
      <c r="BO1982" s="41"/>
      <c r="BP1982" s="41"/>
      <c r="BQ1982" s="41"/>
      <c r="BS1982" s="39"/>
      <c r="CT1982" t="e">
        <f>TRIM(#REF!)</f>
        <v>#REF!</v>
      </c>
      <c r="DB1982" t="s">
        <v>3306</v>
      </c>
    </row>
    <row r="1983" spans="65:106" x14ac:dyDescent="0.25">
      <c r="BM1983" s="45"/>
      <c r="BO1983" s="41"/>
      <c r="BP1983" s="41"/>
      <c r="BQ1983" s="41"/>
      <c r="BS1983" s="39"/>
      <c r="CT1983" t="str">
        <f>TRIM(D436)</f>
        <v>38210 - Odstraňování odpadů, kromě nebezpečných</v>
      </c>
      <c r="DB1983" t="s">
        <v>1445</v>
      </c>
    </row>
    <row r="1984" spans="65:106" x14ac:dyDescent="0.25">
      <c r="BM1984" s="45"/>
      <c r="BO1984" s="41"/>
      <c r="BP1984" s="41"/>
      <c r="BQ1984" s="41"/>
      <c r="BS1984" s="39"/>
      <c r="CT1984" t="str">
        <f>TRIM(D437)</f>
        <v>38210 - Odstraňování odpadů, kromě nebezpečných</v>
      </c>
      <c r="DB1984" t="s">
        <v>1448</v>
      </c>
    </row>
    <row r="1985" spans="65:106" x14ac:dyDescent="0.25">
      <c r="BM1985" s="45"/>
      <c r="BO1985" s="41"/>
      <c r="BP1985" s="41"/>
      <c r="BQ1985" s="41"/>
      <c r="BS1985" s="39"/>
      <c r="CT1985" t="str">
        <f>TRIM(D438)</f>
        <v>38220 - Odstraňování nebezpečných odpadů</v>
      </c>
      <c r="DB1985" t="s">
        <v>1453</v>
      </c>
    </row>
    <row r="1986" spans="65:106" x14ac:dyDescent="0.25">
      <c r="BM1986" s="45"/>
      <c r="BO1986" s="41"/>
      <c r="BP1986" s="41"/>
      <c r="BQ1986" s="41"/>
      <c r="BS1986" s="39"/>
      <c r="CT1986" t="str">
        <f>TRIM(D439)</f>
        <v>38220 - Odstraňování nebezpečných odpadů</v>
      </c>
      <c r="DB1986" t="s">
        <v>1453</v>
      </c>
    </row>
    <row r="1987" spans="65:106" x14ac:dyDescent="0.25">
      <c r="BM1987" s="45"/>
      <c r="BO1987" s="41"/>
      <c r="BP1987" s="41"/>
      <c r="BQ1987" s="41"/>
      <c r="BS1987" s="39"/>
      <c r="CT1987" t="e">
        <f>TRIM(#REF!)</f>
        <v>#REF!</v>
      </c>
      <c r="DB1987" t="s">
        <v>3307</v>
      </c>
    </row>
    <row r="1988" spans="65:106" x14ac:dyDescent="0.25">
      <c r="BM1988" s="45"/>
      <c r="BO1988" s="41"/>
      <c r="BP1988" s="41"/>
      <c r="BQ1988" s="41"/>
      <c r="BS1988" s="39"/>
      <c r="CT1988" t="e">
        <f>TRIM(#REF!)</f>
        <v>#REF!</v>
      </c>
      <c r="DB1988" t="s">
        <v>3307</v>
      </c>
    </row>
    <row r="1989" spans="65:106" x14ac:dyDescent="0.25">
      <c r="BM1989" s="45"/>
      <c r="BO1989" s="41"/>
      <c r="BP1989" s="41"/>
      <c r="BQ1989" s="41"/>
      <c r="BS1989" s="39"/>
      <c r="CT1989" t="e">
        <f>TRIM(#REF!)</f>
        <v>#REF!</v>
      </c>
      <c r="DB1989" t="s">
        <v>3307</v>
      </c>
    </row>
    <row r="1990" spans="65:106" x14ac:dyDescent="0.25">
      <c r="BM1990" s="45"/>
      <c r="BO1990" s="41"/>
      <c r="BP1990" s="41"/>
      <c r="BQ1990" s="41"/>
      <c r="BS1990" s="39"/>
      <c r="CT1990" t="str">
        <f t="shared" ref="CT1990:CT2002" si="287">TRIM(D440)</f>
        <v>38220 - Odstraňování nebezpečných odpadů</v>
      </c>
      <c r="DB1990" t="s">
        <v>1461</v>
      </c>
    </row>
    <row r="1991" spans="65:106" x14ac:dyDescent="0.25">
      <c r="BM1991" s="45"/>
      <c r="BO1991" s="41"/>
      <c r="BP1991" s="41"/>
      <c r="BQ1991" s="41"/>
      <c r="BS1991" s="39"/>
      <c r="CT1991" t="str">
        <f t="shared" si="287"/>
        <v>38220 - Odstraňování nebezpečných odpadů</v>
      </c>
      <c r="DB1991" t="s">
        <v>1464</v>
      </c>
    </row>
    <row r="1992" spans="65:106" x14ac:dyDescent="0.25">
      <c r="BM1992" s="45"/>
      <c r="BO1992" s="41"/>
      <c r="BP1992" s="41"/>
      <c r="BQ1992" s="41"/>
      <c r="BS1992" s="39"/>
      <c r="CT1992" t="str">
        <f t="shared" si="287"/>
        <v>38220 - Odstraňování nebezpečných odpadů</v>
      </c>
      <c r="DB1992" t="s">
        <v>1467</v>
      </c>
    </row>
    <row r="1993" spans="65:106" x14ac:dyDescent="0.25">
      <c r="BM1993" s="45"/>
      <c r="BO1993" s="41"/>
      <c r="BP1993" s="41"/>
      <c r="BQ1993" s="41"/>
      <c r="BS1993" s="39"/>
      <c r="CT1993" t="str">
        <f t="shared" si="287"/>
        <v>38310 - Demontáž vraků a vyřazených strojů a zařízení pro účely recyklace</v>
      </c>
      <c r="DB1993" t="s">
        <v>1470</v>
      </c>
    </row>
    <row r="1994" spans="65:106" x14ac:dyDescent="0.25">
      <c r="BM1994" s="45"/>
      <c r="BO1994" s="41"/>
      <c r="BP1994" s="41"/>
      <c r="BQ1994" s="41"/>
      <c r="BS1994" s="39"/>
      <c r="CT1994" t="str">
        <f t="shared" si="287"/>
        <v>38320 - Úprava odpadů k dalšímu využití, kromě demontáže vraků, strojů a zařízení</v>
      </c>
      <c r="DB1994" t="s">
        <v>1473</v>
      </c>
    </row>
    <row r="1995" spans="65:106" x14ac:dyDescent="0.25">
      <c r="BM1995" s="45"/>
      <c r="BO1995" s="41"/>
      <c r="BP1995" s="41"/>
      <c r="BQ1995" s="41"/>
      <c r="BS1995" s="39"/>
      <c r="CT1995" t="str">
        <f t="shared" si="287"/>
        <v>38320 - Úprava odpadů k dalšímu využití, kromě demontáže vraků, strojů a zařízení</v>
      </c>
      <c r="DB1995" t="s">
        <v>1476</v>
      </c>
    </row>
    <row r="1996" spans="65:106" x14ac:dyDescent="0.25">
      <c r="BM1996" s="45"/>
      <c r="BO1996" s="41"/>
      <c r="BP1996" s="41"/>
      <c r="BQ1996" s="41"/>
      <c r="BS1996" s="39"/>
      <c r="CT1996" t="str">
        <f t="shared" si="287"/>
        <v>39000 - Sanace a jiné činnosti související s odpady</v>
      </c>
      <c r="DB1996" t="s">
        <v>1479</v>
      </c>
    </row>
    <row r="1997" spans="65:106" x14ac:dyDescent="0.25">
      <c r="BM1997" s="45"/>
      <c r="BO1997" s="41"/>
      <c r="BP1997" s="41"/>
      <c r="BQ1997" s="41"/>
      <c r="BS1997" s="39"/>
      <c r="CT1997" t="str">
        <f t="shared" si="287"/>
        <v>41100 - Developerská činnost</v>
      </c>
      <c r="DB1997" t="s">
        <v>1479</v>
      </c>
    </row>
    <row r="1998" spans="65:106" x14ac:dyDescent="0.25">
      <c r="BM1998" s="45"/>
      <c r="BO1998" s="41"/>
      <c r="BP1998" s="41"/>
      <c r="BQ1998" s="41"/>
      <c r="BS1998" s="39"/>
      <c r="CT1998" t="str">
        <f t="shared" si="287"/>
        <v>41200 - Výstavba bytových a nebytových budov</v>
      </c>
      <c r="DB1998" t="s">
        <v>1479</v>
      </c>
    </row>
    <row r="1999" spans="65:106" x14ac:dyDescent="0.25">
      <c r="BM1999" s="45"/>
      <c r="BO1999" s="41"/>
      <c r="BP1999" s="41"/>
      <c r="BQ1999" s="41"/>
      <c r="BS1999" s="39"/>
      <c r="CT1999" t="str">
        <f t="shared" si="287"/>
        <v>41200 - Výstavba bytových a nebytových budov</v>
      </c>
      <c r="DB1999" t="s">
        <v>1479</v>
      </c>
    </row>
    <row r="2000" spans="65:106" x14ac:dyDescent="0.25">
      <c r="BM2000" s="45"/>
      <c r="BO2000" s="41"/>
      <c r="BP2000" s="41"/>
      <c r="BQ2000" s="41"/>
      <c r="BS2000" s="39"/>
      <c r="CT2000" t="str">
        <f t="shared" si="287"/>
        <v>41200 - Výstavba bytových a nebytových budov</v>
      </c>
      <c r="DB2000" t="s">
        <v>1479</v>
      </c>
    </row>
    <row r="2001" spans="65:106" x14ac:dyDescent="0.25">
      <c r="BM2001" s="45"/>
      <c r="BO2001" s="41"/>
      <c r="BP2001" s="41"/>
      <c r="BQ2001" s="41"/>
      <c r="BS2001" s="39"/>
      <c r="CT2001" t="str">
        <f t="shared" si="287"/>
        <v>41201 - Výstavba bytových budov</v>
      </c>
      <c r="DB2001" t="s">
        <v>1479</v>
      </c>
    </row>
    <row r="2002" spans="65:106" x14ac:dyDescent="0.25">
      <c r="BM2002" s="45"/>
      <c r="BO2002" s="41"/>
      <c r="BP2002" s="41"/>
      <c r="BQ2002" s="41"/>
      <c r="BS2002" s="39"/>
      <c r="CT2002" t="str">
        <f t="shared" si="287"/>
        <v>41201 - Výstavba bytových budov</v>
      </c>
      <c r="DB2002" t="s">
        <v>1479</v>
      </c>
    </row>
    <row r="2003" spans="65:106" x14ac:dyDescent="0.25">
      <c r="BM2003" s="45"/>
      <c r="BO2003" s="41"/>
      <c r="BP2003" s="41"/>
      <c r="BQ2003" s="41"/>
      <c r="BS2003" s="39"/>
      <c r="CT2003" t="e">
        <f>TRIM(#REF!)</f>
        <v>#REF!</v>
      </c>
      <c r="DB2003" t="s">
        <v>3308</v>
      </c>
    </row>
    <row r="2004" spans="65:106" x14ac:dyDescent="0.25">
      <c r="BM2004" s="45"/>
      <c r="BO2004" s="41"/>
      <c r="BP2004" s="41"/>
      <c r="BQ2004" s="41"/>
      <c r="BS2004" s="39"/>
      <c r="CT2004" t="e">
        <f>TRIM(#REF!)</f>
        <v>#REF!</v>
      </c>
      <c r="DB2004" t="s">
        <v>3308</v>
      </c>
    </row>
    <row r="2005" spans="65:106" x14ac:dyDescent="0.25">
      <c r="BM2005" s="45"/>
      <c r="BO2005" s="41"/>
      <c r="BP2005" s="41"/>
      <c r="BQ2005" s="41"/>
      <c r="BS2005" s="39"/>
      <c r="CT2005" t="e">
        <f>TRIM(#REF!)</f>
        <v>#REF!</v>
      </c>
      <c r="DB2005" t="s">
        <v>3308</v>
      </c>
    </row>
    <row r="2006" spans="65:106" x14ac:dyDescent="0.25">
      <c r="BM2006" s="45"/>
      <c r="BO2006" s="41"/>
      <c r="BP2006" s="41"/>
      <c r="BQ2006" s="41"/>
      <c r="BS2006" s="39"/>
      <c r="CT2006" t="e">
        <f>TRIM(#REF!)</f>
        <v>#REF!</v>
      </c>
      <c r="DB2006" t="s">
        <v>3308</v>
      </c>
    </row>
    <row r="2007" spans="65:106" x14ac:dyDescent="0.25">
      <c r="BM2007" s="45"/>
      <c r="BO2007" s="41"/>
      <c r="BP2007" s="41"/>
      <c r="BQ2007" s="41"/>
      <c r="BS2007" s="39"/>
      <c r="CT2007" t="e">
        <f>TRIM(#REF!)</f>
        <v>#REF!</v>
      </c>
      <c r="DB2007" t="s">
        <v>3308</v>
      </c>
    </row>
    <row r="2008" spans="65:106" x14ac:dyDescent="0.25">
      <c r="BM2008" s="45"/>
      <c r="BO2008" s="41"/>
      <c r="BP2008" s="41"/>
      <c r="BQ2008" s="41"/>
      <c r="BS2008" s="39"/>
      <c r="CT2008" t="e">
        <f>TRIM(#REF!)</f>
        <v>#REF!</v>
      </c>
      <c r="DB2008" t="s">
        <v>3308</v>
      </c>
    </row>
    <row r="2009" spans="65:106" x14ac:dyDescent="0.25">
      <c r="BM2009" s="45"/>
      <c r="BO2009" s="41"/>
      <c r="BP2009" s="41"/>
      <c r="BQ2009" s="41"/>
      <c r="BS2009" s="39"/>
      <c r="CT2009" t="e">
        <f>TRIM(#REF!)</f>
        <v>#REF!</v>
      </c>
      <c r="DB2009" t="s">
        <v>3308</v>
      </c>
    </row>
    <row r="2010" spans="65:106" x14ac:dyDescent="0.25">
      <c r="BM2010" s="45"/>
      <c r="BO2010" s="41"/>
      <c r="BP2010" s="41"/>
      <c r="BQ2010" s="41"/>
      <c r="BS2010" s="39"/>
      <c r="CT2010" t="str">
        <f t="shared" ref="CT2010:CT2022" si="288">TRIM(D453)</f>
        <v>41201 - Výstavba bytových budov</v>
      </c>
      <c r="DB2010" t="s">
        <v>1489</v>
      </c>
    </row>
    <row r="2011" spans="65:106" x14ac:dyDescent="0.25">
      <c r="BM2011" s="45"/>
      <c r="BO2011" s="41"/>
      <c r="BP2011" s="41"/>
      <c r="BQ2011" s="41"/>
      <c r="BS2011" s="39"/>
      <c r="CT2011" t="str">
        <f t="shared" si="288"/>
        <v>41202 - Výstavba nebytových budov</v>
      </c>
      <c r="DB2011" t="s">
        <v>1395</v>
      </c>
    </row>
    <row r="2012" spans="65:106" x14ac:dyDescent="0.25">
      <c r="BM2012" s="45"/>
      <c r="BO2012" s="41"/>
      <c r="BP2012" s="41"/>
      <c r="BQ2012" s="41"/>
      <c r="BS2012" s="39"/>
      <c r="CT2012" t="str">
        <f t="shared" si="288"/>
        <v>41202 - Výstavba nebytových budov</v>
      </c>
      <c r="DB2012" t="s">
        <v>1395</v>
      </c>
    </row>
    <row r="2013" spans="65:106" x14ac:dyDescent="0.25">
      <c r="BM2013" s="45"/>
      <c r="BO2013" s="41"/>
      <c r="BP2013" s="41"/>
      <c r="BQ2013" s="41"/>
      <c r="BS2013" s="39"/>
      <c r="CT2013" t="str">
        <f t="shared" si="288"/>
        <v>41202 - Výstavba nebytových budov</v>
      </c>
      <c r="DB2013" t="s">
        <v>1395</v>
      </c>
    </row>
    <row r="2014" spans="65:106" x14ac:dyDescent="0.25">
      <c r="BM2014" s="45"/>
      <c r="BO2014" s="41"/>
      <c r="BP2014" s="41"/>
      <c r="BQ2014" s="41"/>
      <c r="BS2014" s="39"/>
      <c r="CT2014" t="str">
        <f t="shared" si="288"/>
        <v>42110 - Výstavba silnic a dálnic</v>
      </c>
      <c r="DB2014" t="s">
        <v>1395</v>
      </c>
    </row>
    <row r="2015" spans="65:106" x14ac:dyDescent="0.25">
      <c r="BM2015" s="45"/>
      <c r="BO2015" s="41"/>
      <c r="BP2015" s="41"/>
      <c r="BQ2015" s="41"/>
      <c r="BS2015" s="39"/>
      <c r="CT2015" t="str">
        <f t="shared" si="288"/>
        <v>42110 - Výstavba silnic a dálnic</v>
      </c>
      <c r="DB2015" t="s">
        <v>1395</v>
      </c>
    </row>
    <row r="2016" spans="65:106" x14ac:dyDescent="0.25">
      <c r="BM2016" s="45"/>
      <c r="BO2016" s="41"/>
      <c r="BP2016" s="41"/>
      <c r="BQ2016" s="41"/>
      <c r="BS2016" s="39"/>
      <c r="CT2016" t="str">
        <f t="shared" si="288"/>
        <v>42120 - Výstavba železnic a podzemních drah</v>
      </c>
      <c r="DB2016" t="s">
        <v>1395</v>
      </c>
    </row>
    <row r="2017" spans="65:106" x14ac:dyDescent="0.25">
      <c r="BM2017" s="45"/>
      <c r="BO2017" s="41"/>
      <c r="BP2017" s="41"/>
      <c r="BQ2017" s="41"/>
      <c r="BS2017" s="39"/>
      <c r="CT2017" t="str">
        <f t="shared" si="288"/>
        <v>42130 - Výstavba mostů a tunelů</v>
      </c>
      <c r="DB2017" t="s">
        <v>1395</v>
      </c>
    </row>
    <row r="2018" spans="65:106" x14ac:dyDescent="0.25">
      <c r="BM2018" s="45"/>
      <c r="BO2018" s="41"/>
      <c r="BP2018" s="41"/>
      <c r="BQ2018" s="41"/>
      <c r="BS2018" s="39"/>
      <c r="CT2018" t="str">
        <f t="shared" si="288"/>
        <v>42210 - Výstavba inženýrských sítí pro kapaliny a plyny</v>
      </c>
      <c r="DB2018" t="s">
        <v>1395</v>
      </c>
    </row>
    <row r="2019" spans="65:106" x14ac:dyDescent="0.25">
      <c r="BM2019" s="45"/>
      <c r="BO2019" s="41"/>
      <c r="BP2019" s="41"/>
      <c r="BQ2019" s="41"/>
      <c r="BS2019" s="39"/>
      <c r="CT2019" t="str">
        <f t="shared" si="288"/>
        <v>42211 - Výstavba inženýrských sítí pro kapaliny</v>
      </c>
      <c r="DB2019" t="s">
        <v>1395</v>
      </c>
    </row>
    <row r="2020" spans="65:106" x14ac:dyDescent="0.25">
      <c r="BM2020" s="45"/>
      <c r="BO2020" s="41"/>
      <c r="BP2020" s="41"/>
      <c r="BQ2020" s="41"/>
      <c r="BS2020" s="39"/>
      <c r="CT2020" t="str">
        <f t="shared" si="288"/>
        <v>42212 - Výstavba inženýrských sítí pro plyny</v>
      </c>
      <c r="DB2020" t="s">
        <v>1395</v>
      </c>
    </row>
    <row r="2021" spans="65:106" x14ac:dyDescent="0.25">
      <c r="BM2021" s="45"/>
      <c r="BO2021" s="41"/>
      <c r="BP2021" s="41"/>
      <c r="BQ2021" s="41"/>
      <c r="BS2021" s="39"/>
      <c r="CT2021" t="str">
        <f t="shared" si="288"/>
        <v>42220 - Výstavba inženýrských sítí pro elektřinu a telekomunikace</v>
      </c>
      <c r="DB2021" t="s">
        <v>1500</v>
      </c>
    </row>
    <row r="2022" spans="65:106" x14ac:dyDescent="0.25">
      <c r="BM2022" s="45"/>
      <c r="BO2022" s="41"/>
      <c r="BP2022" s="41"/>
      <c r="BQ2022" s="41"/>
      <c r="BS2022" s="39"/>
      <c r="CT2022" t="str">
        <f t="shared" si="288"/>
        <v>42910 - Výstavba vodních děl</v>
      </c>
      <c r="DB2022" t="s">
        <v>1503</v>
      </c>
    </row>
    <row r="2023" spans="65:106" x14ac:dyDescent="0.25">
      <c r="BM2023" s="45"/>
      <c r="BO2023" s="41"/>
      <c r="BP2023" s="41"/>
      <c r="BQ2023" s="41"/>
      <c r="BS2023" s="39"/>
      <c r="CT2023" t="e">
        <f>TRIM(#REF!)</f>
        <v>#REF!</v>
      </c>
      <c r="DB2023" t="s">
        <v>1503</v>
      </c>
    </row>
    <row r="2024" spans="65:106" x14ac:dyDescent="0.25">
      <c r="BM2024" s="45"/>
      <c r="BO2024" s="41"/>
      <c r="BP2024" s="41"/>
      <c r="BQ2024" s="41"/>
      <c r="BS2024" s="39"/>
      <c r="CT2024" t="str">
        <f t="shared" ref="CT2024:CT2031" si="289">TRIM(D466)</f>
        <v>42990 - Výstavba ostatních staveb j. n.</v>
      </c>
      <c r="DB2024" t="s">
        <v>1503</v>
      </c>
    </row>
    <row r="2025" spans="65:106" x14ac:dyDescent="0.25">
      <c r="BM2025" s="45"/>
      <c r="BO2025" s="41"/>
      <c r="BP2025" s="41"/>
      <c r="BQ2025" s="41"/>
      <c r="BS2025" s="39"/>
      <c r="CT2025" t="str">
        <f t="shared" si="289"/>
        <v>42990 - Výstavba ostatních staveb j. n.</v>
      </c>
      <c r="DB2025" t="s">
        <v>1503</v>
      </c>
    </row>
    <row r="2026" spans="65:106" x14ac:dyDescent="0.25">
      <c r="BM2026" s="45"/>
      <c r="BO2026" s="41"/>
      <c r="BP2026" s="41"/>
      <c r="BQ2026" s="41"/>
      <c r="BS2026" s="39"/>
      <c r="CT2026" t="str">
        <f t="shared" si="289"/>
        <v>43110 - Demolice</v>
      </c>
      <c r="DB2026" t="s">
        <v>1503</v>
      </c>
    </row>
    <row r="2027" spans="65:106" x14ac:dyDescent="0.25">
      <c r="BM2027" s="45"/>
      <c r="BO2027" s="41"/>
      <c r="BP2027" s="41"/>
      <c r="BQ2027" s="41"/>
      <c r="BS2027" s="39"/>
      <c r="CT2027" t="str">
        <f t="shared" si="289"/>
        <v>43120 - Příprava staveniště</v>
      </c>
      <c r="DB2027" t="s">
        <v>1503</v>
      </c>
    </row>
    <row r="2028" spans="65:106" x14ac:dyDescent="0.25">
      <c r="BM2028" s="45"/>
      <c r="BO2028" s="41"/>
      <c r="BP2028" s="41"/>
      <c r="BQ2028" s="41"/>
      <c r="BS2028" s="39"/>
      <c r="CT2028" t="str">
        <f t="shared" si="289"/>
        <v>43130 - Průzkumné vrtné práce</v>
      </c>
      <c r="DB2028" t="s">
        <v>1503</v>
      </c>
    </row>
    <row r="2029" spans="65:106" x14ac:dyDescent="0.25">
      <c r="BM2029" s="45"/>
      <c r="BO2029" s="41"/>
      <c r="BP2029" s="41"/>
      <c r="BQ2029" s="41"/>
      <c r="BS2029" s="39"/>
      <c r="CT2029" t="str">
        <f t="shared" si="289"/>
        <v>43210 - Elektrické instalace</v>
      </c>
      <c r="DB2029" t="s">
        <v>1503</v>
      </c>
    </row>
    <row r="2030" spans="65:106" x14ac:dyDescent="0.25">
      <c r="BM2030" s="45"/>
      <c r="BO2030" s="41"/>
      <c r="BP2030" s="41"/>
      <c r="BQ2030" s="41"/>
      <c r="BS2030" s="39"/>
      <c r="CT2030" t="str">
        <f t="shared" si="289"/>
        <v>43220 - Instalace vody, odpadu, plynu, topení a klimatizace</v>
      </c>
      <c r="DB2030" t="s">
        <v>1503</v>
      </c>
    </row>
    <row r="2031" spans="65:106" x14ac:dyDescent="0.25">
      <c r="BM2031" s="45"/>
      <c r="BO2031" s="41"/>
      <c r="BP2031" s="41"/>
      <c r="BQ2031" s="41"/>
      <c r="BS2031" s="39"/>
      <c r="CT2031" t="str">
        <f t="shared" si="289"/>
        <v>43290 - Ostatní stavební instalace</v>
      </c>
      <c r="DB2031" t="s">
        <v>1503</v>
      </c>
    </row>
    <row r="2032" spans="65:106" x14ac:dyDescent="0.25">
      <c r="BM2032" s="45"/>
      <c r="BO2032" s="41"/>
      <c r="BP2032" s="41"/>
      <c r="BQ2032" s="41"/>
      <c r="BS2032" s="39"/>
      <c r="CT2032" t="e">
        <f>TRIM(#REF!)</f>
        <v>#REF!</v>
      </c>
      <c r="DB2032" t="s">
        <v>3309</v>
      </c>
    </row>
    <row r="2033" spans="65:106" x14ac:dyDescent="0.25">
      <c r="BM2033" s="45"/>
      <c r="BO2033" s="41"/>
      <c r="BP2033" s="41"/>
      <c r="BQ2033" s="41"/>
      <c r="BS2033" s="39"/>
      <c r="CT2033" t="e">
        <f>TRIM(#REF!)</f>
        <v>#REF!</v>
      </c>
      <c r="DB2033" t="s">
        <v>3309</v>
      </c>
    </row>
    <row r="2034" spans="65:106" x14ac:dyDescent="0.25">
      <c r="BM2034" s="45"/>
      <c r="BO2034" s="41"/>
      <c r="BP2034" s="41"/>
      <c r="BQ2034" s="41"/>
      <c r="BS2034" s="39"/>
      <c r="CT2034" t="e">
        <f>TRIM(#REF!)</f>
        <v>#REF!</v>
      </c>
      <c r="DB2034" t="s">
        <v>3309</v>
      </c>
    </row>
    <row r="2035" spans="65:106" x14ac:dyDescent="0.25">
      <c r="BM2035" s="45"/>
      <c r="BO2035" s="41"/>
      <c r="BP2035" s="41"/>
      <c r="BQ2035" s="41"/>
      <c r="BS2035" s="39"/>
      <c r="CT2035" t="e">
        <f>TRIM(#REF!)</f>
        <v>#REF!</v>
      </c>
      <c r="DB2035" t="s">
        <v>3310</v>
      </c>
    </row>
    <row r="2036" spans="65:106" x14ac:dyDescent="0.25">
      <c r="BM2036" s="45"/>
      <c r="BO2036" s="41"/>
      <c r="BP2036" s="41"/>
      <c r="BQ2036" s="41"/>
      <c r="BS2036" s="39"/>
      <c r="CT2036" t="e">
        <f>TRIM(#REF!)</f>
        <v>#REF!</v>
      </c>
      <c r="DB2036" t="s">
        <v>3310</v>
      </c>
    </row>
    <row r="2037" spans="65:106" x14ac:dyDescent="0.25">
      <c r="BM2037" s="45"/>
      <c r="BO2037" s="41"/>
      <c r="BP2037" s="41"/>
      <c r="BQ2037" s="41"/>
      <c r="BS2037" s="39"/>
      <c r="CT2037" t="e">
        <f>TRIM(#REF!)</f>
        <v>#REF!</v>
      </c>
      <c r="DB2037" t="s">
        <v>3310</v>
      </c>
    </row>
    <row r="2038" spans="65:106" x14ac:dyDescent="0.25">
      <c r="BM2038" s="45"/>
      <c r="BO2038" s="41"/>
      <c r="BP2038" s="41"/>
      <c r="BQ2038" s="41"/>
      <c r="BS2038" s="39"/>
      <c r="CT2038" t="e">
        <f>TRIM(#REF!)</f>
        <v>#REF!</v>
      </c>
      <c r="DB2038" t="s">
        <v>3310</v>
      </c>
    </row>
    <row r="2039" spans="65:106" x14ac:dyDescent="0.25">
      <c r="BM2039" s="45"/>
      <c r="BO2039" s="41"/>
      <c r="BP2039" s="41"/>
      <c r="BQ2039" s="41"/>
      <c r="BS2039" s="39"/>
      <c r="CT2039" t="str">
        <f t="shared" ref="CT2039:CT2046" si="290">TRIM(D474)</f>
        <v>43290 - Ostatní stavební instalace</v>
      </c>
      <c r="DB2039" t="s">
        <v>1509</v>
      </c>
    </row>
    <row r="2040" spans="65:106" x14ac:dyDescent="0.25">
      <c r="BM2040" s="45"/>
      <c r="BO2040" s="41"/>
      <c r="BP2040" s="41"/>
      <c r="BQ2040" s="41"/>
      <c r="BS2040" s="39"/>
      <c r="CT2040" t="str">
        <f t="shared" si="290"/>
        <v>43310 - Omítkářské práce</v>
      </c>
      <c r="DB2040" t="s">
        <v>1509</v>
      </c>
    </row>
    <row r="2041" spans="65:106" x14ac:dyDescent="0.25">
      <c r="BM2041" s="45"/>
      <c r="BO2041" s="41"/>
      <c r="BP2041" s="41"/>
      <c r="BQ2041" s="41"/>
      <c r="BS2041" s="39"/>
      <c r="CT2041" t="str">
        <f t="shared" si="290"/>
        <v>43320 - Truhlářské práce</v>
      </c>
      <c r="DB2041" t="s">
        <v>1509</v>
      </c>
    </row>
    <row r="2042" spans="65:106" x14ac:dyDescent="0.25">
      <c r="BM2042" s="45"/>
      <c r="BO2042" s="41"/>
      <c r="BP2042" s="41"/>
      <c r="BQ2042" s="41"/>
      <c r="BS2042" s="39"/>
      <c r="CT2042" t="str">
        <f t="shared" si="290"/>
        <v>43330 - Obkládání stěn a pokládání podlahových krytin</v>
      </c>
      <c r="DB2042" t="s">
        <v>1509</v>
      </c>
    </row>
    <row r="2043" spans="65:106" x14ac:dyDescent="0.25">
      <c r="BM2043" s="45"/>
      <c r="BO2043" s="41"/>
      <c r="BP2043" s="41"/>
      <c r="BQ2043" s="41"/>
      <c r="BS2043" s="39"/>
      <c r="CT2043" t="str">
        <f t="shared" si="290"/>
        <v>43340 - Sklenářské, malířské a natěračské práce</v>
      </c>
      <c r="DB2043" t="s">
        <v>1523</v>
      </c>
    </row>
    <row r="2044" spans="65:106" x14ac:dyDescent="0.25">
      <c r="BM2044" s="45"/>
      <c r="BO2044" s="41"/>
      <c r="BP2044" s="41"/>
      <c r="BQ2044" s="41"/>
      <c r="BS2044" s="39"/>
      <c r="CT2044" t="str">
        <f t="shared" si="290"/>
        <v>43341 - Sklenářské práce</v>
      </c>
      <c r="DB2044" t="s">
        <v>1523</v>
      </c>
    </row>
    <row r="2045" spans="65:106" x14ac:dyDescent="0.25">
      <c r="BM2045" s="45"/>
      <c r="BO2045" s="41"/>
      <c r="BP2045" s="41"/>
      <c r="BQ2045" s="41"/>
      <c r="BS2045" s="39"/>
      <c r="CT2045" t="str">
        <f t="shared" si="290"/>
        <v>43342 - Malířské a natěračské práce</v>
      </c>
      <c r="DB2045" t="s">
        <v>1523</v>
      </c>
    </row>
    <row r="2046" spans="65:106" x14ac:dyDescent="0.25">
      <c r="BM2046" s="45"/>
      <c r="BO2046" s="41"/>
      <c r="BP2046" s="41"/>
      <c r="BQ2046" s="41"/>
      <c r="BS2046" s="39"/>
      <c r="CT2046" t="str">
        <f t="shared" si="290"/>
        <v>43390 - Ostatní kompletační a dokončovací práce</v>
      </c>
      <c r="DB2046" t="s">
        <v>1523</v>
      </c>
    </row>
    <row r="2047" spans="65:106" x14ac:dyDescent="0.25">
      <c r="BM2047" s="45"/>
      <c r="BO2047" s="41"/>
      <c r="BP2047" s="41"/>
      <c r="BQ2047" s="41"/>
      <c r="BS2047" s="39"/>
      <c r="CT2047" t="e">
        <f>TRIM(#REF!)</f>
        <v>#REF!</v>
      </c>
      <c r="DB2047" t="s">
        <v>1527</v>
      </c>
    </row>
    <row r="2048" spans="65:106" x14ac:dyDescent="0.25">
      <c r="BM2048" s="45"/>
      <c r="BO2048" s="41"/>
      <c r="BP2048" s="41"/>
      <c r="BQ2048" s="41"/>
      <c r="BS2048" s="39"/>
      <c r="CT2048" t="str">
        <f>TRIM(D482)</f>
        <v>43390 - Ostatní kompletační a dokončovací práce</v>
      </c>
      <c r="DB2048" t="s">
        <v>1527</v>
      </c>
    </row>
    <row r="2049" spans="65:106" x14ac:dyDescent="0.25">
      <c r="BM2049" s="45"/>
      <c r="BO2049" s="41"/>
      <c r="BP2049" s="41"/>
      <c r="BQ2049" s="41"/>
      <c r="BS2049" s="39"/>
      <c r="CT2049" t="str">
        <f>TRIM(D483)</f>
        <v>43390 - Ostatní kompletační a dokončovací práce</v>
      </c>
      <c r="DB2049" t="s">
        <v>1527</v>
      </c>
    </row>
    <row r="2050" spans="65:106" x14ac:dyDescent="0.25">
      <c r="BM2050" s="45"/>
      <c r="BO2050" s="41"/>
      <c r="BP2050" s="41"/>
      <c r="BQ2050" s="41"/>
      <c r="BS2050" s="39"/>
      <c r="CT2050" t="e">
        <f>TRIM(#REF!)</f>
        <v>#REF!</v>
      </c>
      <c r="DB2050" t="s">
        <v>3311</v>
      </c>
    </row>
    <row r="2051" spans="65:106" x14ac:dyDescent="0.25">
      <c r="BM2051" s="45"/>
      <c r="BO2051" s="41"/>
      <c r="BP2051" s="41"/>
      <c r="BQ2051" s="41"/>
      <c r="BS2051" s="39"/>
      <c r="CT2051" t="e">
        <f>TRIM(#REF!)</f>
        <v>#REF!</v>
      </c>
      <c r="DB2051" t="s">
        <v>3311</v>
      </c>
    </row>
    <row r="2052" spans="65:106" x14ac:dyDescent="0.25">
      <c r="BM2052" s="45"/>
      <c r="BO2052" s="41"/>
      <c r="BP2052" s="41"/>
      <c r="BQ2052" s="41"/>
      <c r="BS2052" s="39"/>
      <c r="CT2052" t="e">
        <f>TRIM(#REF!)</f>
        <v>#REF!</v>
      </c>
      <c r="DB2052" t="s">
        <v>3311</v>
      </c>
    </row>
    <row r="2053" spans="65:106" x14ac:dyDescent="0.25">
      <c r="BM2053" s="45"/>
      <c r="BO2053" s="41"/>
      <c r="BP2053" s="41"/>
      <c r="BQ2053" s="41"/>
      <c r="BS2053" s="39"/>
      <c r="CT2053" t="e">
        <f>TRIM(#REF!)</f>
        <v>#REF!</v>
      </c>
      <c r="DB2053" t="s">
        <v>3311</v>
      </c>
    </row>
    <row r="2054" spans="65:106" x14ac:dyDescent="0.25">
      <c r="BM2054" s="45"/>
      <c r="BO2054" s="41"/>
      <c r="BP2054" s="41"/>
      <c r="BQ2054" s="41"/>
      <c r="BS2054" s="39"/>
      <c r="CT2054" t="str">
        <f>TRIM(D484)</f>
        <v>43390 - Ostatní kompletační a dokončovací práce</v>
      </c>
      <c r="DB2054" t="s">
        <v>1533</v>
      </c>
    </row>
    <row r="2055" spans="65:106" x14ac:dyDescent="0.25">
      <c r="BM2055" s="45"/>
      <c r="BO2055" s="41"/>
      <c r="BP2055" s="41"/>
      <c r="BQ2055" s="41"/>
      <c r="BS2055" s="39"/>
      <c r="CT2055" t="str">
        <f>TRIM(D485)</f>
        <v>43390 - Ostatní kompletační a dokončovací práce</v>
      </c>
      <c r="DB2055" t="s">
        <v>1533</v>
      </c>
    </row>
    <row r="2056" spans="65:106" x14ac:dyDescent="0.25">
      <c r="BM2056" s="45"/>
      <c r="BO2056" s="41"/>
      <c r="BP2056" s="41"/>
      <c r="BQ2056" s="41"/>
      <c r="BS2056" s="39"/>
      <c r="CT2056" t="str">
        <f>TRIM(D486)</f>
        <v>43390 - Ostatní kompletační a dokončovací práce</v>
      </c>
      <c r="DB2056" t="s">
        <v>1539</v>
      </c>
    </row>
    <row r="2057" spans="65:106" x14ac:dyDescent="0.25">
      <c r="BM2057" s="45"/>
      <c r="BO2057" s="41"/>
      <c r="BP2057" s="41"/>
      <c r="BQ2057" s="41"/>
      <c r="BS2057" s="39"/>
      <c r="CT2057" t="str">
        <f>TRIM(D487)</f>
        <v>43390 - Ostatní kompletační a dokončovací práce</v>
      </c>
      <c r="DB2057" t="s">
        <v>1539</v>
      </c>
    </row>
    <row r="2058" spans="65:106" x14ac:dyDescent="0.25">
      <c r="BM2058" s="45"/>
      <c r="BO2058" s="41"/>
      <c r="BP2058" s="41"/>
      <c r="BQ2058" s="41"/>
      <c r="BS2058" s="39"/>
      <c r="CT2058" t="e">
        <f>TRIM(#REF!)</f>
        <v>#REF!</v>
      </c>
      <c r="DB2058" t="s">
        <v>1545</v>
      </c>
    </row>
    <row r="2059" spans="65:106" x14ac:dyDescent="0.25">
      <c r="BM2059" s="45"/>
      <c r="BO2059" s="41"/>
      <c r="BP2059" s="41"/>
      <c r="BQ2059" s="41"/>
      <c r="BS2059" s="39"/>
      <c r="CT2059" t="str">
        <f>TRIM(D488)</f>
        <v>43910 - Pokrývačské práce</v>
      </c>
      <c r="DB2059" t="s">
        <v>1545</v>
      </c>
    </row>
    <row r="2060" spans="65:106" x14ac:dyDescent="0.25">
      <c r="BM2060" s="45"/>
      <c r="BO2060" s="41"/>
      <c r="BP2060" s="41"/>
      <c r="BQ2060" s="41"/>
      <c r="BS2060" s="39"/>
      <c r="CT2060" t="e">
        <f>TRIM(#REF!)</f>
        <v>#REF!</v>
      </c>
      <c r="DB2060" t="s">
        <v>1545</v>
      </c>
    </row>
    <row r="2061" spans="65:106" x14ac:dyDescent="0.25">
      <c r="BM2061" s="45"/>
      <c r="BO2061" s="41"/>
      <c r="BP2061" s="41"/>
      <c r="BQ2061" s="41"/>
      <c r="BS2061" s="39"/>
      <c r="CT2061" t="str">
        <f>TRIM(D489)</f>
        <v>43990 - Ostatní specializované stavební činnosti j. n.</v>
      </c>
      <c r="DB2061" t="s">
        <v>1545</v>
      </c>
    </row>
    <row r="2062" spans="65:106" x14ac:dyDescent="0.25">
      <c r="BM2062" s="45"/>
      <c r="BO2062" s="41"/>
      <c r="BP2062" s="41"/>
      <c r="BQ2062" s="41"/>
      <c r="BS2062" s="39"/>
      <c r="CT2062" t="e">
        <f>TRIM(#REF!)</f>
        <v>#REF!</v>
      </c>
      <c r="DB2062" t="s">
        <v>1545</v>
      </c>
    </row>
    <row r="2063" spans="65:106" x14ac:dyDescent="0.25">
      <c r="BM2063" s="45"/>
      <c r="BO2063" s="41"/>
      <c r="BP2063" s="41"/>
      <c r="BQ2063" s="41"/>
      <c r="BS2063" s="39"/>
      <c r="CT2063" t="str">
        <f>TRIM(D490)</f>
        <v>43990 - Ostatní specializované stavební činnosti j. n.</v>
      </c>
      <c r="DB2063" t="s">
        <v>1545</v>
      </c>
    </row>
    <row r="2064" spans="65:106" x14ac:dyDescent="0.25">
      <c r="BM2064" s="45"/>
      <c r="BO2064" s="41"/>
      <c r="BP2064" s="41"/>
      <c r="BQ2064" s="41"/>
      <c r="BS2064" s="39"/>
      <c r="CT2064" t="e">
        <f>TRIM(#REF!)</f>
        <v>#REF!</v>
      </c>
      <c r="DB2064" t="s">
        <v>1545</v>
      </c>
    </row>
    <row r="2065" spans="65:106" x14ac:dyDescent="0.25">
      <c r="BM2065" s="45"/>
      <c r="BO2065" s="41"/>
      <c r="BP2065" s="41"/>
      <c r="BQ2065" s="41"/>
      <c r="BS2065" s="39"/>
      <c r="CT2065" t="str">
        <f>TRIM(D491)</f>
        <v>43990 - Ostatní specializované stavební činnosti j. n.</v>
      </c>
      <c r="DB2065" t="s">
        <v>1545</v>
      </c>
    </row>
    <row r="2066" spans="65:106" x14ac:dyDescent="0.25">
      <c r="BM2066" s="45"/>
      <c r="BO2066" s="41"/>
      <c r="BP2066" s="41"/>
      <c r="BQ2066" s="41"/>
      <c r="BS2066" s="39"/>
      <c r="CT2066" t="e">
        <f>TRIM(#REF!)</f>
        <v>#REF!</v>
      </c>
      <c r="DB2066" t="s">
        <v>1545</v>
      </c>
    </row>
    <row r="2067" spans="65:106" x14ac:dyDescent="0.25">
      <c r="BM2067" s="45"/>
      <c r="BO2067" s="41"/>
      <c r="BP2067" s="41"/>
      <c r="BQ2067" s="41"/>
      <c r="BS2067" s="39"/>
      <c r="CT2067" t="str">
        <f>TRIM(D492)</f>
        <v>43990 - Ostatní specializované stavební činnosti j. n.</v>
      </c>
      <c r="DB2067" t="s">
        <v>1545</v>
      </c>
    </row>
    <row r="2068" spans="65:106" x14ac:dyDescent="0.25">
      <c r="BM2068" s="45"/>
      <c r="BO2068" s="41"/>
      <c r="BP2068" s="41"/>
      <c r="BQ2068" s="41"/>
      <c r="BS2068" s="39"/>
      <c r="CT2068" t="str">
        <f>TRIM(D493)</f>
        <v>43990 - Ostatní specializované stavební činnosti j. n.</v>
      </c>
      <c r="DB2068" t="s">
        <v>1545</v>
      </c>
    </row>
    <row r="2069" spans="65:106" x14ac:dyDescent="0.25">
      <c r="BM2069" s="45"/>
      <c r="BO2069" s="41"/>
      <c r="BP2069" s="41"/>
      <c r="BQ2069" s="41"/>
      <c r="BS2069" s="39"/>
      <c r="CT2069" t="e">
        <f>TRIM(#REF!)</f>
        <v>#REF!</v>
      </c>
      <c r="DB2069" t="s">
        <v>3312</v>
      </c>
    </row>
    <row r="2070" spans="65:106" x14ac:dyDescent="0.25">
      <c r="BM2070" s="45"/>
      <c r="BO2070" s="41"/>
      <c r="BP2070" s="41"/>
      <c r="BQ2070" s="41"/>
      <c r="BS2070" s="39"/>
      <c r="CT2070" t="e">
        <f>TRIM(#REF!)</f>
        <v>#REF!</v>
      </c>
      <c r="DB2070" t="s">
        <v>3313</v>
      </c>
    </row>
    <row r="2071" spans="65:106" x14ac:dyDescent="0.25">
      <c r="BM2071" s="45"/>
      <c r="BO2071" s="41"/>
      <c r="BP2071" s="41"/>
      <c r="BQ2071" s="41"/>
      <c r="BS2071" s="39"/>
      <c r="CT2071" t="str">
        <f t="shared" ref="CT2071:CT2081" si="291">TRIM(D494)</f>
        <v>43990 - Ostatní specializované stavební činnosti j. n.</v>
      </c>
      <c r="DB2071" t="s">
        <v>1557</v>
      </c>
    </row>
    <row r="2072" spans="65:106" x14ac:dyDescent="0.25">
      <c r="BM2072" s="45"/>
      <c r="BO2072" s="41"/>
      <c r="BP2072" s="41"/>
      <c r="BQ2072" s="41"/>
      <c r="BS2072" s="39"/>
      <c r="CT2072" t="str">
        <f t="shared" si="291"/>
        <v>43990 - Ostatní specializované stavební činnosti j. n.</v>
      </c>
      <c r="DB2072" t="s">
        <v>1561</v>
      </c>
    </row>
    <row r="2073" spans="65:106" x14ac:dyDescent="0.25">
      <c r="BM2073" s="45"/>
      <c r="BO2073" s="41"/>
      <c r="BP2073" s="41"/>
      <c r="BQ2073" s="41"/>
      <c r="BS2073" s="39"/>
      <c r="CT2073" t="str">
        <f t="shared" si="291"/>
        <v>43990 - Ostatní specializované stavební činnosti j. n.</v>
      </c>
      <c r="DB2073" t="s">
        <v>1566</v>
      </c>
    </row>
    <row r="2074" spans="65:106" x14ac:dyDescent="0.25">
      <c r="BM2074" s="45"/>
      <c r="BO2074" s="41"/>
      <c r="BP2074" s="41"/>
      <c r="BQ2074" s="41"/>
      <c r="BS2074" s="39"/>
      <c r="CT2074" t="str">
        <f t="shared" si="291"/>
        <v>43990 - Ostatní specializované stavební činnosti j. n.</v>
      </c>
      <c r="DB2074" t="s">
        <v>1571</v>
      </c>
    </row>
    <row r="2075" spans="65:106" x14ac:dyDescent="0.25">
      <c r="BM2075" s="45"/>
      <c r="BO2075" s="41"/>
      <c r="BP2075" s="41"/>
      <c r="BQ2075" s="41"/>
      <c r="BS2075" s="39"/>
      <c r="CT2075" t="str">
        <f t="shared" si="291"/>
        <v>43990 - Ostatní specializované stavební činnosti j. n.</v>
      </c>
      <c r="DB2075" t="s">
        <v>1576</v>
      </c>
    </row>
    <row r="2076" spans="65:106" x14ac:dyDescent="0.25">
      <c r="BM2076" s="45"/>
      <c r="BO2076" s="41"/>
      <c r="BP2076" s="41"/>
      <c r="BQ2076" s="41"/>
      <c r="BS2076" s="39"/>
      <c r="CT2076" t="str">
        <f t="shared" si="291"/>
        <v>43991 - Montáž a demontáž lešení a bednění</v>
      </c>
      <c r="DB2076" t="s">
        <v>1581</v>
      </c>
    </row>
    <row r="2077" spans="65:106" x14ac:dyDescent="0.25">
      <c r="BM2077" s="45"/>
      <c r="BO2077" s="41"/>
      <c r="BP2077" s="41"/>
      <c r="BQ2077" s="41"/>
      <c r="BS2077" s="39"/>
      <c r="CT2077" t="str">
        <f t="shared" si="291"/>
        <v>43999 - Jiné specializované stavební činnosti j. n.</v>
      </c>
      <c r="DB2077" t="s">
        <v>1586</v>
      </c>
    </row>
    <row r="2078" spans="65:106" x14ac:dyDescent="0.25">
      <c r="BM2078" s="45"/>
      <c r="BO2078" s="41"/>
      <c r="BP2078" s="41"/>
      <c r="BQ2078" s="41"/>
      <c r="BS2078" s="39"/>
      <c r="CT2078" t="str">
        <f t="shared" si="291"/>
        <v>43999 - Jiné specializované stavební činnosti j. n.</v>
      </c>
      <c r="DB2078" t="s">
        <v>1590</v>
      </c>
    </row>
    <row r="2079" spans="65:106" x14ac:dyDescent="0.25">
      <c r="BM2079" s="45"/>
      <c r="BO2079" s="41"/>
      <c r="BP2079" s="41"/>
      <c r="BQ2079" s="41"/>
      <c r="BS2079" s="39"/>
      <c r="CT2079" t="str">
        <f t="shared" si="291"/>
        <v>43999 - Jiné specializované stavební činnosti j. n.</v>
      </c>
      <c r="DB2079" t="s">
        <v>1594</v>
      </c>
    </row>
    <row r="2080" spans="65:106" x14ac:dyDescent="0.25">
      <c r="BM2080" s="45"/>
      <c r="BO2080" s="41"/>
      <c r="BP2080" s="41"/>
      <c r="BQ2080" s="41"/>
      <c r="BS2080" s="39"/>
      <c r="CT2080" t="str">
        <f t="shared" si="291"/>
        <v>43999 - Jiné specializované stavební činnosti j. n.</v>
      </c>
      <c r="DB2080" t="s">
        <v>1597</v>
      </c>
    </row>
    <row r="2081" spans="65:106" x14ac:dyDescent="0.25">
      <c r="BM2081" s="45"/>
      <c r="BO2081" s="41"/>
      <c r="BP2081" s="41"/>
      <c r="BQ2081" s="41"/>
      <c r="BS2081" s="39"/>
      <c r="CT2081" t="str">
        <f t="shared" si="291"/>
        <v>43999 - Jiné specializované stavební činnosti j. n.</v>
      </c>
      <c r="DB2081" t="s">
        <v>1600</v>
      </c>
    </row>
    <row r="2082" spans="65:106" x14ac:dyDescent="0.25">
      <c r="BM2082" s="45"/>
      <c r="BO2082" s="41"/>
      <c r="BP2082" s="41"/>
      <c r="BQ2082" s="41"/>
      <c r="BS2082" s="39"/>
      <c r="CT2082" t="e">
        <f>TRIM(#REF!)</f>
        <v>#REF!</v>
      </c>
      <c r="DB2082" t="s">
        <v>3314</v>
      </c>
    </row>
    <row r="2083" spans="65:106" x14ac:dyDescent="0.25">
      <c r="BM2083" s="45"/>
      <c r="BO2083" s="41"/>
      <c r="BP2083" s="41"/>
      <c r="BQ2083" s="41"/>
      <c r="BS2083" s="39"/>
      <c r="CT2083" t="str">
        <f>TRIM(D505)</f>
        <v>43999 - Jiné specializované stavební činnosti j. n.</v>
      </c>
      <c r="DB2083" t="s">
        <v>1604</v>
      </c>
    </row>
    <row r="2084" spans="65:106" x14ac:dyDescent="0.25">
      <c r="BM2084" s="45"/>
      <c r="BO2084" s="41"/>
      <c r="BP2084" s="41"/>
      <c r="BQ2084" s="41"/>
      <c r="BS2084" s="39"/>
      <c r="CT2084" t="str">
        <f>TRIM(D506)</f>
        <v>43999 - Jiné specializované stavební činnosti j. n.</v>
      </c>
      <c r="DB2084" t="s">
        <v>1608</v>
      </c>
    </row>
    <row r="2085" spans="65:106" x14ac:dyDescent="0.25">
      <c r="BM2085" s="45"/>
      <c r="BO2085" s="41"/>
      <c r="BP2085" s="41"/>
      <c r="BQ2085" s="41"/>
      <c r="BS2085" s="39"/>
      <c r="CT2085" t="str">
        <f>TRIM(D507)</f>
        <v>43999 - Jiné specializované stavební činnosti j. n.</v>
      </c>
      <c r="DB2085" t="s">
        <v>1611</v>
      </c>
    </row>
    <row r="2086" spans="65:106" x14ac:dyDescent="0.25">
      <c r="BM2086" s="45"/>
      <c r="BO2086" s="41"/>
      <c r="BP2086" s="41"/>
      <c r="BQ2086" s="41"/>
      <c r="BS2086" s="39"/>
      <c r="CT2086" t="str">
        <f>TRIM(D508)</f>
        <v>43999 - Jiné specializované stavební činnosti j. n.</v>
      </c>
      <c r="DB2086" t="s">
        <v>1614</v>
      </c>
    </row>
    <row r="2087" spans="65:106" x14ac:dyDescent="0.25">
      <c r="BM2087" s="45"/>
      <c r="BO2087" s="41"/>
      <c r="BP2087" s="41"/>
      <c r="BQ2087" s="41"/>
      <c r="BS2087" s="39"/>
      <c r="CT2087" t="e">
        <f>TRIM(#REF!)</f>
        <v>#REF!</v>
      </c>
      <c r="DB2087" t="s">
        <v>3315</v>
      </c>
    </row>
    <row r="2088" spans="65:106" x14ac:dyDescent="0.25">
      <c r="BM2088" s="45"/>
      <c r="BO2088" s="41"/>
      <c r="BP2088" s="41"/>
      <c r="BQ2088" s="41"/>
      <c r="BS2088" s="39"/>
      <c r="CT2088" t="str">
        <f t="shared" ref="CT2088:CT2097" si="292">TRIM(D509)</f>
        <v>43999 - Jiné specializované stavební činnosti j. n.</v>
      </c>
      <c r="DB2088" t="s">
        <v>1617</v>
      </c>
    </row>
    <row r="2089" spans="65:106" x14ac:dyDescent="0.25">
      <c r="BM2089" s="45"/>
      <c r="BO2089" s="41"/>
      <c r="BP2089" s="41"/>
      <c r="BQ2089" s="41"/>
      <c r="BS2089" s="39"/>
      <c r="CT2089" t="str">
        <f t="shared" si="292"/>
        <v>45110 - Obchod s automobily a jinými lehkými motorovými vozidly</v>
      </c>
      <c r="DB2089" t="s">
        <v>1620</v>
      </c>
    </row>
    <row r="2090" spans="65:106" x14ac:dyDescent="0.25">
      <c r="BM2090" s="45"/>
      <c r="BO2090" s="41"/>
      <c r="BP2090" s="41"/>
      <c r="BQ2090" s="41"/>
      <c r="BS2090" s="39"/>
      <c r="CT2090" t="str">
        <f t="shared" si="292"/>
        <v>45110 - Obchod s automobily a jinými lehkými motorovými vozidly</v>
      </c>
      <c r="DB2090" t="s">
        <v>1624</v>
      </c>
    </row>
    <row r="2091" spans="65:106" x14ac:dyDescent="0.25">
      <c r="BM2091" s="45"/>
      <c r="BO2091" s="41"/>
      <c r="BP2091" s="41"/>
      <c r="BQ2091" s="41"/>
      <c r="BS2091" s="39"/>
      <c r="CT2091" t="str">
        <f t="shared" si="292"/>
        <v>45110 - Obchod s automobily a jinými lehkými motorovými vozidly</v>
      </c>
      <c r="DB2091" t="s">
        <v>1628</v>
      </c>
    </row>
    <row r="2092" spans="65:106" x14ac:dyDescent="0.25">
      <c r="BM2092" s="45"/>
      <c r="BO2092" s="41"/>
      <c r="BP2092" s="41"/>
      <c r="BQ2092" s="41"/>
      <c r="BS2092" s="39"/>
      <c r="CT2092" t="str">
        <f t="shared" si="292"/>
        <v>45110 - Obchod s automobily a jinými lehkými motorovými vozidly</v>
      </c>
      <c r="DB2092" t="s">
        <v>1631</v>
      </c>
    </row>
    <row r="2093" spans="65:106" x14ac:dyDescent="0.25">
      <c r="BM2093" s="45"/>
      <c r="BO2093" s="41"/>
      <c r="BP2093" s="41"/>
      <c r="BQ2093" s="41"/>
      <c r="BS2093" s="39"/>
      <c r="CT2093" t="str">
        <f t="shared" si="292"/>
        <v>45190 - Obchod s ostatními motorovými vozidly, kromě motocyklů</v>
      </c>
      <c r="DB2093" t="s">
        <v>1634</v>
      </c>
    </row>
    <row r="2094" spans="65:106" x14ac:dyDescent="0.25">
      <c r="BM2094" s="45"/>
      <c r="BO2094" s="41"/>
      <c r="BP2094" s="41"/>
      <c r="BQ2094" s="41"/>
      <c r="BS2094" s="39"/>
      <c r="CT2094" t="str">
        <f t="shared" si="292"/>
        <v>45190 - Obchod s ostatními motorovými vozidly, kromě motocyklů</v>
      </c>
      <c r="DB2094" t="s">
        <v>1637</v>
      </c>
    </row>
    <row r="2095" spans="65:106" x14ac:dyDescent="0.25">
      <c r="BM2095" s="45"/>
      <c r="BO2095" s="41"/>
      <c r="BP2095" s="41"/>
      <c r="BQ2095" s="41"/>
      <c r="BS2095" s="39"/>
      <c r="CT2095" t="str">
        <f t="shared" si="292"/>
        <v>45190 - Obchod s ostatními motorovými vozidly, kromě motocyklů</v>
      </c>
      <c r="DB2095" t="s">
        <v>1640</v>
      </c>
    </row>
    <row r="2096" spans="65:106" x14ac:dyDescent="0.25">
      <c r="BM2096" s="45"/>
      <c r="BO2096" s="41"/>
      <c r="BP2096" s="41"/>
      <c r="BQ2096" s="41"/>
      <c r="BS2096" s="39"/>
      <c r="CT2096" t="str">
        <f t="shared" si="292"/>
        <v>45190 - Obchod s ostatními motorovými vozidly, kromě motocyklů</v>
      </c>
      <c r="DB2096" t="s">
        <v>1640</v>
      </c>
    </row>
    <row r="2097" spans="65:106" x14ac:dyDescent="0.25">
      <c r="BM2097" s="45"/>
      <c r="BO2097" s="41"/>
      <c r="BP2097" s="41"/>
      <c r="BQ2097" s="41"/>
      <c r="BS2097" s="39"/>
      <c r="CT2097" t="str">
        <f t="shared" si="292"/>
        <v>45200 - Opravy a údržba motorových vozidel, kromě motocyklů</v>
      </c>
      <c r="DB2097" t="s">
        <v>1644</v>
      </c>
    </row>
    <row r="2098" spans="65:106" x14ac:dyDescent="0.25">
      <c r="BM2098" s="45"/>
      <c r="BO2098" s="41"/>
      <c r="BP2098" s="41"/>
      <c r="BQ2098" s="41"/>
      <c r="BS2098" s="39"/>
      <c r="CT2098" t="e">
        <f>TRIM(#REF!)</f>
        <v>#REF!</v>
      </c>
      <c r="DB2098" t="s">
        <v>3316</v>
      </c>
    </row>
    <row r="2099" spans="65:106" x14ac:dyDescent="0.25">
      <c r="BM2099" s="45"/>
      <c r="BO2099" s="41"/>
      <c r="BP2099" s="41"/>
      <c r="BQ2099" s="41"/>
      <c r="BS2099" s="39"/>
      <c r="CT2099" t="e">
        <f>TRIM(#REF!)</f>
        <v>#REF!</v>
      </c>
      <c r="DB2099" t="s">
        <v>3316</v>
      </c>
    </row>
    <row r="2100" spans="65:106" x14ac:dyDescent="0.25">
      <c r="BM2100" s="45"/>
      <c r="BO2100" s="41"/>
      <c r="BP2100" s="41"/>
      <c r="BQ2100" s="41"/>
      <c r="BS2100" s="39"/>
      <c r="CT2100" t="str">
        <f t="shared" ref="CT2100:CT2114" si="293">TRIM(D519)</f>
        <v>45310 - Velkoobchod s díly a příslušenstvím pro motorová vozidla, kromě motocyklů</v>
      </c>
      <c r="DB2100" t="s">
        <v>1648</v>
      </c>
    </row>
    <row r="2101" spans="65:106" x14ac:dyDescent="0.25">
      <c r="BM2101" s="45"/>
      <c r="BO2101" s="41"/>
      <c r="BP2101" s="41"/>
      <c r="BQ2101" s="41"/>
      <c r="BS2101" s="39"/>
      <c r="CT2101" t="str">
        <f t="shared" si="293"/>
        <v>45310 - Velkoobchod s díly a příslušenstvím pro motorová vozidla, kromě motocyklů</v>
      </c>
      <c r="DB2101" t="s">
        <v>1651</v>
      </c>
    </row>
    <row r="2102" spans="65:106" x14ac:dyDescent="0.25">
      <c r="BM2102" s="45"/>
      <c r="BO2102" s="41"/>
      <c r="BP2102" s="41"/>
      <c r="BQ2102" s="41"/>
      <c r="BS2102" s="39"/>
      <c r="CT2102" t="str">
        <f t="shared" si="293"/>
        <v>45320 - Maloobchod s díly a příslušenstvím pro motorová vozidla, kromě motocyklů</v>
      </c>
      <c r="DB2102" t="s">
        <v>1654</v>
      </c>
    </row>
    <row r="2103" spans="65:106" x14ac:dyDescent="0.25">
      <c r="BM2103" s="45"/>
      <c r="BO2103" s="41"/>
      <c r="BP2103" s="41"/>
      <c r="BQ2103" s="41"/>
      <c r="BS2103" s="39"/>
      <c r="CT2103" t="str">
        <f t="shared" si="293"/>
        <v>45320 - Maloobchod s díly a příslušenstvím pro motorová vozidla, kromě motocyklů</v>
      </c>
      <c r="DB2103" t="s">
        <v>1657</v>
      </c>
    </row>
    <row r="2104" spans="65:106" x14ac:dyDescent="0.25">
      <c r="BM2104" s="45"/>
      <c r="BO2104" s="41"/>
      <c r="BP2104" s="41"/>
      <c r="BQ2104" s="41"/>
      <c r="BS2104" s="39"/>
      <c r="CT2104" t="str">
        <f t="shared" si="293"/>
        <v>45400 - Obchod, opravy a údržba motocyklů, jejich dílů a příslušenství</v>
      </c>
      <c r="DB2104" t="s">
        <v>1660</v>
      </c>
    </row>
    <row r="2105" spans="65:106" x14ac:dyDescent="0.25">
      <c r="BM2105" s="45"/>
      <c r="BO2105" s="41"/>
      <c r="BP2105" s="41"/>
      <c r="BQ2105" s="41"/>
      <c r="BS2105" s="39"/>
      <c r="CT2105" t="str">
        <f t="shared" si="293"/>
        <v>45400 - Obchod, opravy a údržba motocyklů, jejich dílů a příslušenství</v>
      </c>
      <c r="DB2105" t="s">
        <v>1660</v>
      </c>
    </row>
    <row r="2106" spans="65:106" x14ac:dyDescent="0.25">
      <c r="BM2106" s="45"/>
      <c r="BO2106" s="41"/>
      <c r="BP2106" s="41"/>
      <c r="BQ2106" s="41"/>
      <c r="BS2106" s="39"/>
      <c r="CT2106" t="str">
        <f t="shared" si="293"/>
        <v>45400 - Obchod, opravy a údržba motocyklů, jejich dílů a příslušenství</v>
      </c>
      <c r="DB2106" t="s">
        <v>1660</v>
      </c>
    </row>
    <row r="2107" spans="65:106" x14ac:dyDescent="0.25">
      <c r="BM2107" s="45"/>
      <c r="BO2107" s="41"/>
      <c r="BP2107" s="41"/>
      <c r="BQ2107" s="41"/>
      <c r="BS2107" s="39"/>
      <c r="CT2107" t="str">
        <f t="shared" si="293"/>
        <v>45400 - Obchod, opravy a údržba motocyklů, jejich dílů a příslušenství</v>
      </c>
      <c r="DB2107" t="s">
        <v>1670</v>
      </c>
    </row>
    <row r="2108" spans="65:106" x14ac:dyDescent="0.25">
      <c r="BM2108" s="45"/>
      <c r="BO2108" s="41"/>
      <c r="BP2108" s="41"/>
      <c r="BQ2108" s="41"/>
      <c r="BS2108" s="39"/>
      <c r="CT2108" t="str">
        <f t="shared" si="293"/>
        <v>45400 - Obchod, opravy a údržba motocyklů, jejich dílů a příslušenství</v>
      </c>
      <c r="DB2108" t="s">
        <v>1674</v>
      </c>
    </row>
    <row r="2109" spans="65:106" x14ac:dyDescent="0.25">
      <c r="BM2109" s="45"/>
      <c r="BO2109" s="41"/>
      <c r="BP2109" s="41"/>
      <c r="BQ2109" s="41"/>
      <c r="BS2109" s="39"/>
      <c r="CT2109" t="str">
        <f t="shared" si="293"/>
        <v>46110 - Zprostředkování velkoobchodu a VO v zastoupení se zákl. zeměděl. produkty, živými zvířaty, textil. surovinami a polotovary</v>
      </c>
      <c r="DB2109" t="s">
        <v>1677</v>
      </c>
    </row>
    <row r="2110" spans="65:106" x14ac:dyDescent="0.25">
      <c r="BM2110" s="45"/>
      <c r="BO2110" s="41"/>
      <c r="BP2110" s="41"/>
      <c r="BQ2110" s="41"/>
      <c r="BS2110" s="39"/>
      <c r="CT2110" t="str">
        <f t="shared" si="293"/>
        <v>46120 - Zprostředkování velkoobchodu a velkoobchod v zastoupení s palivy, rudami, kovy a průmyslovými chemikáliemi</v>
      </c>
      <c r="DB2110" t="s">
        <v>1680</v>
      </c>
    </row>
    <row r="2111" spans="65:106" x14ac:dyDescent="0.25">
      <c r="BM2111" s="45"/>
      <c r="BO2111" s="41"/>
      <c r="BP2111" s="41"/>
      <c r="BQ2111" s="41"/>
      <c r="BS2111" s="39"/>
      <c r="CT2111" t="str">
        <f t="shared" si="293"/>
        <v>46130 - Zprostředkování velkoobchodu a velkoobchod v zastoupení se dřevem a stavebními materiály</v>
      </c>
      <c r="DB2111" t="s">
        <v>1684</v>
      </c>
    </row>
    <row r="2112" spans="65:106" x14ac:dyDescent="0.25">
      <c r="BM2112" s="45"/>
      <c r="BO2112" s="41"/>
      <c r="BP2112" s="41"/>
      <c r="BQ2112" s="41"/>
      <c r="BS2112" s="39"/>
      <c r="CT2112" t="str">
        <f t="shared" si="293"/>
        <v>46140 - Zprostředkování velkoobchodu a velkoobchod v zastoupení se stroji, průmyslovým zařízením, loděmi a letadly</v>
      </c>
      <c r="DB2112" t="s">
        <v>1689</v>
      </c>
    </row>
    <row r="2113" spans="65:106" x14ac:dyDescent="0.25">
      <c r="BM2113" s="45"/>
      <c r="BO2113" s="41"/>
      <c r="BP2113" s="41"/>
      <c r="BQ2113" s="41"/>
      <c r="BS2113" s="39"/>
      <c r="CT2113" t="str">
        <f t="shared" si="293"/>
        <v>46150 - Zprostředkování velkoobchodu a velkoobchod v zastoupení s nábytkem, železářským zbožím a potřebami převážně pro domácnost</v>
      </c>
      <c r="DB2113" t="s">
        <v>1694</v>
      </c>
    </row>
    <row r="2114" spans="65:106" x14ac:dyDescent="0.25">
      <c r="BM2114" s="45"/>
      <c r="BO2114" s="41"/>
      <c r="BP2114" s="41"/>
      <c r="BQ2114" s="41"/>
      <c r="BS2114" s="39"/>
      <c r="CT2114" t="str">
        <f t="shared" si="293"/>
        <v>46160 - Zprostředkování velkoobchodu a velkoobchod v zastoupení s textilem, oděvy, kožešinami, obuví a koženými výrobky</v>
      </c>
      <c r="DB2114" t="s">
        <v>1667</v>
      </c>
    </row>
    <row r="2115" spans="65:106" x14ac:dyDescent="0.25">
      <c r="BM2115" s="45"/>
      <c r="BO2115" s="41"/>
      <c r="BP2115" s="41"/>
      <c r="BQ2115" s="41"/>
      <c r="BS2115" s="39"/>
      <c r="CT2115" t="e">
        <f>TRIM(#REF!)</f>
        <v>#REF!</v>
      </c>
      <c r="DB2115" t="s">
        <v>3317</v>
      </c>
    </row>
    <row r="2116" spans="65:106" x14ac:dyDescent="0.25">
      <c r="BM2116" s="45"/>
      <c r="BO2116" s="41"/>
      <c r="BP2116" s="41"/>
      <c r="BQ2116" s="41"/>
      <c r="BS2116" s="39"/>
      <c r="CT2116" t="str">
        <f>TRIM(D534)</f>
        <v>46170 - Zprostředkování velkoobchodu a velkoobchod v zastoupení s potravinami, nápoji, tabákem a tabákovými výrobky</v>
      </c>
      <c r="DB2116" t="s">
        <v>1698</v>
      </c>
    </row>
    <row r="2117" spans="65:106" x14ac:dyDescent="0.25">
      <c r="BM2117" s="45"/>
      <c r="BO2117" s="41"/>
      <c r="BP2117" s="41"/>
      <c r="BQ2117" s="41"/>
      <c r="BS2117" s="39"/>
      <c r="CT2117" t="str">
        <f>TRIM(D535)</f>
        <v>46180 - Zprostředkování specializovaného velkoobchodu a specializovaný velkoobchod v zastoupení s ostatními výrobky</v>
      </c>
      <c r="DB2117" t="s">
        <v>1703</v>
      </c>
    </row>
    <row r="2118" spans="65:106" x14ac:dyDescent="0.25">
      <c r="BM2118" s="45"/>
      <c r="BO2118" s="41"/>
      <c r="BP2118" s="41"/>
      <c r="BQ2118" s="41"/>
      <c r="BS2118" s="39"/>
      <c r="CT2118" t="e">
        <f>TRIM(#REF!)</f>
        <v>#REF!</v>
      </c>
      <c r="DB2118" t="s">
        <v>3318</v>
      </c>
    </row>
    <row r="2119" spans="65:106" x14ac:dyDescent="0.25">
      <c r="BM2119" s="45"/>
      <c r="BO2119" s="41"/>
      <c r="BP2119" s="41"/>
      <c r="BQ2119" s="41"/>
      <c r="BS2119" s="39"/>
      <c r="CT2119" t="e">
        <f>TRIM(#REF!)</f>
        <v>#REF!</v>
      </c>
      <c r="DB2119" t="s">
        <v>3318</v>
      </c>
    </row>
    <row r="2120" spans="65:106" x14ac:dyDescent="0.25">
      <c r="BM2120" s="45"/>
      <c r="BO2120" s="41"/>
      <c r="BP2120" s="41"/>
      <c r="BQ2120" s="41"/>
      <c r="BS2120" s="39"/>
      <c r="CT2120" t="e">
        <f>TRIM(#REF!)</f>
        <v>#REF!</v>
      </c>
      <c r="DB2120" t="s">
        <v>3318</v>
      </c>
    </row>
    <row r="2121" spans="65:106" x14ac:dyDescent="0.25">
      <c r="BM2121" s="45"/>
      <c r="BO2121" s="41"/>
      <c r="BP2121" s="41"/>
      <c r="BQ2121" s="41"/>
      <c r="BS2121" s="39"/>
      <c r="CT2121" t="str">
        <f t="shared" ref="CT2121:CT2127" si="294">TRIM(D536)</f>
        <v>46181 - Zprostředkování velkoobchodu a velkoobchod v zastoupení s papírenskými výrobky</v>
      </c>
      <c r="DB2121" t="s">
        <v>1707</v>
      </c>
    </row>
    <row r="2122" spans="65:106" x14ac:dyDescent="0.25">
      <c r="BM2122" s="45"/>
      <c r="BO2122" s="41"/>
      <c r="BP2122" s="41"/>
      <c r="BQ2122" s="41"/>
      <c r="BS2122" s="39"/>
      <c r="CT2122" t="str">
        <f t="shared" si="294"/>
        <v>46189 - Zprostředkování specializovaného velkoobchodu a velkoobchod v zastoupení s ostatními výrobky j. n.</v>
      </c>
      <c r="DB2122" t="s">
        <v>1710</v>
      </c>
    </row>
    <row r="2123" spans="65:106" x14ac:dyDescent="0.25">
      <c r="BM2123" s="45"/>
      <c r="BO2123" s="41"/>
      <c r="BP2123" s="41"/>
      <c r="BQ2123" s="41"/>
      <c r="BS2123" s="39"/>
      <c r="CT2123" t="str">
        <f t="shared" si="294"/>
        <v>46190 - Zprostředkování nespecializovaného velkoobchodu a nespecializovaný velkoobchod v zastoupení</v>
      </c>
      <c r="DB2123" t="s">
        <v>1713</v>
      </c>
    </row>
    <row r="2124" spans="65:106" x14ac:dyDescent="0.25">
      <c r="BM2124" s="45"/>
      <c r="BO2124" s="41"/>
      <c r="BP2124" s="41"/>
      <c r="BQ2124" s="41"/>
      <c r="BS2124" s="39"/>
      <c r="CT2124" t="str">
        <f t="shared" si="294"/>
        <v>46210 - Velkoobchod s obilím, surovým tabákem, osivy a krmivy</v>
      </c>
      <c r="DB2124" t="s">
        <v>1715</v>
      </c>
    </row>
    <row r="2125" spans="65:106" x14ac:dyDescent="0.25">
      <c r="BM2125" s="45"/>
      <c r="BO2125" s="41"/>
      <c r="BP2125" s="41"/>
      <c r="BQ2125" s="41"/>
      <c r="BS2125" s="39"/>
      <c r="CT2125" t="str">
        <f t="shared" si="294"/>
        <v>46220 - Velkoobchod s květinami a jinými rostlinami</v>
      </c>
      <c r="DB2125" t="s">
        <v>1718</v>
      </c>
    </row>
    <row r="2126" spans="65:106" x14ac:dyDescent="0.25">
      <c r="BM2126" s="45"/>
      <c r="BO2126" s="41"/>
      <c r="BP2126" s="41"/>
      <c r="BQ2126" s="41"/>
      <c r="BS2126" s="39"/>
      <c r="CT2126" t="str">
        <f t="shared" si="294"/>
        <v>46230 - Velkoobchod s živými zvířaty</v>
      </c>
      <c r="DB2126" t="s">
        <v>1721</v>
      </c>
    </row>
    <row r="2127" spans="65:106" x14ac:dyDescent="0.25">
      <c r="BM2127" s="45"/>
      <c r="BO2127" s="41"/>
      <c r="BP2127" s="41"/>
      <c r="BQ2127" s="41"/>
      <c r="BS2127" s="39"/>
      <c r="CT2127" t="str">
        <f t="shared" si="294"/>
        <v>46240 - Velkoobchod se surovými kůžemi, kožešinami a usněmi</v>
      </c>
      <c r="DB2127" t="s">
        <v>1723</v>
      </c>
    </row>
    <row r="2128" spans="65:106" x14ac:dyDescent="0.25">
      <c r="BM2128" s="45"/>
      <c r="BO2128" s="41"/>
      <c r="BP2128" s="41"/>
      <c r="BQ2128" s="41"/>
      <c r="BS2128" s="39"/>
      <c r="CT2128" t="e">
        <f>TRIM(#REF!)</f>
        <v>#REF!</v>
      </c>
      <c r="DB2128" t="s">
        <v>3319</v>
      </c>
    </row>
    <row r="2129" spans="65:106" x14ac:dyDescent="0.25">
      <c r="BM2129" s="45"/>
      <c r="BO2129" s="41"/>
      <c r="BP2129" s="41"/>
      <c r="BQ2129" s="41"/>
      <c r="BS2129" s="39"/>
      <c r="CT2129" t="str">
        <f t="shared" ref="CT2129:CT2141" si="295">TRIM(D543)</f>
        <v>46310 - Velkoobchod s ovocem a zeleninou</v>
      </c>
      <c r="DB2129" t="s">
        <v>1725</v>
      </c>
    </row>
    <row r="2130" spans="65:106" x14ac:dyDescent="0.25">
      <c r="BM2130" s="45"/>
      <c r="BO2130" s="41"/>
      <c r="BP2130" s="41"/>
      <c r="BQ2130" s="41"/>
      <c r="BS2130" s="39"/>
      <c r="CT2130" t="str">
        <f t="shared" si="295"/>
        <v>46320 - Velkoobchod s masem a masnými výrobky</v>
      </c>
      <c r="DB2130" t="s">
        <v>1729</v>
      </c>
    </row>
    <row r="2131" spans="65:106" x14ac:dyDescent="0.25">
      <c r="BM2131" s="45"/>
      <c r="BO2131" s="41"/>
      <c r="BP2131" s="41"/>
      <c r="BQ2131" s="41"/>
      <c r="BS2131" s="39"/>
      <c r="CT2131" t="str">
        <f t="shared" si="295"/>
        <v>46330 - Velkoobchod s mléčnými výrobky, vejci, jedlými oleji a tuky</v>
      </c>
      <c r="DB2131" t="s">
        <v>1733</v>
      </c>
    </row>
    <row r="2132" spans="65:106" x14ac:dyDescent="0.25">
      <c r="BM2132" s="45"/>
      <c r="BO2132" s="41"/>
      <c r="BP2132" s="41"/>
      <c r="BQ2132" s="41"/>
      <c r="BS2132" s="39"/>
      <c r="CT2132" t="str">
        <f t="shared" si="295"/>
        <v>46340 - Velkoobchod s nápoji</v>
      </c>
      <c r="DB2132" t="s">
        <v>1736</v>
      </c>
    </row>
    <row r="2133" spans="65:106" x14ac:dyDescent="0.25">
      <c r="BM2133" s="45"/>
      <c r="BO2133" s="41"/>
      <c r="BP2133" s="41"/>
      <c r="BQ2133" s="41"/>
      <c r="BS2133" s="39"/>
      <c r="CT2133" t="str">
        <f t="shared" si="295"/>
        <v>46350 - Velkoobchod s tabákovými výrobky</v>
      </c>
      <c r="DB2133" t="s">
        <v>1738</v>
      </c>
    </row>
    <row r="2134" spans="65:106" x14ac:dyDescent="0.25">
      <c r="BM2134" s="45"/>
      <c r="BO2134" s="41"/>
      <c r="BP2134" s="41"/>
      <c r="BQ2134" s="41"/>
      <c r="BS2134" s="39"/>
      <c r="CT2134" t="str">
        <f t="shared" si="295"/>
        <v>46360 - Velkoobchod s cukrem, čokoládou a cukrovinkami</v>
      </c>
      <c r="DB2134" t="s">
        <v>1741</v>
      </c>
    </row>
    <row r="2135" spans="65:106" x14ac:dyDescent="0.25">
      <c r="BM2135" s="45"/>
      <c r="BO2135" s="41"/>
      <c r="BP2135" s="41"/>
      <c r="BQ2135" s="41"/>
      <c r="BS2135" s="39"/>
      <c r="CT2135" t="str">
        <f t="shared" si="295"/>
        <v>46370 - Velkoobchod s kávou, čajem, kakaem a kořením</v>
      </c>
      <c r="DB2135" t="s">
        <v>1746</v>
      </c>
    </row>
    <row r="2136" spans="65:106" x14ac:dyDescent="0.25">
      <c r="BM2136" s="45"/>
      <c r="BO2136" s="41"/>
      <c r="BP2136" s="41"/>
      <c r="BQ2136" s="41"/>
      <c r="BS2136" s="39"/>
      <c r="CT2136" t="str">
        <f t="shared" si="295"/>
        <v>46380 - Specializovaný velkoobchod s jinými potravinami, včetně ryb, korýšů a měkkýšů</v>
      </c>
      <c r="DB2136" t="s">
        <v>1752</v>
      </c>
    </row>
    <row r="2137" spans="65:106" x14ac:dyDescent="0.25">
      <c r="BM2137" s="45"/>
      <c r="BO2137" s="41"/>
      <c r="BP2137" s="41"/>
      <c r="BQ2137" s="41"/>
      <c r="BS2137" s="39"/>
      <c r="CT2137" t="str">
        <f t="shared" si="295"/>
        <v>46380 - Specializovaný velkoobchod s jinými potravinami, včetně ryb, korýšů a měkkýšů</v>
      </c>
      <c r="DB2137" t="s">
        <v>1757</v>
      </c>
    </row>
    <row r="2138" spans="65:106" x14ac:dyDescent="0.25">
      <c r="BM2138" s="45"/>
      <c r="BO2138" s="41"/>
      <c r="BP2138" s="41"/>
      <c r="BQ2138" s="41"/>
      <c r="BS2138" s="39"/>
      <c r="CT2138" t="str">
        <f t="shared" si="295"/>
        <v>46390 - Nespecializovaný velkoobchod s potravinami, nápoji a tabákovými výrobky</v>
      </c>
      <c r="DB2138" t="s">
        <v>1762</v>
      </c>
    </row>
    <row r="2139" spans="65:106" x14ac:dyDescent="0.25">
      <c r="BM2139" s="45"/>
      <c r="BO2139" s="41"/>
      <c r="BP2139" s="41"/>
      <c r="BQ2139" s="41"/>
      <c r="BS2139" s="39"/>
      <c r="CT2139" t="str">
        <f t="shared" si="295"/>
        <v>46410 - Velkoobchod s textilem</v>
      </c>
      <c r="DB2139" t="s">
        <v>1766</v>
      </c>
    </row>
    <row r="2140" spans="65:106" x14ac:dyDescent="0.25">
      <c r="BM2140" s="45"/>
      <c r="BO2140" s="41"/>
      <c r="BP2140" s="41"/>
      <c r="BQ2140" s="41"/>
      <c r="BS2140" s="39"/>
      <c r="CT2140" t="str">
        <f t="shared" si="295"/>
        <v>46420 - Velkoobchod s oděvy a obuví</v>
      </c>
      <c r="DB2140" t="s">
        <v>1769</v>
      </c>
    </row>
    <row r="2141" spans="65:106" x14ac:dyDescent="0.25">
      <c r="BM2141" s="45"/>
      <c r="BO2141" s="41"/>
      <c r="BP2141" s="41"/>
      <c r="BQ2141" s="41"/>
      <c r="BS2141" s="39"/>
      <c r="CT2141" t="str">
        <f t="shared" si="295"/>
        <v>46421 - Velkoobchod s oděvy</v>
      </c>
      <c r="DB2141" t="s">
        <v>1773</v>
      </c>
    </row>
    <row r="2142" spans="65:106" x14ac:dyDescent="0.25">
      <c r="BM2142" s="45"/>
      <c r="BO2142" s="41"/>
      <c r="BP2142" s="41"/>
      <c r="BQ2142" s="41"/>
      <c r="BS2142" s="39"/>
      <c r="CT2142" t="e">
        <f>TRIM(#REF!)</f>
        <v>#REF!</v>
      </c>
      <c r="DB2142" t="s">
        <v>3320</v>
      </c>
    </row>
    <row r="2143" spans="65:106" x14ac:dyDescent="0.25">
      <c r="BM2143" s="45"/>
      <c r="BO2143" s="41"/>
      <c r="BP2143" s="41"/>
      <c r="BQ2143" s="41"/>
      <c r="BS2143" s="39"/>
      <c r="CT2143" t="e">
        <f>TRIM(#REF!)</f>
        <v>#REF!</v>
      </c>
      <c r="DB2143" t="s">
        <v>3320</v>
      </c>
    </row>
    <row r="2144" spans="65:106" x14ac:dyDescent="0.25">
      <c r="BM2144" s="45"/>
      <c r="BO2144" s="41"/>
      <c r="BP2144" s="41"/>
      <c r="BQ2144" s="41"/>
      <c r="BS2144" s="39"/>
      <c r="CT2144" t="e">
        <f>TRIM(#REF!)</f>
        <v>#REF!</v>
      </c>
      <c r="DB2144" t="s">
        <v>3321</v>
      </c>
    </row>
    <row r="2145" spans="65:106" x14ac:dyDescent="0.25">
      <c r="BM2145" s="45"/>
      <c r="BO2145" s="41"/>
      <c r="BP2145" s="41"/>
      <c r="BQ2145" s="41"/>
      <c r="BS2145" s="39"/>
      <c r="CT2145" t="e">
        <f>TRIM(#REF!)</f>
        <v>#REF!</v>
      </c>
      <c r="DB2145" t="s">
        <v>3321</v>
      </c>
    </row>
    <row r="2146" spans="65:106" x14ac:dyDescent="0.25">
      <c r="BM2146" s="45"/>
      <c r="BO2146" s="41"/>
      <c r="BP2146" s="41"/>
      <c r="BQ2146" s="41"/>
      <c r="BS2146" s="39"/>
      <c r="CT2146" t="str">
        <f>TRIM(D556)</f>
        <v>46422 - Velkoobchod s obuví</v>
      </c>
      <c r="DB2146" t="s">
        <v>1777</v>
      </c>
    </row>
    <row r="2147" spans="65:106" x14ac:dyDescent="0.25">
      <c r="BM2147" s="45"/>
      <c r="BO2147" s="41"/>
      <c r="BP2147" s="41"/>
      <c r="BQ2147" s="41"/>
      <c r="BS2147" s="39"/>
      <c r="CT2147" t="str">
        <f>TRIM(D557)</f>
        <v>46430 - Velkoobchod s elektrospotřebiči a elektronikou</v>
      </c>
      <c r="DB2147" t="s">
        <v>1777</v>
      </c>
    </row>
    <row r="2148" spans="65:106" x14ac:dyDescent="0.25">
      <c r="BM2148" s="45"/>
      <c r="BO2148" s="41"/>
      <c r="BP2148" s="41"/>
      <c r="BQ2148" s="41"/>
      <c r="BS2148" s="39"/>
      <c r="CT2148" t="str">
        <f>TRIM(D558)</f>
        <v>46430 - Velkoobchod s elektrospotřebiči a elektronikou</v>
      </c>
      <c r="DB2148" t="s">
        <v>1784</v>
      </c>
    </row>
    <row r="2149" spans="65:106" x14ac:dyDescent="0.25">
      <c r="BM2149" s="45"/>
      <c r="BO2149" s="41"/>
      <c r="BP2149" s="41"/>
      <c r="BQ2149" s="41"/>
      <c r="BS2149" s="39"/>
      <c r="CT2149" t="str">
        <f>TRIM(D559)</f>
        <v>46430 - Velkoobchod s elektrospotřebiči a elektronikou</v>
      </c>
      <c r="DB2149" t="s">
        <v>1784</v>
      </c>
    </row>
    <row r="2150" spans="65:106" x14ac:dyDescent="0.25">
      <c r="BM2150" s="45"/>
      <c r="BO2150" s="41"/>
      <c r="BP2150" s="41"/>
      <c r="BQ2150" s="41"/>
      <c r="BS2150" s="39"/>
      <c r="CT2150" t="e">
        <f>TRIM(#REF!)</f>
        <v>#REF!</v>
      </c>
      <c r="DB2150" t="s">
        <v>3322</v>
      </c>
    </row>
    <row r="2151" spans="65:106" x14ac:dyDescent="0.25">
      <c r="BM2151" s="45"/>
      <c r="BO2151" s="41"/>
      <c r="BP2151" s="41"/>
      <c r="BQ2151" s="41"/>
      <c r="BS2151" s="39"/>
      <c r="CT2151" t="e">
        <f>TRIM(#REF!)</f>
        <v>#REF!</v>
      </c>
      <c r="DB2151" t="s">
        <v>3322</v>
      </c>
    </row>
    <row r="2152" spans="65:106" x14ac:dyDescent="0.25">
      <c r="BM2152" s="45"/>
      <c r="BO2152" s="41"/>
      <c r="BP2152" s="41"/>
      <c r="BQ2152" s="41"/>
      <c r="BS2152" s="39"/>
      <c r="CT2152" t="str">
        <f t="shared" ref="CT2152:CT2166" si="296">TRIM(D560)</f>
        <v>46440 - Velkoobchod s porcelánovými, keramickými a skleněnými výrobky a čisticími prostředky</v>
      </c>
      <c r="DB2152" t="s">
        <v>1791</v>
      </c>
    </row>
    <row r="2153" spans="65:106" x14ac:dyDescent="0.25">
      <c r="BM2153" s="45"/>
      <c r="BO2153" s="41"/>
      <c r="BP2153" s="41"/>
      <c r="BQ2153" s="41"/>
      <c r="BS2153" s="39"/>
      <c r="CT2153" t="str">
        <f t="shared" si="296"/>
        <v>46441 - Velkoobchod s porcelánovými, keramickými a skleněnými výrobky</v>
      </c>
      <c r="DB2153" t="s">
        <v>1791</v>
      </c>
    </row>
    <row r="2154" spans="65:106" x14ac:dyDescent="0.25">
      <c r="BM2154" s="45"/>
      <c r="BO2154" s="41"/>
      <c r="BP2154" s="41"/>
      <c r="BQ2154" s="41"/>
      <c r="BS2154" s="39"/>
      <c r="CT2154" t="str">
        <f t="shared" si="296"/>
        <v>46442 - Velkoobchod s pracími a čisticími prostředky</v>
      </c>
      <c r="DB2154" t="s">
        <v>1794</v>
      </c>
    </row>
    <row r="2155" spans="65:106" x14ac:dyDescent="0.25">
      <c r="BM2155" s="45"/>
      <c r="BO2155" s="41"/>
      <c r="BP2155" s="41"/>
      <c r="BQ2155" s="41"/>
      <c r="BS2155" s="39"/>
      <c r="CT2155" t="str">
        <f t="shared" si="296"/>
        <v>46450 - Velkoobchod s kosmetickými výrobky</v>
      </c>
      <c r="DB2155" t="s">
        <v>1794</v>
      </c>
    </row>
    <row r="2156" spans="65:106" x14ac:dyDescent="0.25">
      <c r="BM2156" s="45"/>
      <c r="BO2156" s="41"/>
      <c r="BP2156" s="41"/>
      <c r="BQ2156" s="41"/>
      <c r="BS2156" s="39"/>
      <c r="CT2156" t="str">
        <f t="shared" si="296"/>
        <v>46460 - Velkoobchod s farmaceutickými výrobky</v>
      </c>
      <c r="DB2156" t="s">
        <v>1797</v>
      </c>
    </row>
    <row r="2157" spans="65:106" x14ac:dyDescent="0.25">
      <c r="BM2157" s="45"/>
      <c r="BO2157" s="41"/>
      <c r="BP2157" s="41"/>
      <c r="BQ2157" s="41"/>
      <c r="BS2157" s="39"/>
      <c r="CT2157" t="str">
        <f t="shared" si="296"/>
        <v>46470 - Velkoobchod s nábytkem, koberci a svítidly</v>
      </c>
      <c r="DB2157" t="s">
        <v>1797</v>
      </c>
    </row>
    <row r="2158" spans="65:106" x14ac:dyDescent="0.25">
      <c r="BM2158" s="45"/>
      <c r="BO2158" s="41"/>
      <c r="BP2158" s="41"/>
      <c r="BQ2158" s="41"/>
      <c r="BS2158" s="39"/>
      <c r="CT2158" t="str">
        <f t="shared" si="296"/>
        <v>46480 - Velkoobchod s hodinami, hodinkami a klenoty</v>
      </c>
      <c r="DB2158" t="s">
        <v>1800</v>
      </c>
    </row>
    <row r="2159" spans="65:106" x14ac:dyDescent="0.25">
      <c r="BM2159" s="45"/>
      <c r="BO2159" s="41"/>
      <c r="BP2159" s="41"/>
      <c r="BQ2159" s="41"/>
      <c r="BS2159" s="39"/>
      <c r="CT2159" t="str">
        <f t="shared" si="296"/>
        <v>46490 - Velkoobchod s ostatními výrobky převážně pro domácnost</v>
      </c>
      <c r="DB2159" t="s">
        <v>1800</v>
      </c>
    </row>
    <row r="2160" spans="65:106" x14ac:dyDescent="0.25">
      <c r="BM2160" s="45"/>
      <c r="BO2160" s="41"/>
      <c r="BP2160" s="41"/>
      <c r="BQ2160" s="41"/>
      <c r="BS2160" s="39"/>
      <c r="CT2160" t="str">
        <f t="shared" si="296"/>
        <v>46510 - Velkoobchod s počítači, počítačovým periferním zařízením a softwarem</v>
      </c>
      <c r="DB2160" t="s">
        <v>1805</v>
      </c>
    </row>
    <row r="2161" spans="65:106" x14ac:dyDescent="0.25">
      <c r="BM2161" s="45"/>
      <c r="BO2161" s="41"/>
      <c r="BP2161" s="41"/>
      <c r="BQ2161" s="41"/>
      <c r="BS2161" s="39"/>
      <c r="CT2161" t="str">
        <f t="shared" si="296"/>
        <v>46520 - Velkoobchod s elektronickým a telekomunikačním zařízením a jeho díly</v>
      </c>
      <c r="DB2161" t="s">
        <v>1805</v>
      </c>
    </row>
    <row r="2162" spans="65:106" x14ac:dyDescent="0.25">
      <c r="BM2162" s="45"/>
      <c r="BO2162" s="41"/>
      <c r="BP2162" s="41"/>
      <c r="BQ2162" s="41"/>
      <c r="BS2162" s="39"/>
      <c r="CT2162" t="str">
        <f t="shared" si="296"/>
        <v>46610 - Velkoobchod se zemědělskými stroji, strojním zařízením a příslušenstvím</v>
      </c>
      <c r="DB2162" t="s">
        <v>1808</v>
      </c>
    </row>
    <row r="2163" spans="65:106" x14ac:dyDescent="0.25">
      <c r="BM2163" s="45"/>
      <c r="BO2163" s="41"/>
      <c r="BP2163" s="41"/>
      <c r="BQ2163" s="41"/>
      <c r="BS2163" s="39"/>
      <c r="CT2163" t="str">
        <f t="shared" si="296"/>
        <v>46620 - Velkoobchod s obráběcími stroji</v>
      </c>
      <c r="DB2163" t="s">
        <v>1808</v>
      </c>
    </row>
    <row r="2164" spans="65:106" x14ac:dyDescent="0.25">
      <c r="BM2164" s="45"/>
      <c r="BO2164" s="41"/>
      <c r="BP2164" s="41"/>
      <c r="BQ2164" s="41"/>
      <c r="BS2164" s="39"/>
      <c r="CT2164" t="str">
        <f t="shared" si="296"/>
        <v>46630 - Velkoobchod s těžebními a stavebními stroji a zařízením</v>
      </c>
      <c r="DB2164" t="s">
        <v>1811</v>
      </c>
    </row>
    <row r="2165" spans="65:106" x14ac:dyDescent="0.25">
      <c r="BM2165" s="45"/>
      <c r="BO2165" s="41"/>
      <c r="BP2165" s="41"/>
      <c r="BQ2165" s="41"/>
      <c r="BS2165" s="39"/>
      <c r="CT2165" t="str">
        <f t="shared" si="296"/>
        <v>46640 - Velkoobchod se strojním zařízením pro textilní průmysl, šicími a pletacími stroji</v>
      </c>
      <c r="DB2165" t="s">
        <v>1811</v>
      </c>
    </row>
    <row r="2166" spans="65:106" x14ac:dyDescent="0.25">
      <c r="BM2166" s="45"/>
      <c r="BO2166" s="41"/>
      <c r="BP2166" s="41"/>
      <c r="BQ2166" s="41"/>
      <c r="BS2166" s="39"/>
      <c r="CT2166" t="str">
        <f t="shared" si="296"/>
        <v>46650 - Velkoobchod s kancelářským nábytkem</v>
      </c>
      <c r="DB2166" t="s">
        <v>1817</v>
      </c>
    </row>
    <row r="2167" spans="65:106" x14ac:dyDescent="0.25">
      <c r="BM2167" s="45"/>
      <c r="BO2167" s="41"/>
      <c r="BP2167" s="41"/>
      <c r="BQ2167" s="41"/>
      <c r="BS2167" s="39"/>
      <c r="CT2167" t="e">
        <f>TRIM(#REF!)</f>
        <v>#REF!</v>
      </c>
      <c r="DB2167" t="s">
        <v>1817</v>
      </c>
    </row>
    <row r="2168" spans="65:106" x14ac:dyDescent="0.25">
      <c r="BM2168" s="45"/>
      <c r="BO2168" s="41"/>
      <c r="BP2168" s="41"/>
      <c r="BQ2168" s="41"/>
      <c r="BS2168" s="39"/>
      <c r="CT2168" t="str">
        <f>TRIM(D575)</f>
        <v>46660 - Velkoobchod s ostatními kancelářskými stroji a zařízením</v>
      </c>
      <c r="DB2168" t="s">
        <v>1817</v>
      </c>
    </row>
    <row r="2169" spans="65:106" x14ac:dyDescent="0.25">
      <c r="BM2169" s="45"/>
      <c r="BO2169" s="41"/>
      <c r="BP2169" s="41"/>
      <c r="BQ2169" s="41"/>
      <c r="BS2169" s="39"/>
      <c r="CT2169" t="e">
        <f>TRIM(#REF!)</f>
        <v>#REF!</v>
      </c>
      <c r="DB2169" t="s">
        <v>3323</v>
      </c>
    </row>
    <row r="2170" spans="65:106" x14ac:dyDescent="0.25">
      <c r="BM2170" s="45"/>
      <c r="BO2170" s="41"/>
      <c r="BP2170" s="41"/>
      <c r="BQ2170" s="41"/>
      <c r="BS2170" s="39"/>
      <c r="CT2170" t="e">
        <f>TRIM(#REF!)</f>
        <v>#REF!</v>
      </c>
      <c r="DB2170" t="s">
        <v>3323</v>
      </c>
    </row>
    <row r="2171" spans="65:106" x14ac:dyDescent="0.25">
      <c r="BM2171" s="45"/>
      <c r="BO2171" s="41"/>
      <c r="BP2171" s="41"/>
      <c r="BQ2171" s="41"/>
      <c r="BS2171" s="39"/>
      <c r="CT2171" t="str">
        <f t="shared" ref="CT2171:CT2176" si="297">TRIM(D576)</f>
        <v>46690 - Velkoobchod s ostatními stroji a zařízením</v>
      </c>
      <c r="DB2171" t="s">
        <v>1822</v>
      </c>
    </row>
    <row r="2172" spans="65:106" x14ac:dyDescent="0.25">
      <c r="BM2172" s="45"/>
      <c r="BO2172" s="41"/>
      <c r="BP2172" s="41"/>
      <c r="BQ2172" s="41"/>
      <c r="BS2172" s="39"/>
      <c r="CT2172" t="str">
        <f t="shared" si="297"/>
        <v>46710 - Velkoobchod s pevnými, kapalnými a plynnými palivy a příbuznými výrobky</v>
      </c>
      <c r="DB2172" t="s">
        <v>1822</v>
      </c>
    </row>
    <row r="2173" spans="65:106" x14ac:dyDescent="0.25">
      <c r="BM2173" s="45"/>
      <c r="BO2173" s="41"/>
      <c r="BP2173" s="41"/>
      <c r="BQ2173" s="41"/>
      <c r="BS2173" s="39"/>
      <c r="CT2173" t="str">
        <f t="shared" si="297"/>
        <v>46711 - Velkoobchod s pevnými palivy a příbuznými výrobky</v>
      </c>
      <c r="DB2173" t="s">
        <v>1828</v>
      </c>
    </row>
    <row r="2174" spans="65:106" x14ac:dyDescent="0.25">
      <c r="BM2174" s="45"/>
      <c r="BO2174" s="41"/>
      <c r="BP2174" s="41"/>
      <c r="BQ2174" s="41"/>
      <c r="BS2174" s="39"/>
      <c r="CT2174" t="str">
        <f t="shared" si="297"/>
        <v>46712 - Velkoobchod s kapalnými palivy a příbuznými výrobky</v>
      </c>
      <c r="DB2174" t="s">
        <v>1828</v>
      </c>
    </row>
    <row r="2175" spans="65:106" x14ac:dyDescent="0.25">
      <c r="BM2175" s="45"/>
      <c r="BO2175" s="41"/>
      <c r="BP2175" s="41"/>
      <c r="BQ2175" s="41"/>
      <c r="BS2175" s="39"/>
      <c r="CT2175" t="str">
        <f t="shared" si="297"/>
        <v>46713 - Velkoobchod s plynnými palivy a příbuznými výrobky</v>
      </c>
      <c r="DB2175" t="s">
        <v>1831</v>
      </c>
    </row>
    <row r="2176" spans="65:106" x14ac:dyDescent="0.25">
      <c r="BM2176" s="45"/>
      <c r="BO2176" s="41"/>
      <c r="BP2176" s="41"/>
      <c r="BQ2176" s="41"/>
      <c r="BS2176" s="39"/>
      <c r="CT2176" t="str">
        <f t="shared" si="297"/>
        <v>46720 - Velkoobchod s rudami, kovy a hutními výrobky</v>
      </c>
      <c r="DB2176" t="s">
        <v>1831</v>
      </c>
    </row>
    <row r="2177" spans="65:106" x14ac:dyDescent="0.25">
      <c r="BM2177" s="45"/>
      <c r="BO2177" s="41"/>
      <c r="BP2177" s="41"/>
      <c r="BQ2177" s="41"/>
      <c r="BS2177" s="39"/>
      <c r="CT2177" t="e">
        <f>TRIM(#REF!)</f>
        <v>#REF!</v>
      </c>
      <c r="DB2177" t="s">
        <v>3324</v>
      </c>
    </row>
    <row r="2178" spans="65:106" x14ac:dyDescent="0.25">
      <c r="BM2178" s="45"/>
      <c r="BO2178" s="41"/>
      <c r="BP2178" s="41"/>
      <c r="BQ2178" s="41"/>
      <c r="BS2178" s="39"/>
      <c r="CT2178" t="e">
        <f>TRIM(#REF!)</f>
        <v>#REF!</v>
      </c>
      <c r="DB2178" t="s">
        <v>3324</v>
      </c>
    </row>
    <row r="2179" spans="65:106" x14ac:dyDescent="0.25">
      <c r="BM2179" s="45"/>
      <c r="BO2179" s="41"/>
      <c r="BP2179" s="41"/>
      <c r="BQ2179" s="41"/>
      <c r="BS2179" s="39"/>
      <c r="CT2179" t="e">
        <f>TRIM(#REF!)</f>
        <v>#REF!</v>
      </c>
      <c r="DB2179" t="s">
        <v>3324</v>
      </c>
    </row>
    <row r="2180" spans="65:106" x14ac:dyDescent="0.25">
      <c r="BM2180" s="45"/>
      <c r="BO2180" s="41"/>
      <c r="BP2180" s="41"/>
      <c r="BQ2180" s="41"/>
      <c r="BS2180" s="39"/>
      <c r="CT2180" t="str">
        <f t="shared" ref="CT2180:CT2191" si="298">TRIM(D582)</f>
        <v>46730 - Velkoobchod se dřevem, stavebními materiály a sanitárním vybavením</v>
      </c>
      <c r="DB2180" t="s">
        <v>1834</v>
      </c>
    </row>
    <row r="2181" spans="65:106" x14ac:dyDescent="0.25">
      <c r="BM2181" s="45"/>
      <c r="BO2181" s="41"/>
      <c r="BP2181" s="41"/>
      <c r="BQ2181" s="41"/>
      <c r="BS2181" s="39"/>
      <c r="CT2181" t="str">
        <f t="shared" si="298"/>
        <v>46740 - Velkoobchod s železářským zbožím, instalatérskými a topenářskými potřebami</v>
      </c>
      <c r="DB2181" t="s">
        <v>1834</v>
      </c>
    </row>
    <row r="2182" spans="65:106" x14ac:dyDescent="0.25">
      <c r="BM2182" s="45"/>
      <c r="BO2182" s="41"/>
      <c r="BP2182" s="41"/>
      <c r="BQ2182" s="41"/>
      <c r="BS2182" s="39"/>
      <c r="CT2182" t="str">
        <f t="shared" si="298"/>
        <v>46750 - Velkoobchod s chemickými výrobky</v>
      </c>
      <c r="DB2182" t="s">
        <v>1837</v>
      </c>
    </row>
    <row r="2183" spans="65:106" x14ac:dyDescent="0.25">
      <c r="BM2183" s="45"/>
      <c r="BO2183" s="41"/>
      <c r="BP2183" s="41"/>
      <c r="BQ2183" s="41"/>
      <c r="BS2183" s="39"/>
      <c r="CT2183" t="str">
        <f t="shared" si="298"/>
        <v>46760 - Velkoobchod s ostatními meziprodukty</v>
      </c>
      <c r="DB2183" t="s">
        <v>1837</v>
      </c>
    </row>
    <row r="2184" spans="65:106" x14ac:dyDescent="0.25">
      <c r="BM2184" s="45"/>
      <c r="BO2184" s="41"/>
      <c r="BP2184" s="41"/>
      <c r="BQ2184" s="41"/>
      <c r="BS2184" s="39"/>
      <c r="CT2184" t="str">
        <f t="shared" si="298"/>
        <v>46761 - Velkoobchod s papírenskými meziprodukty</v>
      </c>
      <c r="DB2184" t="s">
        <v>1842</v>
      </c>
    </row>
    <row r="2185" spans="65:106" x14ac:dyDescent="0.25">
      <c r="BM2185" s="45"/>
      <c r="BO2185" s="41"/>
      <c r="BP2185" s="41"/>
      <c r="BQ2185" s="41"/>
      <c r="BS2185" s="39"/>
      <c r="CT2185" t="str">
        <f t="shared" si="298"/>
        <v>46769 - Velkoobchod s ostatními meziprodukty j. n.</v>
      </c>
      <c r="DB2185" t="s">
        <v>1842</v>
      </c>
    </row>
    <row r="2186" spans="65:106" x14ac:dyDescent="0.25">
      <c r="BM2186" s="45"/>
      <c r="BO2186" s="41"/>
      <c r="BP2186" s="41"/>
      <c r="BQ2186" s="41"/>
      <c r="BS2186" s="39"/>
      <c r="CT2186" t="str">
        <f t="shared" si="298"/>
        <v>46770 - Velkoobchod s odpadem a šrotem</v>
      </c>
      <c r="DB2186" t="s">
        <v>1845</v>
      </c>
    </row>
    <row r="2187" spans="65:106" x14ac:dyDescent="0.25">
      <c r="BM2187" s="45"/>
      <c r="BO2187" s="41"/>
      <c r="BP2187" s="41"/>
      <c r="BQ2187" s="41"/>
      <c r="BS2187" s="39"/>
      <c r="CT2187" t="str">
        <f t="shared" si="298"/>
        <v>46900 - Nespecializovaný velkoobchod</v>
      </c>
      <c r="DB2187" t="s">
        <v>1845</v>
      </c>
    </row>
    <row r="2188" spans="65:106" x14ac:dyDescent="0.25">
      <c r="BM2188" s="45"/>
      <c r="BO2188" s="41"/>
      <c r="BP2188" s="41"/>
      <c r="BQ2188" s="41"/>
      <c r="BS2188" s="39"/>
      <c r="CT2188" t="str">
        <f t="shared" si="298"/>
        <v>47110 - Maloobchod s převahou potravin, nápojů a tabákových výrobků v nespecializovaných prodejnách</v>
      </c>
      <c r="DB2188" t="s">
        <v>1850</v>
      </c>
    </row>
    <row r="2189" spans="65:106" x14ac:dyDescent="0.25">
      <c r="BM2189" s="45"/>
      <c r="BO2189" s="41"/>
      <c r="BP2189" s="41"/>
      <c r="BQ2189" s="41"/>
      <c r="BS2189" s="39"/>
      <c r="CT2189" t="str">
        <f t="shared" si="298"/>
        <v>47110 - Maloobchod s převahou potravin, nápojů a tabákových výrobků v nespecializovaných prodejnách</v>
      </c>
      <c r="DB2189" t="s">
        <v>1850</v>
      </c>
    </row>
    <row r="2190" spans="65:106" x14ac:dyDescent="0.25">
      <c r="BM2190" s="45"/>
      <c r="BO2190" s="41"/>
      <c r="BP2190" s="41"/>
      <c r="BQ2190" s="41"/>
      <c r="BS2190" s="39"/>
      <c r="CT2190" t="str">
        <f t="shared" si="298"/>
        <v>47190 - Ostatní maloobchod v nespecializovaných prodejnách</v>
      </c>
      <c r="DB2190" t="s">
        <v>1850</v>
      </c>
    </row>
    <row r="2191" spans="65:106" x14ac:dyDescent="0.25">
      <c r="BM2191" s="45"/>
      <c r="BO2191" s="41"/>
      <c r="BP2191" s="41"/>
      <c r="BQ2191" s="41"/>
      <c r="BS2191" s="39"/>
      <c r="CT2191" t="str">
        <f t="shared" si="298"/>
        <v>47190 - Ostatní maloobchod v nespecializovaných prodejnách</v>
      </c>
      <c r="DB2191" t="s">
        <v>1850</v>
      </c>
    </row>
    <row r="2192" spans="65:106" x14ac:dyDescent="0.25">
      <c r="BM2192" s="45"/>
      <c r="BO2192" s="41"/>
      <c r="BP2192" s="41"/>
      <c r="BQ2192" s="41"/>
      <c r="BS2192" s="39"/>
      <c r="CT2192" t="e">
        <f>TRIM(#REF!)</f>
        <v>#REF!</v>
      </c>
      <c r="DB2192" t="s">
        <v>3325</v>
      </c>
    </row>
    <row r="2193" spans="65:106" x14ac:dyDescent="0.25">
      <c r="BM2193" s="45"/>
      <c r="BO2193" s="41"/>
      <c r="BP2193" s="41"/>
      <c r="BQ2193" s="41"/>
      <c r="BS2193" s="39"/>
      <c r="CT2193" t="e">
        <f>TRIM(#REF!)</f>
        <v>#REF!</v>
      </c>
      <c r="DB2193" t="s">
        <v>3325</v>
      </c>
    </row>
    <row r="2194" spans="65:106" x14ac:dyDescent="0.25">
      <c r="BM2194" s="45"/>
      <c r="BO2194" s="41"/>
      <c r="BP2194" s="41"/>
      <c r="BQ2194" s="41"/>
      <c r="BS2194" s="39"/>
      <c r="CT2194" t="str">
        <f t="shared" ref="CT2194:CT2203" si="299">TRIM(D594)</f>
        <v>47210 - Maloobchod s ovocem a zeleninou</v>
      </c>
      <c r="DB2194" t="s">
        <v>1859</v>
      </c>
    </row>
    <row r="2195" spans="65:106" x14ac:dyDescent="0.25">
      <c r="BM2195" s="45"/>
      <c r="BO2195" s="41"/>
      <c r="BP2195" s="41"/>
      <c r="BQ2195" s="41"/>
      <c r="BS2195" s="39"/>
      <c r="CT2195" t="str">
        <f t="shared" si="299"/>
        <v>47210 - Maloobchod s ovocem a zeleninou</v>
      </c>
      <c r="DB2195" t="s">
        <v>1859</v>
      </c>
    </row>
    <row r="2196" spans="65:106" x14ac:dyDescent="0.25">
      <c r="BM2196" s="45"/>
      <c r="BO2196" s="41"/>
      <c r="BP2196" s="41"/>
      <c r="BQ2196" s="41"/>
      <c r="BS2196" s="39"/>
      <c r="CT2196" t="str">
        <f t="shared" si="299"/>
        <v>47220 - Maloobchod s masem a masnými výrobky</v>
      </c>
      <c r="DB2196" t="s">
        <v>1862</v>
      </c>
    </row>
    <row r="2197" spans="65:106" x14ac:dyDescent="0.25">
      <c r="BM2197" s="45"/>
      <c r="BO2197" s="41"/>
      <c r="BP2197" s="41"/>
      <c r="BQ2197" s="41"/>
      <c r="BS2197" s="39"/>
      <c r="CT2197" t="str">
        <f t="shared" si="299"/>
        <v>47220 - Maloobchod s masem a masnými výrobky</v>
      </c>
      <c r="DB2197" t="s">
        <v>1862</v>
      </c>
    </row>
    <row r="2198" spans="65:106" x14ac:dyDescent="0.25">
      <c r="BM2198" s="45"/>
      <c r="BO2198" s="41"/>
      <c r="BP2198" s="41"/>
      <c r="BQ2198" s="41"/>
      <c r="BS2198" s="39"/>
      <c r="CT2198" t="str">
        <f t="shared" si="299"/>
        <v>47230 - Maloobchod s rybami, korýši a měkkýši</v>
      </c>
      <c r="DB2198" t="s">
        <v>1867</v>
      </c>
    </row>
    <row r="2199" spans="65:106" x14ac:dyDescent="0.25">
      <c r="BM2199" s="45"/>
      <c r="BO2199" s="41"/>
      <c r="BP2199" s="41"/>
      <c r="BQ2199" s="41"/>
      <c r="BS2199" s="39"/>
      <c r="CT2199" t="str">
        <f t="shared" si="299"/>
        <v>47230 - Maloobchod s rybami, korýši a měkkýši</v>
      </c>
      <c r="DB2199" t="s">
        <v>1867</v>
      </c>
    </row>
    <row r="2200" spans="65:106" x14ac:dyDescent="0.25">
      <c r="BM2200" s="45"/>
      <c r="BO2200" s="41"/>
      <c r="BP2200" s="41"/>
      <c r="BQ2200" s="41"/>
      <c r="BS2200" s="39"/>
      <c r="CT2200" t="str">
        <f t="shared" si="299"/>
        <v>47240 - Maloobchod s chlebem, pečivem, cukrářskými výrobky a cukrovinkami</v>
      </c>
      <c r="DB2200" t="s">
        <v>1870</v>
      </c>
    </row>
    <row r="2201" spans="65:106" x14ac:dyDescent="0.25">
      <c r="BM2201" s="45"/>
      <c r="BO2201" s="41"/>
      <c r="BP2201" s="41"/>
      <c r="BQ2201" s="41"/>
      <c r="BS2201" s="39"/>
      <c r="CT2201" t="str">
        <f t="shared" si="299"/>
        <v>47240 - Maloobchod s chlebem, pečivem, cukrářskými výrobky a cukrovinkami</v>
      </c>
      <c r="DB2201" t="s">
        <v>1870</v>
      </c>
    </row>
    <row r="2202" spans="65:106" x14ac:dyDescent="0.25">
      <c r="BM2202" s="45"/>
      <c r="BO2202" s="41"/>
      <c r="BP2202" s="41"/>
      <c r="BQ2202" s="41"/>
      <c r="BS2202" s="39"/>
      <c r="CT2202" t="str">
        <f t="shared" si="299"/>
        <v>47250 - Maloobchod s nápoji</v>
      </c>
      <c r="DB2202" t="s">
        <v>1874</v>
      </c>
    </row>
    <row r="2203" spans="65:106" x14ac:dyDescent="0.25">
      <c r="BM2203" s="45"/>
      <c r="BO2203" s="41"/>
      <c r="BP2203" s="41"/>
      <c r="BQ2203" s="41"/>
      <c r="BS2203" s="39"/>
      <c r="CT2203" t="str">
        <f t="shared" si="299"/>
        <v>47250 - Maloobchod s nápoji</v>
      </c>
      <c r="DB2203" t="s">
        <v>1874</v>
      </c>
    </row>
    <row r="2204" spans="65:106" x14ac:dyDescent="0.25">
      <c r="BM2204" s="45"/>
      <c r="BO2204" s="41"/>
      <c r="BP2204" s="41"/>
      <c r="BQ2204" s="41"/>
      <c r="BS2204" s="39"/>
      <c r="CT2204" t="e">
        <f>TRIM(#REF!)</f>
        <v>#REF!</v>
      </c>
      <c r="DB2204" t="s">
        <v>3326</v>
      </c>
    </row>
    <row r="2205" spans="65:106" x14ac:dyDescent="0.25">
      <c r="BM2205" s="45"/>
      <c r="BO2205" s="41"/>
      <c r="BP2205" s="41"/>
      <c r="BQ2205" s="41"/>
      <c r="BS2205" s="39"/>
      <c r="CT2205" t="e">
        <f>TRIM(#REF!)</f>
        <v>#REF!</v>
      </c>
      <c r="DB2205" t="s">
        <v>3326</v>
      </c>
    </row>
    <row r="2206" spans="65:106" x14ac:dyDescent="0.25">
      <c r="BM2206" s="45"/>
      <c r="BO2206" s="41"/>
      <c r="BP2206" s="41"/>
      <c r="BQ2206" s="41"/>
      <c r="BS2206" s="39"/>
      <c r="CT2206" t="e">
        <f>TRIM(#REF!)</f>
        <v>#REF!</v>
      </c>
      <c r="DB2206" t="s">
        <v>3326</v>
      </c>
    </row>
    <row r="2207" spans="65:106" x14ac:dyDescent="0.25">
      <c r="BM2207" s="45"/>
      <c r="BO2207" s="41"/>
      <c r="BP2207" s="41"/>
      <c r="BQ2207" s="41"/>
      <c r="BS2207" s="39"/>
      <c r="CT2207" t="e">
        <f>TRIM(#REF!)</f>
        <v>#REF!</v>
      </c>
      <c r="DB2207" t="s">
        <v>3326</v>
      </c>
    </row>
    <row r="2208" spans="65:106" x14ac:dyDescent="0.25">
      <c r="BM2208" s="45"/>
      <c r="BO2208" s="41"/>
      <c r="BP2208" s="41"/>
      <c r="BQ2208" s="41"/>
      <c r="BS2208" s="39"/>
      <c r="CT2208" t="str">
        <f t="shared" ref="CT2208:CT2244" si="300">TRIM(D604)</f>
        <v>47260 - Maloobchod s tabákovými výrobky</v>
      </c>
      <c r="DB2208" t="s">
        <v>1878</v>
      </c>
    </row>
    <row r="2209" spans="65:106" x14ac:dyDescent="0.25">
      <c r="BM2209" s="45"/>
      <c r="BO2209" s="41"/>
      <c r="BP2209" s="41"/>
      <c r="BQ2209" s="41"/>
      <c r="BS2209" s="39"/>
      <c r="CT2209" t="str">
        <f t="shared" si="300"/>
        <v>47260 - Maloobchod s tabákovými výrobky</v>
      </c>
      <c r="DB2209" t="s">
        <v>1878</v>
      </c>
    </row>
    <row r="2210" spans="65:106" x14ac:dyDescent="0.25">
      <c r="BM2210" s="45"/>
      <c r="BO2210" s="41"/>
      <c r="BP2210" s="41"/>
      <c r="BQ2210" s="41"/>
      <c r="BS2210" s="39"/>
      <c r="CT2210" t="str">
        <f t="shared" si="300"/>
        <v>47290 - Ostatní maloobchod s potravinami ve specializovaných prodejnách</v>
      </c>
      <c r="DB2210" t="s">
        <v>1881</v>
      </c>
    </row>
    <row r="2211" spans="65:106" x14ac:dyDescent="0.25">
      <c r="BM2211" s="45"/>
      <c r="BO2211" s="41"/>
      <c r="BP2211" s="41"/>
      <c r="BQ2211" s="41"/>
      <c r="BS2211" s="39"/>
      <c r="CT2211" t="str">
        <f t="shared" si="300"/>
        <v>47290 - Ostatní maloobchod s potravinami ve specializovaných prodejnách</v>
      </c>
      <c r="DB2211" t="s">
        <v>1881</v>
      </c>
    </row>
    <row r="2212" spans="65:106" x14ac:dyDescent="0.25">
      <c r="BM2212" s="45"/>
      <c r="BO2212" s="41"/>
      <c r="BP2212" s="41"/>
      <c r="BQ2212" s="41"/>
      <c r="BS2212" s="39"/>
      <c r="CT2212" t="str">
        <f t="shared" si="300"/>
        <v>47300 - Maloobchod s pohonnými hmotami ve specializovaných prodejnách</v>
      </c>
      <c r="DB2212" t="s">
        <v>1884</v>
      </c>
    </row>
    <row r="2213" spans="65:106" x14ac:dyDescent="0.25">
      <c r="BM2213" s="45"/>
      <c r="BO2213" s="41"/>
      <c r="BP2213" s="41"/>
      <c r="BQ2213" s="41"/>
      <c r="BS2213" s="39"/>
      <c r="CT2213" t="str">
        <f t="shared" si="300"/>
        <v>47300 - Maloobchod s pohonnými hmotami ve specializovaných prodejnách</v>
      </c>
      <c r="DB2213" t="s">
        <v>1884</v>
      </c>
    </row>
    <row r="2214" spans="65:106" x14ac:dyDescent="0.25">
      <c r="BM2214" s="45"/>
      <c r="BO2214" s="41"/>
      <c r="BP2214" s="41"/>
      <c r="BQ2214" s="41"/>
      <c r="BS2214" s="39"/>
      <c r="CT2214" t="str">
        <f t="shared" si="300"/>
        <v>47410 - Maloobchod s počítači, počítačovým periferním zařízením a softwarem</v>
      </c>
      <c r="DB2214" t="s">
        <v>1889</v>
      </c>
    </row>
    <row r="2215" spans="65:106" x14ac:dyDescent="0.25">
      <c r="BM2215" s="45"/>
      <c r="BO2215" s="41"/>
      <c r="BP2215" s="41"/>
      <c r="BQ2215" s="41"/>
      <c r="BS2215" s="39"/>
      <c r="CT2215" t="str">
        <f t="shared" si="300"/>
        <v>47410 - Maloobchod s počítači, počítačovým periferním zařízením a softwarem</v>
      </c>
      <c r="DB2215" t="s">
        <v>1889</v>
      </c>
    </row>
    <row r="2216" spans="65:106" x14ac:dyDescent="0.25">
      <c r="BM2216" s="45"/>
      <c r="BO2216" s="41"/>
      <c r="BP2216" s="41"/>
      <c r="BQ2216" s="41"/>
      <c r="BS2216" s="39"/>
      <c r="CT2216" t="str">
        <f t="shared" si="300"/>
        <v>47420 - Maloobchod s telekomunikačním zařízením</v>
      </c>
      <c r="DB2216" t="s">
        <v>1892</v>
      </c>
    </row>
    <row r="2217" spans="65:106" x14ac:dyDescent="0.25">
      <c r="BM2217" s="45"/>
      <c r="BO2217" s="41"/>
      <c r="BP2217" s="41"/>
      <c r="BQ2217" s="41"/>
      <c r="BS2217" s="39"/>
      <c r="CT2217" t="str">
        <f t="shared" si="300"/>
        <v>47420 - Maloobchod s telekomunikačním zařízením</v>
      </c>
      <c r="DB2217" t="s">
        <v>1892</v>
      </c>
    </row>
    <row r="2218" spans="65:106" x14ac:dyDescent="0.25">
      <c r="BM2218" s="45"/>
      <c r="BO2218" s="41"/>
      <c r="BP2218" s="41"/>
      <c r="BQ2218" s="41"/>
      <c r="BS2218" s="39"/>
      <c r="CT2218" t="str">
        <f t="shared" si="300"/>
        <v>47430 - Maloobchod s audio- a videozařízením</v>
      </c>
      <c r="DB2218" t="s">
        <v>1895</v>
      </c>
    </row>
    <row r="2219" spans="65:106" x14ac:dyDescent="0.25">
      <c r="BM2219" s="45"/>
      <c r="BO2219" s="41"/>
      <c r="BP2219" s="41"/>
      <c r="BQ2219" s="41"/>
      <c r="BS2219" s="39"/>
      <c r="CT2219" t="str">
        <f t="shared" si="300"/>
        <v>47430 - Maloobchod s audio- a videozařízením</v>
      </c>
      <c r="DB2219" t="s">
        <v>1895</v>
      </c>
    </row>
    <row r="2220" spans="65:106" x14ac:dyDescent="0.25">
      <c r="BM2220" s="45"/>
      <c r="BO2220" s="41"/>
      <c r="BP2220" s="41"/>
      <c r="BQ2220" s="41"/>
      <c r="BS2220" s="39"/>
      <c r="CT2220" t="str">
        <f t="shared" si="300"/>
        <v>47510 - Maloobchod s textilem</v>
      </c>
      <c r="DB2220" t="s">
        <v>1900</v>
      </c>
    </row>
    <row r="2221" spans="65:106" x14ac:dyDescent="0.25">
      <c r="BM2221" s="45"/>
      <c r="BO2221" s="41"/>
      <c r="BP2221" s="41"/>
      <c r="BQ2221" s="41"/>
      <c r="BS2221" s="39"/>
      <c r="CT2221" t="str">
        <f t="shared" si="300"/>
        <v>47510 - Maloobchod s textilem</v>
      </c>
      <c r="DB2221" t="s">
        <v>1900</v>
      </c>
    </row>
    <row r="2222" spans="65:106" x14ac:dyDescent="0.25">
      <c r="BM2222" s="45"/>
      <c r="BO2222" s="41"/>
      <c r="BP2222" s="41"/>
      <c r="BQ2222" s="41"/>
      <c r="BS2222" s="39"/>
      <c r="CT2222" t="str">
        <f t="shared" si="300"/>
        <v>47520 - Maloobchod s železářským zbožím, barvami, sklem a potřebami pro kutily</v>
      </c>
      <c r="DB2222" t="s">
        <v>1903</v>
      </c>
    </row>
    <row r="2223" spans="65:106" x14ac:dyDescent="0.25">
      <c r="BM2223" s="45"/>
      <c r="BO2223" s="41"/>
      <c r="BP2223" s="41"/>
      <c r="BQ2223" s="41"/>
      <c r="BS2223" s="39"/>
      <c r="CT2223" t="str">
        <f t="shared" si="300"/>
        <v>47520 - Maloobchod s železářským zbožím, barvami, sklem a potřebami pro kutily</v>
      </c>
      <c r="DB2223" t="s">
        <v>1903</v>
      </c>
    </row>
    <row r="2224" spans="65:106" x14ac:dyDescent="0.25">
      <c r="BM2224" s="45"/>
      <c r="BO2224" s="41"/>
      <c r="BP2224" s="41"/>
      <c r="BQ2224" s="41"/>
      <c r="BS2224" s="39"/>
      <c r="CT2224" t="str">
        <f t="shared" si="300"/>
        <v>47530 - Maloobchod s koberci, podlahovými krytinami a nástěnnými obklady</v>
      </c>
      <c r="DB2224" t="s">
        <v>1903</v>
      </c>
    </row>
    <row r="2225" spans="65:106" x14ac:dyDescent="0.25">
      <c r="BM2225" s="45"/>
      <c r="BO2225" s="41"/>
      <c r="BP2225" s="41"/>
      <c r="BQ2225" s="41"/>
      <c r="BS2225" s="39"/>
      <c r="CT2225" t="str">
        <f t="shared" si="300"/>
        <v>47530 - Maloobchod s koberci, podlahovými krytinami a nástěnnými obklady</v>
      </c>
      <c r="DB2225" t="s">
        <v>1903</v>
      </c>
    </row>
    <row r="2226" spans="65:106" x14ac:dyDescent="0.25">
      <c r="BM2226" s="45"/>
      <c r="BO2226" s="41"/>
      <c r="BP2226" s="41"/>
      <c r="BQ2226" s="41"/>
      <c r="BS2226" s="39"/>
      <c r="CT2226" t="str">
        <f t="shared" si="300"/>
        <v>47540 - Maloobchod s elektrospotřebiči a elektronikou</v>
      </c>
      <c r="DB2226" t="s">
        <v>1903</v>
      </c>
    </row>
    <row r="2227" spans="65:106" x14ac:dyDescent="0.25">
      <c r="BM2227" s="45"/>
      <c r="BO2227" s="41"/>
      <c r="BP2227" s="41"/>
      <c r="BQ2227" s="41"/>
      <c r="BS2227" s="39"/>
      <c r="CT2227" t="str">
        <f t="shared" si="300"/>
        <v>47540 - Maloobchod s elektrospotřebiči a elektronikou</v>
      </c>
      <c r="DB2227" t="s">
        <v>1903</v>
      </c>
    </row>
    <row r="2228" spans="65:106" x14ac:dyDescent="0.25">
      <c r="BM2228" s="45"/>
      <c r="BO2228" s="41"/>
      <c r="BP2228" s="41"/>
      <c r="BQ2228" s="41"/>
      <c r="BS2228" s="39"/>
      <c r="CT2228" t="str">
        <f t="shared" si="300"/>
        <v>47590 - Maloobchod s nábytkem, svítidly a ostatními výrobky převážně pro domácnost ve specializovaných prodejnách</v>
      </c>
      <c r="DB2228" t="s">
        <v>1908</v>
      </c>
    </row>
    <row r="2229" spans="65:106" x14ac:dyDescent="0.25">
      <c r="BM2229" s="45"/>
      <c r="BO2229" s="41"/>
      <c r="BP2229" s="41"/>
      <c r="BQ2229" s="41"/>
      <c r="BS2229" s="39"/>
      <c r="CT2229" t="str">
        <f t="shared" si="300"/>
        <v>47590 - Maloobchod s nábytkem, svítidly a ostatními výrobky převážně pro domácnost ve specializovaných prodejnách</v>
      </c>
      <c r="DB2229" t="s">
        <v>1908</v>
      </c>
    </row>
    <row r="2230" spans="65:106" x14ac:dyDescent="0.25">
      <c r="BM2230" s="45"/>
      <c r="BO2230" s="41"/>
      <c r="BP2230" s="41"/>
      <c r="BQ2230" s="41"/>
      <c r="BS2230" s="39"/>
      <c r="CT2230" t="str">
        <f t="shared" si="300"/>
        <v>47590 - Maloobchod s nábytkem, svítidly a ostatními výrobky převážně pro domácnost ve specializovaných prodejnách</v>
      </c>
      <c r="DB2230" t="s">
        <v>1908</v>
      </c>
    </row>
    <row r="2231" spans="65:106" x14ac:dyDescent="0.25">
      <c r="BM2231" s="45"/>
      <c r="BO2231" s="41"/>
      <c r="BP2231" s="41"/>
      <c r="BQ2231" s="41"/>
      <c r="BS2231" s="39"/>
      <c r="CT2231" t="str">
        <f t="shared" si="300"/>
        <v>47590 - Maloobchod s nábytkem, svítidly a ostatními výrobky převážně pro domácnost ve specializovaných prodejnách</v>
      </c>
      <c r="DB2231" t="s">
        <v>1911</v>
      </c>
    </row>
    <row r="2232" spans="65:106" x14ac:dyDescent="0.25">
      <c r="BM2232" s="45"/>
      <c r="BO2232" s="41"/>
      <c r="BP2232" s="41"/>
      <c r="BQ2232" s="41"/>
      <c r="BS2232" s="39"/>
      <c r="CT2232" t="str">
        <f t="shared" si="300"/>
        <v>47610 - Maloobchod s knihami</v>
      </c>
      <c r="DB2232" t="s">
        <v>1911</v>
      </c>
    </row>
    <row r="2233" spans="65:106" x14ac:dyDescent="0.25">
      <c r="BM2233" s="45"/>
      <c r="BO2233" s="41"/>
      <c r="BP2233" s="41"/>
      <c r="BQ2233" s="41"/>
      <c r="BS2233" s="39"/>
      <c r="CT2233" t="str">
        <f t="shared" si="300"/>
        <v>47610 - Maloobchod s knihami</v>
      </c>
      <c r="DB2233" t="s">
        <v>1914</v>
      </c>
    </row>
    <row r="2234" spans="65:106" x14ac:dyDescent="0.25">
      <c r="BM2234" s="45"/>
      <c r="BO2234" s="41"/>
      <c r="BP2234" s="41"/>
      <c r="BQ2234" s="41"/>
      <c r="BS2234" s="39"/>
      <c r="CT2234" t="str">
        <f t="shared" si="300"/>
        <v>47620 - Maloobchod s novinami, časopisy a papírnickým zbožím</v>
      </c>
      <c r="DB2234" t="s">
        <v>1914</v>
      </c>
    </row>
    <row r="2235" spans="65:106" x14ac:dyDescent="0.25">
      <c r="BM2235" s="45"/>
      <c r="BO2235" s="41"/>
      <c r="BP2235" s="41"/>
      <c r="BQ2235" s="41"/>
      <c r="BS2235" s="39"/>
      <c r="CT2235" t="str">
        <f t="shared" si="300"/>
        <v>47620 - Maloobchod s novinami, časopisy a papírnickým zbožím</v>
      </c>
      <c r="DB2235" t="s">
        <v>1917</v>
      </c>
    </row>
    <row r="2236" spans="65:106" x14ac:dyDescent="0.25">
      <c r="BM2236" s="45"/>
      <c r="BO2236" s="41"/>
      <c r="BP2236" s="41"/>
      <c r="BQ2236" s="41"/>
      <c r="BS2236" s="39"/>
      <c r="CT2236" t="str">
        <f t="shared" si="300"/>
        <v>47630 - Maloobchod s audio- a videozáznamy</v>
      </c>
      <c r="DB2236" t="s">
        <v>1917</v>
      </c>
    </row>
    <row r="2237" spans="65:106" x14ac:dyDescent="0.25">
      <c r="BM2237" s="45"/>
      <c r="BO2237" s="41"/>
      <c r="BP2237" s="41"/>
      <c r="BQ2237" s="41"/>
      <c r="BS2237" s="39"/>
      <c r="CT2237" t="str">
        <f t="shared" si="300"/>
        <v>47630 - Maloobchod s audio- a videozáznamy</v>
      </c>
      <c r="DB2237" t="s">
        <v>1920</v>
      </c>
    </row>
    <row r="2238" spans="65:106" x14ac:dyDescent="0.25">
      <c r="BM2238" s="45"/>
      <c r="BO2238" s="41"/>
      <c r="BP2238" s="41"/>
      <c r="BQ2238" s="41"/>
      <c r="BS2238" s="39"/>
      <c r="CT2238" t="str">
        <f t="shared" si="300"/>
        <v>47640 - Maloobchod se sportovním vybavením</v>
      </c>
      <c r="DB2238" t="s">
        <v>1920</v>
      </c>
    </row>
    <row r="2239" spans="65:106" x14ac:dyDescent="0.25">
      <c r="BM2239" s="45"/>
      <c r="BO2239" s="41"/>
      <c r="BP2239" s="41"/>
      <c r="BQ2239" s="41"/>
      <c r="BS2239" s="39"/>
      <c r="CT2239" t="str">
        <f t="shared" si="300"/>
        <v>47640 - Maloobchod se sportovním vybavením</v>
      </c>
      <c r="DB2239" t="s">
        <v>1920</v>
      </c>
    </row>
    <row r="2240" spans="65:106" x14ac:dyDescent="0.25">
      <c r="BM2240" s="45"/>
      <c r="BO2240" s="41"/>
      <c r="BP2240" s="41"/>
      <c r="BQ2240" s="41"/>
      <c r="BS2240" s="39"/>
      <c r="CT2240" t="str">
        <f t="shared" si="300"/>
        <v>47650 - Maloobchod s hrami a hračkami</v>
      </c>
      <c r="DB2240" t="s">
        <v>1920</v>
      </c>
    </row>
    <row r="2241" spans="65:106" x14ac:dyDescent="0.25">
      <c r="BM2241" s="45"/>
      <c r="BO2241" s="41"/>
      <c r="BP2241" s="41"/>
      <c r="BQ2241" s="41"/>
      <c r="BS2241" s="39"/>
      <c r="CT2241" t="str">
        <f t="shared" si="300"/>
        <v>47650 - Maloobchod s hrami a hračkami</v>
      </c>
      <c r="DB2241" t="s">
        <v>1920</v>
      </c>
    </row>
    <row r="2242" spans="65:106" x14ac:dyDescent="0.25">
      <c r="BM2242" s="45"/>
      <c r="BO2242" s="41"/>
      <c r="BP2242" s="41"/>
      <c r="BQ2242" s="41"/>
      <c r="BS2242" s="39"/>
      <c r="CT2242" t="str">
        <f t="shared" si="300"/>
        <v>47710 - Maloobchod s oděvy</v>
      </c>
      <c r="DB2242" t="s">
        <v>1923</v>
      </c>
    </row>
    <row r="2243" spans="65:106" x14ac:dyDescent="0.25">
      <c r="BM2243" s="45"/>
      <c r="BO2243" s="41"/>
      <c r="BP2243" s="41"/>
      <c r="BQ2243" s="41"/>
      <c r="BS2243" s="39"/>
      <c r="CT2243" t="str">
        <f t="shared" si="300"/>
        <v>47710 - Maloobchod s oděvy</v>
      </c>
      <c r="DB2243" t="s">
        <v>1923</v>
      </c>
    </row>
    <row r="2244" spans="65:106" x14ac:dyDescent="0.25">
      <c r="BM2244" s="45"/>
      <c r="BO2244" s="41"/>
      <c r="BP2244" s="41"/>
      <c r="BQ2244" s="41"/>
      <c r="BS2244" s="39"/>
      <c r="CT2244" t="str">
        <f t="shared" si="300"/>
        <v>47720 - Maloobchod s obuví a koženými výrobky</v>
      </c>
      <c r="DB2244" t="s">
        <v>1923</v>
      </c>
    </row>
    <row r="2245" spans="65:106" x14ac:dyDescent="0.25">
      <c r="BM2245" s="45"/>
      <c r="BO2245" s="41"/>
      <c r="BP2245" s="41"/>
      <c r="BQ2245" s="41"/>
      <c r="BS2245" s="39"/>
      <c r="CT2245" t="e">
        <f>TRIM(#REF!)</f>
        <v>#REF!</v>
      </c>
      <c r="DB2245" t="s">
        <v>3327</v>
      </c>
    </row>
    <row r="2246" spans="65:106" x14ac:dyDescent="0.25">
      <c r="BM2246" s="45"/>
      <c r="BO2246" s="41"/>
      <c r="BP2246" s="41"/>
      <c r="BQ2246" s="41"/>
      <c r="BS2246" s="39"/>
      <c r="CT2246" t="e">
        <f>TRIM(#REF!)</f>
        <v>#REF!</v>
      </c>
      <c r="DB2246" t="s">
        <v>3327</v>
      </c>
    </row>
    <row r="2247" spans="65:106" x14ac:dyDescent="0.25">
      <c r="BM2247" s="45"/>
      <c r="BO2247" s="41"/>
      <c r="BP2247" s="41"/>
      <c r="BQ2247" s="41"/>
      <c r="BS2247" s="39"/>
      <c r="CT2247" t="e">
        <f>TRIM(#REF!)</f>
        <v>#REF!</v>
      </c>
      <c r="DB2247" t="s">
        <v>3327</v>
      </c>
    </row>
    <row r="2248" spans="65:106" x14ac:dyDescent="0.25">
      <c r="BM2248" s="45"/>
      <c r="BO2248" s="41"/>
      <c r="BP2248" s="41"/>
      <c r="BQ2248" s="41"/>
      <c r="BS2248" s="39"/>
      <c r="CT2248" t="e">
        <f>TRIM(#REF!)</f>
        <v>#REF!</v>
      </c>
      <c r="DB2248" t="s">
        <v>3327</v>
      </c>
    </row>
    <row r="2249" spans="65:106" x14ac:dyDescent="0.25">
      <c r="BM2249" s="45"/>
      <c r="BO2249" s="41"/>
      <c r="BP2249" s="41"/>
      <c r="BQ2249" s="41"/>
      <c r="BS2249" s="39"/>
      <c r="CT2249" t="e">
        <f>TRIM(#REF!)</f>
        <v>#REF!</v>
      </c>
      <c r="DB2249" t="s">
        <v>3327</v>
      </c>
    </row>
    <row r="2250" spans="65:106" x14ac:dyDescent="0.25">
      <c r="BM2250" s="45"/>
      <c r="BO2250" s="41"/>
      <c r="BP2250" s="41"/>
      <c r="BQ2250" s="41"/>
      <c r="BS2250" s="39"/>
      <c r="CT2250" t="e">
        <f>TRIM(#REF!)</f>
        <v>#REF!</v>
      </c>
      <c r="DB2250" t="s">
        <v>3327</v>
      </c>
    </row>
    <row r="2251" spans="65:106" x14ac:dyDescent="0.25">
      <c r="BM2251" s="45"/>
      <c r="BO2251" s="41"/>
      <c r="BP2251" s="41"/>
      <c r="BQ2251" s="41"/>
      <c r="BS2251" s="39"/>
      <c r="CT2251" t="str">
        <f t="shared" ref="CT2251:CT2280" si="301">TRIM(D641)</f>
        <v>47720 - Maloobchod s obuví a koženými výrobky</v>
      </c>
      <c r="DB2251" t="s">
        <v>1927</v>
      </c>
    </row>
    <row r="2252" spans="65:106" x14ac:dyDescent="0.25">
      <c r="BM2252" s="45"/>
      <c r="BO2252" s="41"/>
      <c r="BP2252" s="41"/>
      <c r="BQ2252" s="41"/>
      <c r="BS2252" s="39"/>
      <c r="CT2252" t="str">
        <f t="shared" si="301"/>
        <v>47730 - Maloobchod s farmaceutickými přípravky</v>
      </c>
      <c r="DB2252" t="s">
        <v>1927</v>
      </c>
    </row>
    <row r="2253" spans="65:106" x14ac:dyDescent="0.25">
      <c r="BM2253" s="45"/>
      <c r="BO2253" s="41"/>
      <c r="BP2253" s="41"/>
      <c r="BQ2253" s="41"/>
      <c r="BS2253" s="39"/>
      <c r="CT2253" t="str">
        <f t="shared" si="301"/>
        <v>47730 - Maloobchod s farmaceutickými přípravky</v>
      </c>
      <c r="DB2253" t="s">
        <v>1927</v>
      </c>
    </row>
    <row r="2254" spans="65:106" x14ac:dyDescent="0.25">
      <c r="BM2254" s="45"/>
      <c r="BO2254" s="41"/>
      <c r="BP2254" s="41"/>
      <c r="BQ2254" s="41"/>
      <c r="BS2254" s="39"/>
      <c r="CT2254" t="str">
        <f t="shared" si="301"/>
        <v>47740 - Maloobchod se zdravotnickými a ortopedickými výrobky</v>
      </c>
      <c r="DB2254" t="s">
        <v>1927</v>
      </c>
    </row>
    <row r="2255" spans="65:106" x14ac:dyDescent="0.25">
      <c r="BM2255" s="45"/>
      <c r="BO2255" s="41"/>
      <c r="BP2255" s="41"/>
      <c r="BQ2255" s="41"/>
      <c r="BS2255" s="39"/>
      <c r="CT2255" t="str">
        <f t="shared" si="301"/>
        <v>47740 - Maloobchod se zdravotnickými a ortopedickými výrobky</v>
      </c>
      <c r="DB2255" t="s">
        <v>1927</v>
      </c>
    </row>
    <row r="2256" spans="65:106" x14ac:dyDescent="0.25">
      <c r="BM2256" s="45"/>
      <c r="BO2256" s="41"/>
      <c r="BP2256" s="41"/>
      <c r="BQ2256" s="41"/>
      <c r="BS2256" s="39"/>
      <c r="CT2256" t="str">
        <f t="shared" si="301"/>
        <v>47750 - Maloobchod s kosmetickými a toaletními výrobky</v>
      </c>
      <c r="DB2256" t="s">
        <v>1927</v>
      </c>
    </row>
    <row r="2257" spans="65:106" x14ac:dyDescent="0.25">
      <c r="BM2257" s="45"/>
      <c r="BO2257" s="41"/>
      <c r="BP2257" s="41"/>
      <c r="BQ2257" s="41"/>
      <c r="BS2257" s="39"/>
      <c r="CT2257" t="str">
        <f t="shared" si="301"/>
        <v>47750 - Maloobchod s kosmetickými a toaletními výrobky</v>
      </c>
      <c r="DB2257" t="s">
        <v>1927</v>
      </c>
    </row>
    <row r="2258" spans="65:106" x14ac:dyDescent="0.25">
      <c r="BM2258" s="45"/>
      <c r="BO2258" s="41"/>
      <c r="BP2258" s="41"/>
      <c r="BQ2258" s="41"/>
      <c r="BS2258" s="39"/>
      <c r="CT2258" t="str">
        <f t="shared" si="301"/>
        <v>47760 - Maloobchod s květinami, rostlinami, osivy, hnojivy, zvířaty pro zájmový chov a krmivy pro ně</v>
      </c>
      <c r="DB2258" t="s">
        <v>1927</v>
      </c>
    </row>
    <row r="2259" spans="65:106" x14ac:dyDescent="0.25">
      <c r="BM2259" s="45"/>
      <c r="BO2259" s="41"/>
      <c r="BP2259" s="41"/>
      <c r="BQ2259" s="41"/>
      <c r="BS2259" s="39"/>
      <c r="CT2259" t="str">
        <f t="shared" si="301"/>
        <v>47760 - Maloobchod s květinami, rostlinami, osivy, hnojivy, zvířaty pro zájmový chov a krmivy pro ně</v>
      </c>
      <c r="DB2259" t="s">
        <v>1930</v>
      </c>
    </row>
    <row r="2260" spans="65:106" x14ac:dyDescent="0.25">
      <c r="BM2260" s="45"/>
      <c r="BO2260" s="41"/>
      <c r="BP2260" s="41"/>
      <c r="BQ2260" s="41"/>
      <c r="BS2260" s="39"/>
      <c r="CT2260" t="str">
        <f t="shared" si="301"/>
        <v>47770 - Maloobchod s hodinami, hodinkami a klenoty</v>
      </c>
      <c r="DB2260" t="s">
        <v>1930</v>
      </c>
    </row>
    <row r="2261" spans="65:106" x14ac:dyDescent="0.25">
      <c r="BM2261" s="45"/>
      <c r="BO2261" s="41"/>
      <c r="BP2261" s="41"/>
      <c r="BQ2261" s="41"/>
      <c r="BS2261" s="39"/>
      <c r="CT2261" t="str">
        <f t="shared" si="301"/>
        <v>47770 - Maloobchod s hodinami, hodinkami a klenoty</v>
      </c>
      <c r="DB2261" t="s">
        <v>1930</v>
      </c>
    </row>
    <row r="2262" spans="65:106" x14ac:dyDescent="0.25">
      <c r="BM2262" s="45"/>
      <c r="BO2262" s="41"/>
      <c r="BP2262" s="41"/>
      <c r="BQ2262" s="41"/>
      <c r="BS2262" s="39"/>
      <c r="CT2262" t="str">
        <f t="shared" si="301"/>
        <v>47780 - Ostatní maloobchod s novým zbožím ve specializovaných prodejnách</v>
      </c>
      <c r="DB2262" t="s">
        <v>1930</v>
      </c>
    </row>
    <row r="2263" spans="65:106" x14ac:dyDescent="0.25">
      <c r="BM2263" s="45"/>
      <c r="BO2263" s="41"/>
      <c r="BP2263" s="41"/>
      <c r="BQ2263" s="41"/>
      <c r="BS2263" s="39"/>
      <c r="CT2263" t="str">
        <f t="shared" si="301"/>
        <v>47780 - Ostatní maloobchod s novým zbožím ve specializovaných prodejnách</v>
      </c>
      <c r="DB2263" t="s">
        <v>1930</v>
      </c>
    </row>
    <row r="2264" spans="65:106" x14ac:dyDescent="0.25">
      <c r="BM2264" s="45"/>
      <c r="BO2264" s="41"/>
      <c r="BP2264" s="41"/>
      <c r="BQ2264" s="41"/>
      <c r="BS2264" s="39"/>
      <c r="CT2264" t="str">
        <f t="shared" si="301"/>
        <v>47780 - Ostatní maloobchod s novým zbožím ve specializovaných prodejnách</v>
      </c>
      <c r="DB2264" t="s">
        <v>1933</v>
      </c>
    </row>
    <row r="2265" spans="65:106" x14ac:dyDescent="0.25">
      <c r="BM2265" s="45"/>
      <c r="BO2265" s="41"/>
      <c r="BP2265" s="41"/>
      <c r="BQ2265" s="41"/>
      <c r="BS2265" s="39"/>
      <c r="CT2265" t="str">
        <f t="shared" si="301"/>
        <v>47780 - Ostatní maloobchod s novým zbožím ve specializovaných prodejnách</v>
      </c>
      <c r="DB2265" t="s">
        <v>1933</v>
      </c>
    </row>
    <row r="2266" spans="65:106" x14ac:dyDescent="0.25">
      <c r="BM2266" s="45"/>
      <c r="BO2266" s="41"/>
      <c r="BP2266" s="41"/>
      <c r="BQ2266" s="41"/>
      <c r="BS2266" s="39"/>
      <c r="CT2266" t="str">
        <f t="shared" si="301"/>
        <v>47780 - Ostatní maloobchod s novým zbožím ve specializovaných prodejnách</v>
      </c>
      <c r="DB2266" t="s">
        <v>1933</v>
      </c>
    </row>
    <row r="2267" spans="65:106" x14ac:dyDescent="0.25">
      <c r="BM2267" s="45"/>
      <c r="BO2267" s="41"/>
      <c r="BP2267" s="41"/>
      <c r="BQ2267" s="41"/>
      <c r="BS2267" s="39"/>
      <c r="CT2267" t="str">
        <f t="shared" si="301"/>
        <v>47780 - Ostatní maloobchod s novým zbožím ve specializovaných prodejnách</v>
      </c>
      <c r="DB2267" t="s">
        <v>1933</v>
      </c>
    </row>
    <row r="2268" spans="65:106" x14ac:dyDescent="0.25">
      <c r="BM2268" s="45"/>
      <c r="BO2268" s="41"/>
      <c r="BP2268" s="41"/>
      <c r="BQ2268" s="41"/>
      <c r="BS2268" s="39"/>
      <c r="CT2268" t="str">
        <f t="shared" si="301"/>
        <v>47781 - Maloobchod s fotografickým a optickým zařízením a potřebami</v>
      </c>
      <c r="DB2268" t="s">
        <v>1933</v>
      </c>
    </row>
    <row r="2269" spans="65:106" x14ac:dyDescent="0.25">
      <c r="BM2269" s="45"/>
      <c r="BO2269" s="41"/>
      <c r="BP2269" s="41"/>
      <c r="BQ2269" s="41"/>
      <c r="BS2269" s="39"/>
      <c r="CT2269" t="str">
        <f t="shared" si="301"/>
        <v>47781 - Maloobchod s fotografickým a optickým zařízením a potřebami</v>
      </c>
      <c r="DB2269" t="s">
        <v>1933</v>
      </c>
    </row>
    <row r="2270" spans="65:106" x14ac:dyDescent="0.25">
      <c r="BM2270" s="45"/>
      <c r="BO2270" s="41"/>
      <c r="BP2270" s="41"/>
      <c r="BQ2270" s="41"/>
      <c r="BS2270" s="39"/>
      <c r="CT2270" t="str">
        <f t="shared" si="301"/>
        <v>47781 - Maloobchod s fotografickým a optickým zařízením a potřebami</v>
      </c>
      <c r="DB2270" t="s">
        <v>1933</v>
      </c>
    </row>
    <row r="2271" spans="65:106" x14ac:dyDescent="0.25">
      <c r="BM2271" s="45"/>
      <c r="BO2271" s="41"/>
      <c r="BP2271" s="41"/>
      <c r="BQ2271" s="41"/>
      <c r="BS2271" s="39"/>
      <c r="CT2271" t="str">
        <f t="shared" si="301"/>
        <v>47782 - Maloobchod s pevnými palivy</v>
      </c>
      <c r="DB2271" t="s">
        <v>1933</v>
      </c>
    </row>
    <row r="2272" spans="65:106" x14ac:dyDescent="0.25">
      <c r="BM2272" s="45"/>
      <c r="BO2272" s="41"/>
      <c r="BP2272" s="41"/>
      <c r="BQ2272" s="41"/>
      <c r="BS2272" s="39"/>
      <c r="CT2272" t="str">
        <f t="shared" si="301"/>
        <v>47782 - Maloobchod s pevnými palivy</v>
      </c>
      <c r="DB2272" t="s">
        <v>1933</v>
      </c>
    </row>
    <row r="2273" spans="65:106" x14ac:dyDescent="0.25">
      <c r="BM2273" s="45"/>
      <c r="BO2273" s="41"/>
      <c r="BP2273" s="41"/>
      <c r="BQ2273" s="41"/>
      <c r="BS2273" s="39"/>
      <c r="CT2273" t="str">
        <f t="shared" si="301"/>
        <v>47783 - Maloobchod s kapalnými palivy (kromě pohonných hmot)</v>
      </c>
      <c r="DB2273" t="s">
        <v>1933</v>
      </c>
    </row>
    <row r="2274" spans="65:106" x14ac:dyDescent="0.25">
      <c r="BM2274" s="45"/>
      <c r="BO2274" s="41"/>
      <c r="BP2274" s="41"/>
      <c r="BQ2274" s="41"/>
      <c r="BS2274" s="39"/>
      <c r="CT2274" t="str">
        <f t="shared" si="301"/>
        <v>47783 - Maloobchod s kapalnými palivy (kromě pohonných hmot)</v>
      </c>
      <c r="DB2274" t="s">
        <v>1933</v>
      </c>
    </row>
    <row r="2275" spans="65:106" x14ac:dyDescent="0.25">
      <c r="BM2275" s="45"/>
      <c r="BO2275" s="41"/>
      <c r="BP2275" s="41"/>
      <c r="BQ2275" s="41"/>
      <c r="BS2275" s="39"/>
      <c r="CT2275" t="str">
        <f t="shared" si="301"/>
        <v>47784 - Maloobchod s plynnými palivy (kromě pohonných hmot)</v>
      </c>
      <c r="DB2275" t="s">
        <v>1933</v>
      </c>
    </row>
    <row r="2276" spans="65:106" x14ac:dyDescent="0.25">
      <c r="BM2276" s="45"/>
      <c r="BO2276" s="41"/>
      <c r="BP2276" s="41"/>
      <c r="BQ2276" s="41"/>
      <c r="BS2276" s="39"/>
      <c r="CT2276" t="str">
        <f t="shared" si="301"/>
        <v>47784 - Maloobchod s plynnými palivy (kromě pohonných hmot)</v>
      </c>
      <c r="DB2276" t="s">
        <v>1933</v>
      </c>
    </row>
    <row r="2277" spans="65:106" x14ac:dyDescent="0.25">
      <c r="BM2277" s="45"/>
      <c r="BO2277" s="41"/>
      <c r="BP2277" s="41"/>
      <c r="BQ2277" s="41"/>
      <c r="BS2277" s="39"/>
      <c r="CT2277" t="str">
        <f t="shared" si="301"/>
        <v>47789 - Ostatní maloobchod s novým zbožím ve specializovaných prodejnách j. n.</v>
      </c>
      <c r="DB2277" t="s">
        <v>1933</v>
      </c>
    </row>
    <row r="2278" spans="65:106" x14ac:dyDescent="0.25">
      <c r="BM2278" s="45"/>
      <c r="BO2278" s="41"/>
      <c r="BP2278" s="41"/>
      <c r="BQ2278" s="41"/>
      <c r="BS2278" s="39"/>
      <c r="CT2278" t="str">
        <f t="shared" si="301"/>
        <v>47789 - Ostatní maloobchod s novým zbožím ve specializovaných prodejnách j. n.</v>
      </c>
      <c r="DB2278" t="s">
        <v>1933</v>
      </c>
    </row>
    <row r="2279" spans="65:106" x14ac:dyDescent="0.25">
      <c r="BM2279" s="45"/>
      <c r="BO2279" s="41"/>
      <c r="BP2279" s="41"/>
      <c r="BQ2279" s="41"/>
      <c r="BS2279" s="39"/>
      <c r="CT2279" t="str">
        <f t="shared" si="301"/>
        <v>47789 - Ostatní maloobchod s novým zbožím ve specializovaných prodejnách j. n.</v>
      </c>
      <c r="DB2279" t="s">
        <v>1933</v>
      </c>
    </row>
    <row r="2280" spans="65:106" x14ac:dyDescent="0.25">
      <c r="BM2280" s="45"/>
      <c r="BO2280" s="41"/>
      <c r="BP2280" s="41"/>
      <c r="BQ2280" s="41"/>
      <c r="BS2280" s="39"/>
      <c r="CT2280" t="str">
        <f t="shared" si="301"/>
        <v>47789 - Ostatní maloobchod s novým zbožím ve specializovaných prodejnách j. n.</v>
      </c>
      <c r="DB2280" t="s">
        <v>1933</v>
      </c>
    </row>
    <row r="2281" spans="65:106" x14ac:dyDescent="0.25">
      <c r="BM2281" s="45"/>
      <c r="BO2281" s="41"/>
      <c r="BP2281" s="41"/>
      <c r="BQ2281" s="41"/>
      <c r="BS2281" s="39"/>
      <c r="CT2281" t="e">
        <f>TRIM(#REF!)</f>
        <v>#REF!</v>
      </c>
      <c r="DB2281" t="s">
        <v>3328</v>
      </c>
    </row>
    <row r="2282" spans="65:106" x14ac:dyDescent="0.25">
      <c r="BM2282" s="45"/>
      <c r="BO2282" s="41"/>
      <c r="BP2282" s="41"/>
      <c r="BQ2282" s="41"/>
      <c r="BS2282" s="39"/>
      <c r="CT2282" t="e">
        <f>TRIM(#REF!)</f>
        <v>#REF!</v>
      </c>
      <c r="DB2282" t="s">
        <v>3328</v>
      </c>
    </row>
    <row r="2283" spans="65:106" x14ac:dyDescent="0.25">
      <c r="BM2283" s="45"/>
      <c r="BO2283" s="41"/>
      <c r="BP2283" s="41"/>
      <c r="BQ2283" s="41"/>
      <c r="BS2283" s="39"/>
      <c r="CT2283" t="e">
        <f>TRIM(#REF!)</f>
        <v>#REF!</v>
      </c>
      <c r="DB2283" t="s">
        <v>3328</v>
      </c>
    </row>
    <row r="2284" spans="65:106" x14ac:dyDescent="0.25">
      <c r="BM2284" s="45"/>
      <c r="BO2284" s="41"/>
      <c r="BP2284" s="41"/>
      <c r="BQ2284" s="41"/>
      <c r="BS2284" s="39"/>
      <c r="CT2284" t="e">
        <f>TRIM(#REF!)</f>
        <v>#REF!</v>
      </c>
      <c r="DB2284" t="s">
        <v>3328</v>
      </c>
    </row>
    <row r="2285" spans="65:106" x14ac:dyDescent="0.25">
      <c r="BM2285" s="45"/>
      <c r="BO2285" s="41"/>
      <c r="BP2285" s="41"/>
      <c r="BQ2285" s="41"/>
      <c r="BS2285" s="39"/>
      <c r="CT2285" t="e">
        <f>TRIM(#REF!)</f>
        <v>#REF!</v>
      </c>
      <c r="DB2285" t="s">
        <v>3328</v>
      </c>
    </row>
    <row r="2286" spans="65:106" x14ac:dyDescent="0.25">
      <c r="BM2286" s="45"/>
      <c r="BO2286" s="41"/>
      <c r="BP2286" s="41"/>
      <c r="BQ2286" s="41"/>
      <c r="BS2286" s="39"/>
      <c r="CT2286" t="e">
        <f>TRIM(#REF!)</f>
        <v>#REF!</v>
      </c>
      <c r="DB2286" t="s">
        <v>3328</v>
      </c>
    </row>
    <row r="2287" spans="65:106" x14ac:dyDescent="0.25">
      <c r="BM2287" s="45"/>
      <c r="BO2287" s="41"/>
      <c r="BP2287" s="41"/>
      <c r="BQ2287" s="41"/>
      <c r="BS2287" s="39"/>
      <c r="CT2287" t="e">
        <f>TRIM(#REF!)</f>
        <v>#REF!</v>
      </c>
      <c r="DB2287" t="s">
        <v>3328</v>
      </c>
    </row>
    <row r="2288" spans="65:106" x14ac:dyDescent="0.25">
      <c r="BM2288" s="45"/>
      <c r="BO2288" s="41"/>
      <c r="BP2288" s="41"/>
      <c r="BQ2288" s="41"/>
      <c r="BS2288" s="39"/>
      <c r="CT2288" t="e">
        <f>TRIM(#REF!)</f>
        <v>#REF!</v>
      </c>
      <c r="DB2288" t="s">
        <v>3328</v>
      </c>
    </row>
    <row r="2289" spans="65:106" x14ac:dyDescent="0.25">
      <c r="BM2289" s="45"/>
      <c r="BO2289" s="41"/>
      <c r="BP2289" s="41"/>
      <c r="BQ2289" s="41"/>
      <c r="BS2289" s="39"/>
      <c r="CT2289" t="str">
        <f t="shared" ref="CT2289:CT2336" si="302">TRIM(D671)</f>
        <v>47789 - Ostatní maloobchod s novým zbožím ve specializovaných prodejnách j. n.</v>
      </c>
      <c r="DB2289" t="s">
        <v>1936</v>
      </c>
    </row>
    <row r="2290" spans="65:106" x14ac:dyDescent="0.25">
      <c r="BM2290" s="45"/>
      <c r="BO2290" s="41"/>
      <c r="BP2290" s="41"/>
      <c r="BQ2290" s="41"/>
      <c r="BS2290" s="39"/>
      <c r="CT2290" t="str">
        <f t="shared" si="302"/>
        <v>47790 - Maloobchod s použitým zbožím v prodejnách</v>
      </c>
      <c r="DB2290" t="s">
        <v>1936</v>
      </c>
    </row>
    <row r="2291" spans="65:106" x14ac:dyDescent="0.25">
      <c r="BM2291" s="45"/>
      <c r="BO2291" s="41"/>
      <c r="BP2291" s="41"/>
      <c r="BQ2291" s="41"/>
      <c r="BS2291" s="39"/>
      <c r="CT2291" t="str">
        <f t="shared" si="302"/>
        <v>47790 - Maloobchod s použitým zbožím v prodejnách</v>
      </c>
      <c r="DB2291" t="s">
        <v>1936</v>
      </c>
    </row>
    <row r="2292" spans="65:106" x14ac:dyDescent="0.25">
      <c r="BM2292" s="45"/>
      <c r="BO2292" s="41"/>
      <c r="BP2292" s="41"/>
      <c r="BQ2292" s="41"/>
      <c r="BS2292" s="39"/>
      <c r="CT2292" t="str">
        <f t="shared" si="302"/>
        <v>47790 - Maloobchod s použitým zbožím v prodejnách</v>
      </c>
      <c r="DB2292" t="s">
        <v>1936</v>
      </c>
    </row>
    <row r="2293" spans="65:106" x14ac:dyDescent="0.25">
      <c r="BM2293" s="45"/>
      <c r="BO2293" s="41"/>
      <c r="BP2293" s="41"/>
      <c r="BQ2293" s="41"/>
      <c r="BS2293" s="39"/>
      <c r="CT2293" t="str">
        <f t="shared" si="302"/>
        <v>47810 - Maloobchod s potravinami, nápoji a tabákovými výrobky ve stáncích a na trzích</v>
      </c>
      <c r="DB2293" t="s">
        <v>1936</v>
      </c>
    </row>
    <row r="2294" spans="65:106" x14ac:dyDescent="0.25">
      <c r="BM2294" s="45"/>
      <c r="BO2294" s="41"/>
      <c r="BP2294" s="41"/>
      <c r="BQ2294" s="41"/>
      <c r="BS2294" s="39"/>
      <c r="CT2294" t="str">
        <f t="shared" si="302"/>
        <v>47810 - Maloobchod s potravinami, nápoji a tabákovými výrobky ve stáncích a na trzích</v>
      </c>
      <c r="DB2294" t="s">
        <v>1936</v>
      </c>
    </row>
    <row r="2295" spans="65:106" x14ac:dyDescent="0.25">
      <c r="BM2295" s="45"/>
      <c r="BO2295" s="41"/>
      <c r="BP2295" s="41"/>
      <c r="BQ2295" s="41"/>
      <c r="BS2295" s="39"/>
      <c r="CT2295" t="str">
        <f t="shared" si="302"/>
        <v>47810 - Maloobchod s potravinami, nápoji a tabákovými výrobky ve stáncích a na trzích</v>
      </c>
      <c r="DB2295" t="s">
        <v>1936</v>
      </c>
    </row>
    <row r="2296" spans="65:106" x14ac:dyDescent="0.25">
      <c r="BM2296" s="45"/>
      <c r="BO2296" s="41"/>
      <c r="BP2296" s="41"/>
      <c r="BQ2296" s="41"/>
      <c r="BS2296" s="39"/>
      <c r="CT2296" t="str">
        <f t="shared" si="302"/>
        <v>47810 - Maloobchod s potravinami, nápoji a tabákovými výrobky ve stáncích a na trzích</v>
      </c>
      <c r="DB2296" t="s">
        <v>1936</v>
      </c>
    </row>
    <row r="2297" spans="65:106" x14ac:dyDescent="0.25">
      <c r="BM2297" s="45"/>
      <c r="BO2297" s="41"/>
      <c r="BP2297" s="41"/>
      <c r="BQ2297" s="41"/>
      <c r="BS2297" s="39"/>
      <c r="CT2297" t="str">
        <f t="shared" si="302"/>
        <v>47810 - Maloobchod s potravinami, nápoji a tabákovými výrobky ve stáncích a na trzích</v>
      </c>
      <c r="DB2297" t="s">
        <v>1936</v>
      </c>
    </row>
    <row r="2298" spans="65:106" x14ac:dyDescent="0.25">
      <c r="BM2298" s="45"/>
      <c r="BO2298" s="41"/>
      <c r="BP2298" s="41"/>
      <c r="BQ2298" s="41"/>
      <c r="BS2298" s="39"/>
      <c r="CT2298" t="str">
        <f t="shared" si="302"/>
        <v>47810 - Maloobchod s potravinami, nápoji a tabákovými výrobky ve stáncích a na trzích</v>
      </c>
      <c r="DB2298" t="s">
        <v>1936</v>
      </c>
    </row>
    <row r="2299" spans="65:106" x14ac:dyDescent="0.25">
      <c r="BM2299" s="45"/>
      <c r="BO2299" s="41"/>
      <c r="BP2299" s="41"/>
      <c r="BQ2299" s="41"/>
      <c r="BS2299" s="39"/>
      <c r="CT2299" t="str">
        <f t="shared" si="302"/>
        <v>47810 - Maloobchod s potravinami, nápoji a tabákovými výrobky ve stáncích a na trzích</v>
      </c>
      <c r="DB2299" t="s">
        <v>1936</v>
      </c>
    </row>
    <row r="2300" spans="65:106" x14ac:dyDescent="0.25">
      <c r="BM2300" s="45"/>
      <c r="BO2300" s="41"/>
      <c r="BP2300" s="41"/>
      <c r="BQ2300" s="41"/>
      <c r="BS2300" s="39"/>
      <c r="CT2300" t="str">
        <f t="shared" si="302"/>
        <v>47810 - Maloobchod s potravinami, nápoji a tabákovými výrobky ve stáncích a na trzích</v>
      </c>
      <c r="DB2300" t="s">
        <v>1936</v>
      </c>
    </row>
    <row r="2301" spans="65:106" x14ac:dyDescent="0.25">
      <c r="BM2301" s="45"/>
      <c r="BO2301" s="41"/>
      <c r="BP2301" s="41"/>
      <c r="BQ2301" s="41"/>
      <c r="BS2301" s="39"/>
      <c r="CT2301" t="str">
        <f t="shared" si="302"/>
        <v>47820 - Maloobchod s textilem, oděvy a obuví ve stáncích a na trzích</v>
      </c>
      <c r="DB2301" t="s">
        <v>1936</v>
      </c>
    </row>
    <row r="2302" spans="65:106" x14ac:dyDescent="0.25">
      <c r="BM2302" s="45"/>
      <c r="BO2302" s="41"/>
      <c r="BP2302" s="41"/>
      <c r="BQ2302" s="41"/>
      <c r="BS2302" s="39"/>
      <c r="CT2302" t="str">
        <f t="shared" si="302"/>
        <v>47820 - Maloobchod s textilem, oděvy a obuví ve stáncích a na trzích</v>
      </c>
      <c r="DB2302" t="s">
        <v>1936</v>
      </c>
    </row>
    <row r="2303" spans="65:106" x14ac:dyDescent="0.25">
      <c r="BM2303" s="45"/>
      <c r="BO2303" s="41"/>
      <c r="BP2303" s="41"/>
      <c r="BQ2303" s="41"/>
      <c r="BS2303" s="39"/>
      <c r="CT2303" t="str">
        <f t="shared" si="302"/>
        <v>47820 - Maloobchod s textilem, oděvy a obuví ve stáncích a na trzích</v>
      </c>
      <c r="DB2303" t="s">
        <v>1936</v>
      </c>
    </row>
    <row r="2304" spans="65:106" x14ac:dyDescent="0.25">
      <c r="BM2304" s="45"/>
      <c r="BO2304" s="41"/>
      <c r="BP2304" s="41"/>
      <c r="BQ2304" s="41"/>
      <c r="BS2304" s="39"/>
      <c r="CT2304" t="str">
        <f t="shared" si="302"/>
        <v>47820 - Maloobchod s textilem, oděvy a obuví ve stáncích a na trzích</v>
      </c>
      <c r="DB2304" t="s">
        <v>1936</v>
      </c>
    </row>
    <row r="2305" spans="65:106" x14ac:dyDescent="0.25">
      <c r="BM2305" s="45"/>
      <c r="BO2305" s="41"/>
      <c r="BP2305" s="41"/>
      <c r="BQ2305" s="41"/>
      <c r="BS2305" s="39"/>
      <c r="CT2305" t="str">
        <f t="shared" si="302"/>
        <v>47820 - Maloobchod s textilem, oděvy a obuví ve stáncích a na trzích</v>
      </c>
      <c r="DB2305" t="s">
        <v>1936</v>
      </c>
    </row>
    <row r="2306" spans="65:106" x14ac:dyDescent="0.25">
      <c r="BM2306" s="45"/>
      <c r="BO2306" s="41"/>
      <c r="BP2306" s="41"/>
      <c r="BQ2306" s="41"/>
      <c r="BS2306" s="39"/>
      <c r="CT2306" t="str">
        <f t="shared" si="302"/>
        <v>47890 - Maloobchod s ostatním zbožím ve stáncích a na trzích</v>
      </c>
      <c r="DB2306" t="s">
        <v>1936</v>
      </c>
    </row>
    <row r="2307" spans="65:106" x14ac:dyDescent="0.25">
      <c r="BM2307" s="45"/>
      <c r="BO2307" s="41"/>
      <c r="BP2307" s="41"/>
      <c r="BQ2307" s="41"/>
      <c r="BS2307" s="39"/>
      <c r="CT2307" t="str">
        <f t="shared" si="302"/>
        <v>47890 - Maloobchod s ostatním zbožím ve stáncích a na trzích</v>
      </c>
      <c r="DB2307" t="s">
        <v>1936</v>
      </c>
    </row>
    <row r="2308" spans="65:106" x14ac:dyDescent="0.25">
      <c r="BM2308" s="45"/>
      <c r="BO2308" s="41"/>
      <c r="BP2308" s="41"/>
      <c r="BQ2308" s="41"/>
      <c r="BS2308" s="39"/>
      <c r="CT2308" t="str">
        <f t="shared" si="302"/>
        <v>47890 - Maloobchod s ostatním zbožím ve stáncích a na trzích</v>
      </c>
      <c r="DB2308" t="s">
        <v>1936</v>
      </c>
    </row>
    <row r="2309" spans="65:106" x14ac:dyDescent="0.25">
      <c r="BM2309" s="45"/>
      <c r="BO2309" s="41"/>
      <c r="BP2309" s="41"/>
      <c r="BQ2309" s="41"/>
      <c r="BS2309" s="39"/>
      <c r="CT2309" t="str">
        <f t="shared" si="302"/>
        <v>47890 - Maloobchod s ostatním zbožím ve stáncích a na trzích</v>
      </c>
      <c r="DB2309" t="s">
        <v>1936</v>
      </c>
    </row>
    <row r="2310" spans="65:106" x14ac:dyDescent="0.25">
      <c r="BM2310" s="45"/>
      <c r="BO2310" s="41"/>
      <c r="BP2310" s="41"/>
      <c r="BQ2310" s="41"/>
      <c r="BS2310" s="39"/>
      <c r="CT2310" t="str">
        <f t="shared" si="302"/>
        <v>47890 - Maloobchod s ostatním zbožím ve stáncích a na trzích</v>
      </c>
      <c r="DB2310" t="s">
        <v>1936</v>
      </c>
    </row>
    <row r="2311" spans="65:106" x14ac:dyDescent="0.25">
      <c r="BM2311" s="45"/>
      <c r="BO2311" s="41"/>
      <c r="BP2311" s="41"/>
      <c r="BQ2311" s="41"/>
      <c r="BS2311" s="39"/>
      <c r="CT2311" t="str">
        <f t="shared" si="302"/>
        <v>47890 - Maloobchod s ostatním zbožím ve stáncích a na trzích</v>
      </c>
      <c r="DB2311" t="s">
        <v>1936</v>
      </c>
    </row>
    <row r="2312" spans="65:106" x14ac:dyDescent="0.25">
      <c r="BM2312" s="45"/>
      <c r="BO2312" s="41"/>
      <c r="BP2312" s="41"/>
      <c r="BQ2312" s="41"/>
      <c r="BS2312" s="39"/>
      <c r="CT2312" t="str">
        <f t="shared" si="302"/>
        <v>47890 - Maloobchod s ostatním zbožím ve stáncích a na trzích</v>
      </c>
      <c r="DB2312" t="s">
        <v>1936</v>
      </c>
    </row>
    <row r="2313" spans="65:106" x14ac:dyDescent="0.25">
      <c r="BM2313" s="45"/>
      <c r="BO2313" s="41"/>
      <c r="BP2313" s="41"/>
      <c r="BQ2313" s="41"/>
      <c r="BS2313" s="39"/>
      <c r="CT2313" t="str">
        <f t="shared" si="302"/>
        <v>47890 - Maloobchod s ostatním zbožím ve stáncích a na trzích</v>
      </c>
      <c r="DB2313" t="s">
        <v>1936</v>
      </c>
    </row>
    <row r="2314" spans="65:106" x14ac:dyDescent="0.25">
      <c r="BM2314" s="45"/>
      <c r="BO2314" s="41"/>
      <c r="BP2314" s="41"/>
      <c r="BQ2314" s="41"/>
      <c r="BS2314" s="39"/>
      <c r="CT2314" t="str">
        <f t="shared" si="302"/>
        <v>47890 - Maloobchod s ostatním zbožím ve stáncích a na trzích</v>
      </c>
      <c r="DB2314" t="s">
        <v>1936</v>
      </c>
    </row>
    <row r="2315" spans="65:106" x14ac:dyDescent="0.25">
      <c r="BM2315" s="45"/>
      <c r="BO2315" s="41"/>
      <c r="BP2315" s="41"/>
      <c r="BQ2315" s="41"/>
      <c r="BS2315" s="39"/>
      <c r="CT2315" t="str">
        <f t="shared" si="302"/>
        <v>47890 - Maloobchod s ostatním zbožím ve stáncích a na trzích</v>
      </c>
      <c r="DB2315" t="s">
        <v>1936</v>
      </c>
    </row>
    <row r="2316" spans="65:106" x14ac:dyDescent="0.25">
      <c r="BM2316" s="45"/>
      <c r="BO2316" s="41"/>
      <c r="BP2316" s="41"/>
      <c r="BQ2316" s="41"/>
      <c r="BS2316" s="39"/>
      <c r="CT2316" t="str">
        <f t="shared" si="302"/>
        <v>47890 - Maloobchod s ostatním zbožím ve stáncích a na trzích</v>
      </c>
      <c r="DB2316" t="s">
        <v>1936</v>
      </c>
    </row>
    <row r="2317" spans="65:106" x14ac:dyDescent="0.25">
      <c r="BM2317" s="45"/>
      <c r="BO2317" s="41"/>
      <c r="BP2317" s="41"/>
      <c r="BQ2317" s="41"/>
      <c r="BS2317" s="39"/>
      <c r="CT2317" t="str">
        <f t="shared" si="302"/>
        <v>47890 - Maloobchod s ostatním zbožím ve stáncích a na trzích</v>
      </c>
      <c r="DB2317" t="s">
        <v>1936</v>
      </c>
    </row>
    <row r="2318" spans="65:106" x14ac:dyDescent="0.25">
      <c r="BM2318" s="45"/>
      <c r="BO2318" s="41"/>
      <c r="BP2318" s="41"/>
      <c r="BQ2318" s="41"/>
      <c r="BS2318" s="39"/>
      <c r="CT2318" t="str">
        <f t="shared" si="302"/>
        <v>47890 - Maloobchod s ostatním zbožím ve stáncích a na trzích</v>
      </c>
      <c r="DB2318" t="s">
        <v>1936</v>
      </c>
    </row>
    <row r="2319" spans="65:106" x14ac:dyDescent="0.25">
      <c r="BM2319" s="45"/>
      <c r="BO2319" s="41"/>
      <c r="BP2319" s="41"/>
      <c r="BQ2319" s="41"/>
      <c r="BS2319" s="39"/>
      <c r="CT2319" t="str">
        <f t="shared" si="302"/>
        <v>47890 - Maloobchod s ostatním zbožím ve stáncích a na trzích</v>
      </c>
      <c r="DB2319" t="s">
        <v>1936</v>
      </c>
    </row>
    <row r="2320" spans="65:106" x14ac:dyDescent="0.25">
      <c r="BM2320" s="45"/>
      <c r="BO2320" s="41"/>
      <c r="BP2320" s="41"/>
      <c r="BQ2320" s="41"/>
      <c r="BS2320" s="39"/>
      <c r="CT2320" t="str">
        <f t="shared" si="302"/>
        <v>47890 - Maloobchod s ostatním zbožím ve stáncích a na trzích</v>
      </c>
      <c r="DB2320" t="s">
        <v>1936</v>
      </c>
    </row>
    <row r="2321" spans="65:106" x14ac:dyDescent="0.25">
      <c r="BM2321" s="45"/>
      <c r="BO2321" s="41"/>
      <c r="BP2321" s="41"/>
      <c r="BQ2321" s="41"/>
      <c r="BS2321" s="39"/>
      <c r="CT2321" t="str">
        <f t="shared" si="302"/>
        <v>47890 - Maloobchod s ostatním zbožím ve stáncích a na trzích</v>
      </c>
      <c r="DB2321" t="s">
        <v>1942</v>
      </c>
    </row>
    <row r="2322" spans="65:106" x14ac:dyDescent="0.25">
      <c r="BM2322" s="45"/>
      <c r="BO2322" s="41"/>
      <c r="BP2322" s="41"/>
      <c r="BQ2322" s="41"/>
      <c r="BS2322" s="39"/>
      <c r="CT2322" t="str">
        <f t="shared" si="302"/>
        <v>47890 - Maloobchod s ostatním zbožím ve stáncích a na trzích</v>
      </c>
      <c r="DB2322" t="s">
        <v>1942</v>
      </c>
    </row>
    <row r="2323" spans="65:106" x14ac:dyDescent="0.25">
      <c r="BM2323" s="45"/>
      <c r="BO2323" s="41"/>
      <c r="BP2323" s="41"/>
      <c r="BQ2323" s="41"/>
      <c r="BS2323" s="39"/>
      <c r="CT2323" t="str">
        <f t="shared" si="302"/>
        <v>47910 - Maloobchod prostřednictvím internetu nebo zásilkové služby</v>
      </c>
      <c r="DB2323" t="s">
        <v>1942</v>
      </c>
    </row>
    <row r="2324" spans="65:106" x14ac:dyDescent="0.25">
      <c r="BM2324" s="45"/>
      <c r="BO2324" s="41"/>
      <c r="BP2324" s="41"/>
      <c r="BQ2324" s="41"/>
      <c r="BS2324" s="39"/>
      <c r="CT2324" t="str">
        <f t="shared" si="302"/>
        <v>47910 - Maloobchod prostřednictvím internetu nebo zásilkové služby</v>
      </c>
      <c r="DB2324" t="s">
        <v>1942</v>
      </c>
    </row>
    <row r="2325" spans="65:106" x14ac:dyDescent="0.25">
      <c r="BM2325" s="45"/>
      <c r="BO2325" s="41"/>
      <c r="BP2325" s="41"/>
      <c r="BQ2325" s="41"/>
      <c r="BS2325" s="39"/>
      <c r="CT2325" t="str">
        <f t="shared" si="302"/>
        <v>47910 - Maloobchod prostřednictvím internetu nebo zásilkové služby</v>
      </c>
      <c r="DB2325" t="s">
        <v>1942</v>
      </c>
    </row>
    <row r="2326" spans="65:106" x14ac:dyDescent="0.25">
      <c r="BM2326" s="45"/>
      <c r="BO2326" s="41"/>
      <c r="BP2326" s="41"/>
      <c r="BQ2326" s="41"/>
      <c r="BS2326" s="39"/>
      <c r="CT2326" t="str">
        <f t="shared" si="302"/>
        <v>47910 - Maloobchod prostřednictvím internetu nebo zásilkové služby</v>
      </c>
      <c r="DB2326" t="s">
        <v>1942</v>
      </c>
    </row>
    <row r="2327" spans="65:106" x14ac:dyDescent="0.25">
      <c r="BM2327" s="45"/>
      <c r="BO2327" s="41"/>
      <c r="BP2327" s="41"/>
      <c r="BQ2327" s="41"/>
      <c r="BS2327" s="39"/>
      <c r="CT2327" t="str">
        <f t="shared" si="302"/>
        <v>47910 - Maloobchod prostřednictvím internetu nebo zásilkové služby</v>
      </c>
      <c r="DB2327" t="s">
        <v>1942</v>
      </c>
    </row>
    <row r="2328" spans="65:106" x14ac:dyDescent="0.25">
      <c r="BM2328" s="45"/>
      <c r="BO2328" s="41"/>
      <c r="BP2328" s="41"/>
      <c r="BQ2328" s="41"/>
      <c r="BS2328" s="39"/>
      <c r="CT2328" t="str">
        <f t="shared" si="302"/>
        <v>47910 - Maloobchod prostřednictvím internetu nebo zásilkové služby</v>
      </c>
      <c r="DB2328" t="s">
        <v>1942</v>
      </c>
    </row>
    <row r="2329" spans="65:106" x14ac:dyDescent="0.25">
      <c r="BM2329" s="45"/>
      <c r="BO2329" s="41"/>
      <c r="BP2329" s="41"/>
      <c r="BQ2329" s="41"/>
      <c r="BS2329" s="39"/>
      <c r="CT2329" t="str">
        <f t="shared" si="302"/>
        <v>47910 - Maloobchod prostřednictvím internetu nebo zásilkové služby</v>
      </c>
      <c r="DB2329" t="s">
        <v>1942</v>
      </c>
    </row>
    <row r="2330" spans="65:106" x14ac:dyDescent="0.25">
      <c r="BM2330" s="45"/>
      <c r="BO2330" s="41"/>
      <c r="BP2330" s="41"/>
      <c r="BQ2330" s="41"/>
      <c r="BS2330" s="39"/>
      <c r="CT2330" t="str">
        <f t="shared" si="302"/>
        <v>47910 - Maloobchod prostřednictvím internetu nebo zásilkové služby</v>
      </c>
      <c r="DB2330" t="s">
        <v>1942</v>
      </c>
    </row>
    <row r="2331" spans="65:106" x14ac:dyDescent="0.25">
      <c r="BM2331" s="45"/>
      <c r="BO2331" s="41"/>
      <c r="BP2331" s="41"/>
      <c r="BQ2331" s="41"/>
      <c r="BS2331" s="39"/>
      <c r="CT2331" t="str">
        <f t="shared" si="302"/>
        <v>47910 - Maloobchod prostřednictvím internetu nebo zásilkové služby</v>
      </c>
      <c r="DB2331" t="s">
        <v>1942</v>
      </c>
    </row>
    <row r="2332" spans="65:106" x14ac:dyDescent="0.25">
      <c r="BM2332" s="45"/>
      <c r="BO2332" s="41"/>
      <c r="BP2332" s="41"/>
      <c r="BQ2332" s="41"/>
      <c r="BS2332" s="39"/>
      <c r="CT2332" t="str">
        <f t="shared" si="302"/>
        <v>47910 - Maloobchod prostřednictvím internetu nebo zásilkové služby</v>
      </c>
      <c r="DB2332" t="s">
        <v>1942</v>
      </c>
    </row>
    <row r="2333" spans="65:106" x14ac:dyDescent="0.25">
      <c r="BM2333" s="45"/>
      <c r="BO2333" s="41"/>
      <c r="BP2333" s="41"/>
      <c r="BQ2333" s="41"/>
      <c r="BS2333" s="39"/>
      <c r="CT2333" t="str">
        <f t="shared" si="302"/>
        <v>47910 - Maloobchod prostřednictvím internetu nebo zásilkové služby</v>
      </c>
      <c r="DB2333" t="s">
        <v>1942</v>
      </c>
    </row>
    <row r="2334" spans="65:106" x14ac:dyDescent="0.25">
      <c r="BM2334" s="45"/>
      <c r="BO2334" s="41"/>
      <c r="BP2334" s="41"/>
      <c r="BQ2334" s="41"/>
      <c r="BS2334" s="39"/>
      <c r="CT2334" t="str">
        <f t="shared" si="302"/>
        <v>47910 - Maloobchod prostřednictvím internetu nebo zásilkové služby</v>
      </c>
      <c r="DB2334" t="s">
        <v>1942</v>
      </c>
    </row>
    <row r="2335" spans="65:106" x14ac:dyDescent="0.25">
      <c r="BM2335" s="45"/>
      <c r="BO2335" s="41"/>
      <c r="BP2335" s="41"/>
      <c r="BQ2335" s="41"/>
      <c r="BS2335" s="39"/>
      <c r="CT2335" t="str">
        <f t="shared" si="302"/>
        <v>47910 - Maloobchod prostřednictvím internetu nebo zásilkové služby</v>
      </c>
      <c r="DB2335" t="s">
        <v>1942</v>
      </c>
    </row>
    <row r="2336" spans="65:106" x14ac:dyDescent="0.25">
      <c r="BM2336" s="45"/>
      <c r="BO2336" s="41"/>
      <c r="BP2336" s="41"/>
      <c r="BQ2336" s="41"/>
      <c r="BS2336" s="39"/>
      <c r="CT2336" t="str">
        <f t="shared" si="302"/>
        <v>47910 - Maloobchod prostřednictvím internetu nebo zásilkové služby</v>
      </c>
      <c r="DB2336" t="s">
        <v>1942</v>
      </c>
    </row>
    <row r="2337" spans="65:106" x14ac:dyDescent="0.25">
      <c r="BM2337" s="45"/>
      <c r="BO2337" s="41"/>
      <c r="BP2337" s="41"/>
      <c r="BQ2337" s="41"/>
      <c r="BS2337" s="39"/>
      <c r="CT2337" t="e">
        <f>TRIM(#REF!)</f>
        <v>#REF!</v>
      </c>
      <c r="DB2337" t="s">
        <v>1942</v>
      </c>
    </row>
    <row r="2338" spans="65:106" x14ac:dyDescent="0.25">
      <c r="BM2338" s="45"/>
      <c r="BO2338" s="41"/>
      <c r="BP2338" s="41"/>
      <c r="BQ2338" s="41"/>
      <c r="BS2338" s="39"/>
      <c r="CT2338" t="e">
        <f>TRIM(#REF!)</f>
        <v>#REF!</v>
      </c>
      <c r="DB2338" t="s">
        <v>1942</v>
      </c>
    </row>
    <row r="2339" spans="65:106" x14ac:dyDescent="0.25">
      <c r="BM2339" s="45"/>
      <c r="BO2339" s="41"/>
      <c r="BP2339" s="41"/>
      <c r="BQ2339" s="41"/>
      <c r="BS2339" s="39"/>
      <c r="CT2339" t="str">
        <f t="shared" ref="CT2339:CT2349" si="303">TRIM(D719)</f>
        <v>47910 - Maloobchod prostřednictvím internetu nebo zásilkové služby</v>
      </c>
      <c r="DB2339" t="s">
        <v>1942</v>
      </c>
    </row>
    <row r="2340" spans="65:106" x14ac:dyDescent="0.25">
      <c r="BM2340" s="45"/>
      <c r="BO2340" s="41"/>
      <c r="BP2340" s="41"/>
      <c r="BQ2340" s="41"/>
      <c r="BS2340" s="39"/>
      <c r="CT2340" t="str">
        <f t="shared" si="303"/>
        <v>47910 - Maloobchod prostřednictvím internetu nebo zásilkové služby</v>
      </c>
      <c r="DB2340" t="s">
        <v>1942</v>
      </c>
    </row>
    <row r="2341" spans="65:106" x14ac:dyDescent="0.25">
      <c r="BM2341" s="45"/>
      <c r="BO2341" s="41"/>
      <c r="BP2341" s="41"/>
      <c r="BQ2341" s="41"/>
      <c r="BS2341" s="39"/>
      <c r="CT2341" t="str">
        <f t="shared" si="303"/>
        <v>47910 - Maloobchod prostřednictvím internetu nebo zásilkové služby</v>
      </c>
      <c r="DB2341" t="s">
        <v>1942</v>
      </c>
    </row>
    <row r="2342" spans="65:106" x14ac:dyDescent="0.25">
      <c r="BM2342" s="45"/>
      <c r="BO2342" s="41"/>
      <c r="BP2342" s="41"/>
      <c r="BQ2342" s="41"/>
      <c r="BS2342" s="39"/>
      <c r="CT2342" t="str">
        <f t="shared" si="303"/>
        <v>47910 - Maloobchod prostřednictvím internetu nebo zásilkové služby</v>
      </c>
      <c r="DB2342" t="s">
        <v>1942</v>
      </c>
    </row>
    <row r="2343" spans="65:106" x14ac:dyDescent="0.25">
      <c r="BM2343" s="45"/>
      <c r="BO2343" s="41"/>
      <c r="BP2343" s="41"/>
      <c r="BQ2343" s="41"/>
      <c r="BS2343" s="39"/>
      <c r="CT2343" t="str">
        <f t="shared" si="303"/>
        <v>47910 - Maloobchod prostřednictvím internetu nebo zásilkové služby</v>
      </c>
      <c r="DB2343" t="s">
        <v>1942</v>
      </c>
    </row>
    <row r="2344" spans="65:106" x14ac:dyDescent="0.25">
      <c r="BM2344" s="45"/>
      <c r="BO2344" s="41"/>
      <c r="BP2344" s="41"/>
      <c r="BQ2344" s="41"/>
      <c r="BS2344" s="39"/>
      <c r="CT2344" t="str">
        <f t="shared" si="303"/>
        <v>47910 - Maloobchod prostřednictvím internetu nebo zásilkové služby</v>
      </c>
      <c r="DB2344" t="s">
        <v>1942</v>
      </c>
    </row>
    <row r="2345" spans="65:106" x14ac:dyDescent="0.25">
      <c r="BM2345" s="45"/>
      <c r="BO2345" s="41"/>
      <c r="BP2345" s="41"/>
      <c r="BQ2345" s="41"/>
      <c r="BS2345" s="39"/>
      <c r="CT2345" t="str">
        <f t="shared" si="303"/>
        <v>47910 - Maloobchod prostřednictvím internetu nebo zásilkové služby</v>
      </c>
      <c r="DB2345" t="s">
        <v>1942</v>
      </c>
    </row>
    <row r="2346" spans="65:106" x14ac:dyDescent="0.25">
      <c r="BM2346" s="45"/>
      <c r="BO2346" s="41"/>
      <c r="BP2346" s="41"/>
      <c r="BQ2346" s="41"/>
      <c r="BS2346" s="39"/>
      <c r="CT2346" t="str">
        <f t="shared" si="303"/>
        <v>47910 - Maloobchod prostřednictvím internetu nebo zásilkové služby</v>
      </c>
      <c r="DB2346" t="s">
        <v>1942</v>
      </c>
    </row>
    <row r="2347" spans="65:106" x14ac:dyDescent="0.25">
      <c r="BM2347" s="45"/>
      <c r="BO2347" s="41"/>
      <c r="BP2347" s="41"/>
      <c r="BQ2347" s="41"/>
      <c r="BS2347" s="39"/>
      <c r="CT2347" t="str">
        <f t="shared" si="303"/>
        <v>47910 - Maloobchod prostřednictvím internetu nebo zásilkové služby</v>
      </c>
      <c r="DB2347" t="s">
        <v>1942</v>
      </c>
    </row>
    <row r="2348" spans="65:106" x14ac:dyDescent="0.25">
      <c r="BM2348" s="45"/>
      <c r="BO2348" s="41"/>
      <c r="BP2348" s="41"/>
      <c r="BQ2348" s="41"/>
      <c r="BS2348" s="39"/>
      <c r="CT2348" t="str">
        <f t="shared" si="303"/>
        <v>47910 - Maloobchod prostřednictvím internetu nebo zásilkové služby</v>
      </c>
      <c r="DB2348" t="s">
        <v>1942</v>
      </c>
    </row>
    <row r="2349" spans="65:106" x14ac:dyDescent="0.25">
      <c r="BM2349" s="45"/>
      <c r="BO2349" s="41"/>
      <c r="BP2349" s="41"/>
      <c r="BQ2349" s="41"/>
      <c r="BS2349" s="39"/>
      <c r="CT2349" t="str">
        <f t="shared" si="303"/>
        <v>47910 - Maloobchod prostřednictvím internetu nebo zásilkové služby</v>
      </c>
      <c r="DB2349" t="s">
        <v>1942</v>
      </c>
    </row>
    <row r="2350" spans="65:106" x14ac:dyDescent="0.25">
      <c r="BM2350" s="45"/>
      <c r="BO2350" s="41"/>
      <c r="BP2350" s="41"/>
      <c r="BQ2350" s="41"/>
      <c r="BS2350" s="39"/>
      <c r="CT2350" t="e">
        <f>TRIM(#REF!)</f>
        <v>#REF!</v>
      </c>
      <c r="DB2350" t="s">
        <v>1942</v>
      </c>
    </row>
    <row r="2351" spans="65:106" x14ac:dyDescent="0.25">
      <c r="BM2351" s="45"/>
      <c r="BO2351" s="41"/>
      <c r="BP2351" s="41"/>
      <c r="BQ2351" s="41"/>
      <c r="BS2351" s="39"/>
      <c r="CT2351" t="e">
        <f>TRIM(#REF!)</f>
        <v>#REF!</v>
      </c>
      <c r="DB2351" t="s">
        <v>1942</v>
      </c>
    </row>
    <row r="2352" spans="65:106" x14ac:dyDescent="0.25">
      <c r="BM2352" s="45"/>
      <c r="BO2352" s="41"/>
      <c r="BP2352" s="41"/>
      <c r="BQ2352" s="41"/>
      <c r="BS2352" s="39"/>
      <c r="CT2352" t="str">
        <f t="shared" ref="CT2352:CT2370" si="304">TRIM(D730)</f>
        <v>47910 - Maloobchod prostřednictvím internetu nebo zásilkové služby</v>
      </c>
      <c r="DB2352" t="s">
        <v>1942</v>
      </c>
    </row>
    <row r="2353" spans="65:106" x14ac:dyDescent="0.25">
      <c r="BM2353" s="45"/>
      <c r="BO2353" s="41"/>
      <c r="BP2353" s="41"/>
      <c r="BQ2353" s="41"/>
      <c r="BS2353" s="39"/>
      <c r="CT2353" t="str">
        <f t="shared" si="304"/>
        <v>47910 - Maloobchod prostřednictvím internetu nebo zásilkové služby</v>
      </c>
      <c r="DB2353" t="s">
        <v>1942</v>
      </c>
    </row>
    <row r="2354" spans="65:106" x14ac:dyDescent="0.25">
      <c r="BM2354" s="45"/>
      <c r="BO2354" s="41"/>
      <c r="BP2354" s="41"/>
      <c r="BQ2354" s="41"/>
      <c r="BS2354" s="39"/>
      <c r="CT2354" t="str">
        <f t="shared" si="304"/>
        <v>47910 - Maloobchod prostřednictvím internetu nebo zásilkové služby</v>
      </c>
      <c r="DB2354" t="s">
        <v>1942</v>
      </c>
    </row>
    <row r="2355" spans="65:106" x14ac:dyDescent="0.25">
      <c r="BM2355" s="45"/>
      <c r="BO2355" s="41"/>
      <c r="BP2355" s="41"/>
      <c r="BQ2355" s="41"/>
      <c r="BS2355" s="39"/>
      <c r="CT2355" t="str">
        <f t="shared" si="304"/>
        <v>47910 - Maloobchod prostřednictvím internetu nebo zásilkové služby</v>
      </c>
      <c r="DB2355" t="s">
        <v>1958</v>
      </c>
    </row>
    <row r="2356" spans="65:106" x14ac:dyDescent="0.25">
      <c r="BM2356" s="45"/>
      <c r="BO2356" s="41"/>
      <c r="BP2356" s="41"/>
      <c r="BQ2356" s="41"/>
      <c r="BS2356" s="39"/>
      <c r="CT2356" t="str">
        <f t="shared" si="304"/>
        <v>47910 - Maloobchod prostřednictvím internetu nebo zásilkové služby</v>
      </c>
      <c r="DB2356" t="s">
        <v>1958</v>
      </c>
    </row>
    <row r="2357" spans="65:106" x14ac:dyDescent="0.25">
      <c r="BM2357" s="45"/>
      <c r="BO2357" s="41"/>
      <c r="BP2357" s="41"/>
      <c r="BQ2357" s="41"/>
      <c r="BS2357" s="39"/>
      <c r="CT2357" t="str">
        <f t="shared" si="304"/>
        <v>47910 - Maloobchod prostřednictvím internetu nebo zásilkové služby</v>
      </c>
      <c r="DB2357" t="s">
        <v>1958</v>
      </c>
    </row>
    <row r="2358" spans="65:106" x14ac:dyDescent="0.25">
      <c r="BM2358" s="45"/>
      <c r="BO2358" s="41"/>
      <c r="BP2358" s="41"/>
      <c r="BQ2358" s="41"/>
      <c r="BS2358" s="39"/>
      <c r="CT2358" t="str">
        <f t="shared" si="304"/>
        <v>47910 - Maloobchod prostřednictvím internetu nebo zásilkové služby</v>
      </c>
      <c r="DB2358" t="s">
        <v>1958</v>
      </c>
    </row>
    <row r="2359" spans="65:106" x14ac:dyDescent="0.25">
      <c r="BM2359" s="45"/>
      <c r="BO2359" s="41"/>
      <c r="BP2359" s="41"/>
      <c r="BQ2359" s="41"/>
      <c r="BS2359" s="39"/>
      <c r="CT2359" t="str">
        <f t="shared" si="304"/>
        <v>47911 - Maloobchod prostřednictvím internetu</v>
      </c>
      <c r="DB2359" t="s">
        <v>1958</v>
      </c>
    </row>
    <row r="2360" spans="65:106" x14ac:dyDescent="0.25">
      <c r="BM2360" s="45"/>
      <c r="BO2360" s="41"/>
      <c r="BP2360" s="41"/>
      <c r="BQ2360" s="41"/>
      <c r="BS2360" s="39"/>
      <c r="CT2360" t="str">
        <f t="shared" si="304"/>
        <v>47911 - Maloobchod prostřednictvím internetu</v>
      </c>
      <c r="DB2360" t="s">
        <v>1958</v>
      </c>
    </row>
    <row r="2361" spans="65:106" x14ac:dyDescent="0.25">
      <c r="BM2361" s="45"/>
      <c r="BO2361" s="41"/>
      <c r="BP2361" s="41"/>
      <c r="BQ2361" s="41"/>
      <c r="BS2361" s="39"/>
      <c r="CT2361" t="str">
        <f t="shared" si="304"/>
        <v>47911 - Maloobchod prostřednictvím internetu</v>
      </c>
      <c r="DB2361" t="s">
        <v>1958</v>
      </c>
    </row>
    <row r="2362" spans="65:106" x14ac:dyDescent="0.25">
      <c r="BM2362" s="45"/>
      <c r="BO2362" s="41"/>
      <c r="BP2362" s="41"/>
      <c r="BQ2362" s="41"/>
      <c r="BS2362" s="39"/>
      <c r="CT2362" t="str">
        <f t="shared" si="304"/>
        <v>47911 - Maloobchod prostřednictvím internetu</v>
      </c>
      <c r="DB2362" t="s">
        <v>1958</v>
      </c>
    </row>
    <row r="2363" spans="65:106" x14ac:dyDescent="0.25">
      <c r="BM2363" s="45"/>
      <c r="BO2363" s="41"/>
      <c r="BP2363" s="41"/>
      <c r="BQ2363" s="41"/>
      <c r="BS2363" s="39"/>
      <c r="CT2363" t="str">
        <f t="shared" si="304"/>
        <v>47911 - Maloobchod prostřednictvím internetu</v>
      </c>
      <c r="DB2363" t="s">
        <v>1958</v>
      </c>
    </row>
    <row r="2364" spans="65:106" x14ac:dyDescent="0.25">
      <c r="BM2364" s="45"/>
      <c r="BO2364" s="41"/>
      <c r="BP2364" s="41"/>
      <c r="BQ2364" s="41"/>
      <c r="BS2364" s="39"/>
      <c r="CT2364" t="str">
        <f t="shared" si="304"/>
        <v>47911 - Maloobchod prostřednictvím internetu</v>
      </c>
      <c r="DB2364" t="s">
        <v>1958</v>
      </c>
    </row>
    <row r="2365" spans="65:106" x14ac:dyDescent="0.25">
      <c r="BM2365" s="45"/>
      <c r="BO2365" s="41"/>
      <c r="BP2365" s="41"/>
      <c r="BQ2365" s="41"/>
      <c r="BS2365" s="39"/>
      <c r="CT2365" t="str">
        <f t="shared" si="304"/>
        <v>47911 - Maloobchod prostřednictvím internetu</v>
      </c>
      <c r="DB2365" t="s">
        <v>1958</v>
      </c>
    </row>
    <row r="2366" spans="65:106" x14ac:dyDescent="0.25">
      <c r="BM2366" s="45"/>
      <c r="BO2366" s="41"/>
      <c r="BP2366" s="41"/>
      <c r="BQ2366" s="41"/>
      <c r="BS2366" s="39"/>
      <c r="CT2366" t="str">
        <f t="shared" si="304"/>
        <v>47911 - Maloobchod prostřednictvím internetu</v>
      </c>
      <c r="DB2366" t="s">
        <v>1958</v>
      </c>
    </row>
    <row r="2367" spans="65:106" x14ac:dyDescent="0.25">
      <c r="BM2367" s="45"/>
      <c r="BO2367" s="41"/>
      <c r="BP2367" s="41"/>
      <c r="BQ2367" s="41"/>
      <c r="BS2367" s="39"/>
      <c r="CT2367" t="str">
        <f t="shared" si="304"/>
        <v>47911 - Maloobchod prostřednictvím internetu</v>
      </c>
      <c r="DB2367" t="s">
        <v>1958</v>
      </c>
    </row>
    <row r="2368" spans="65:106" x14ac:dyDescent="0.25">
      <c r="BM2368" s="45"/>
      <c r="BO2368" s="41"/>
      <c r="BP2368" s="41"/>
      <c r="BQ2368" s="41"/>
      <c r="BS2368" s="39"/>
      <c r="CT2368" t="str">
        <f t="shared" si="304"/>
        <v>47911 - Maloobchod prostřednictvím internetu</v>
      </c>
      <c r="DB2368" t="s">
        <v>1958</v>
      </c>
    </row>
    <row r="2369" spans="65:106" x14ac:dyDescent="0.25">
      <c r="BM2369" s="45"/>
      <c r="BO2369" s="41"/>
      <c r="BP2369" s="41"/>
      <c r="BQ2369" s="41"/>
      <c r="BS2369" s="39"/>
      <c r="CT2369" t="str">
        <f t="shared" si="304"/>
        <v>47911 - Maloobchod prostřednictvím internetu</v>
      </c>
      <c r="DB2369" t="s">
        <v>1958</v>
      </c>
    </row>
    <row r="2370" spans="65:106" x14ac:dyDescent="0.25">
      <c r="BM2370" s="45"/>
      <c r="BO2370" s="41"/>
      <c r="BP2370" s="41"/>
      <c r="BQ2370" s="41"/>
      <c r="BS2370" s="39"/>
      <c r="CT2370" t="str">
        <f t="shared" si="304"/>
        <v>47911 - Maloobchod prostřednictvím internetu</v>
      </c>
      <c r="DB2370" t="s">
        <v>1958</v>
      </c>
    </row>
    <row r="2371" spans="65:106" x14ac:dyDescent="0.25">
      <c r="BM2371" s="45"/>
      <c r="BO2371" s="41"/>
      <c r="BP2371" s="41"/>
      <c r="BQ2371" s="41"/>
      <c r="BS2371" s="39"/>
      <c r="CT2371" t="e">
        <f>TRIM(#REF!)</f>
        <v>#REF!</v>
      </c>
      <c r="DB2371" t="s">
        <v>1958</v>
      </c>
    </row>
    <row r="2372" spans="65:106" x14ac:dyDescent="0.25">
      <c r="BM2372" s="45"/>
      <c r="BO2372" s="41"/>
      <c r="BP2372" s="41"/>
      <c r="BQ2372" s="41"/>
      <c r="BS2372" s="39"/>
      <c r="CT2372" t="e">
        <f>TRIM(#REF!)</f>
        <v>#REF!</v>
      </c>
      <c r="DB2372" t="s">
        <v>1958</v>
      </c>
    </row>
    <row r="2373" spans="65:106" x14ac:dyDescent="0.25">
      <c r="BM2373" s="45"/>
      <c r="BO2373" s="41"/>
      <c r="BP2373" s="41"/>
      <c r="BQ2373" s="41"/>
      <c r="BS2373" s="39"/>
      <c r="CT2373" t="str">
        <f t="shared" ref="CT2373:CT2383" si="305">TRIM(D749)</f>
        <v>47911 - Maloobchod prostřednictvím internetu</v>
      </c>
      <c r="DB2373" t="s">
        <v>1958</v>
      </c>
    </row>
    <row r="2374" spans="65:106" x14ac:dyDescent="0.25">
      <c r="BM2374" s="45"/>
      <c r="BO2374" s="41"/>
      <c r="BP2374" s="41"/>
      <c r="BQ2374" s="41"/>
      <c r="BS2374" s="39"/>
      <c r="CT2374" t="str">
        <f t="shared" si="305"/>
        <v>47911 - Maloobchod prostřednictvím internetu</v>
      </c>
      <c r="DB2374" t="s">
        <v>1958</v>
      </c>
    </row>
    <row r="2375" spans="65:106" x14ac:dyDescent="0.25">
      <c r="BM2375" s="45"/>
      <c r="BO2375" s="41"/>
      <c r="BP2375" s="41"/>
      <c r="BQ2375" s="41"/>
      <c r="BS2375" s="39"/>
      <c r="CT2375" t="str">
        <f t="shared" si="305"/>
        <v>47911 - Maloobchod prostřednictvím internetu</v>
      </c>
      <c r="DB2375" t="s">
        <v>1958</v>
      </c>
    </row>
    <row r="2376" spans="65:106" x14ac:dyDescent="0.25">
      <c r="BM2376" s="45"/>
      <c r="BO2376" s="41"/>
      <c r="BP2376" s="41"/>
      <c r="BQ2376" s="41"/>
      <c r="BS2376" s="39"/>
      <c r="CT2376" t="str">
        <f t="shared" si="305"/>
        <v>47911 - Maloobchod prostřednictvím internetu</v>
      </c>
      <c r="DB2376" t="s">
        <v>1958</v>
      </c>
    </row>
    <row r="2377" spans="65:106" x14ac:dyDescent="0.25">
      <c r="BM2377" s="45"/>
      <c r="BO2377" s="41"/>
      <c r="BP2377" s="41"/>
      <c r="BQ2377" s="41"/>
      <c r="BS2377" s="39"/>
      <c r="CT2377" t="str">
        <f t="shared" si="305"/>
        <v>47911 - Maloobchod prostřednictvím internetu</v>
      </c>
      <c r="DB2377" t="s">
        <v>1958</v>
      </c>
    </row>
    <row r="2378" spans="65:106" x14ac:dyDescent="0.25">
      <c r="BM2378" s="45"/>
      <c r="BO2378" s="41"/>
      <c r="BP2378" s="41"/>
      <c r="BQ2378" s="41"/>
      <c r="BS2378" s="39"/>
      <c r="CT2378" t="str">
        <f t="shared" si="305"/>
        <v>47911 - Maloobchod prostřednictvím internetu</v>
      </c>
      <c r="DB2378" t="s">
        <v>1958</v>
      </c>
    </row>
    <row r="2379" spans="65:106" x14ac:dyDescent="0.25">
      <c r="BM2379" s="45"/>
      <c r="BO2379" s="41"/>
      <c r="BP2379" s="41"/>
      <c r="BQ2379" s="41"/>
      <c r="BS2379" s="39"/>
      <c r="CT2379" t="str">
        <f t="shared" si="305"/>
        <v>47911 - Maloobchod prostřednictvím internetu</v>
      </c>
      <c r="DB2379" t="s">
        <v>1958</v>
      </c>
    </row>
    <row r="2380" spans="65:106" x14ac:dyDescent="0.25">
      <c r="BM2380" s="45"/>
      <c r="BO2380" s="41"/>
      <c r="BP2380" s="41"/>
      <c r="BQ2380" s="41"/>
      <c r="BS2380" s="39"/>
      <c r="CT2380" t="str">
        <f t="shared" si="305"/>
        <v>47911 - Maloobchod prostřednictvím internetu</v>
      </c>
      <c r="DB2380" t="s">
        <v>1958</v>
      </c>
    </row>
    <row r="2381" spans="65:106" x14ac:dyDescent="0.25">
      <c r="BM2381" s="45"/>
      <c r="BO2381" s="41"/>
      <c r="BP2381" s="41"/>
      <c r="BQ2381" s="41"/>
      <c r="BS2381" s="39"/>
      <c r="CT2381" t="str">
        <f t="shared" si="305"/>
        <v>47911 - Maloobchod prostřednictvím internetu</v>
      </c>
      <c r="DB2381" t="s">
        <v>1958</v>
      </c>
    </row>
    <row r="2382" spans="65:106" x14ac:dyDescent="0.25">
      <c r="BM2382" s="45"/>
      <c r="BO2382" s="41"/>
      <c r="BP2382" s="41"/>
      <c r="BQ2382" s="41"/>
      <c r="BS2382" s="39"/>
      <c r="CT2382" t="str">
        <f t="shared" si="305"/>
        <v>47911 - Maloobchod prostřednictvím internetu</v>
      </c>
      <c r="DB2382" t="s">
        <v>1958</v>
      </c>
    </row>
    <row r="2383" spans="65:106" x14ac:dyDescent="0.25">
      <c r="BM2383" s="45"/>
      <c r="BO2383" s="41"/>
      <c r="BP2383" s="41"/>
      <c r="BQ2383" s="41"/>
      <c r="BS2383" s="39"/>
      <c r="CT2383" t="str">
        <f t="shared" si="305"/>
        <v>47911 - Maloobchod prostřednictvím internetu</v>
      </c>
      <c r="DB2383" t="s">
        <v>1958</v>
      </c>
    </row>
    <row r="2384" spans="65:106" x14ac:dyDescent="0.25">
      <c r="BM2384" s="45"/>
      <c r="BO2384" s="41"/>
      <c r="BP2384" s="41"/>
      <c r="BQ2384" s="41"/>
      <c r="BS2384" s="39"/>
      <c r="CT2384" t="e">
        <f>TRIM(#REF!)</f>
        <v>#REF!</v>
      </c>
      <c r="DB2384" t="s">
        <v>1958</v>
      </c>
    </row>
    <row r="2385" spans="65:106" x14ac:dyDescent="0.25">
      <c r="BM2385" s="45"/>
      <c r="BO2385" s="41"/>
      <c r="BP2385" s="41"/>
      <c r="BQ2385" s="41"/>
      <c r="BS2385" s="39"/>
      <c r="CT2385" t="e">
        <f>TRIM(#REF!)</f>
        <v>#REF!</v>
      </c>
      <c r="DB2385" t="s">
        <v>1958</v>
      </c>
    </row>
    <row r="2386" spans="65:106" x14ac:dyDescent="0.25">
      <c r="BM2386" s="45"/>
      <c r="BO2386" s="41"/>
      <c r="BP2386" s="41"/>
      <c r="BQ2386" s="41"/>
      <c r="BS2386" s="39"/>
      <c r="CT2386" t="str">
        <f t="shared" ref="CT2386:CT2417" si="306">TRIM(D760)</f>
        <v>47911 - Maloobchod prostřednictvím internetu</v>
      </c>
      <c r="DB2386" t="s">
        <v>1958</v>
      </c>
    </row>
    <row r="2387" spans="65:106" x14ac:dyDescent="0.25">
      <c r="BM2387" s="45"/>
      <c r="BO2387" s="41"/>
      <c r="BP2387" s="41"/>
      <c r="BQ2387" s="41"/>
      <c r="BS2387" s="39"/>
      <c r="CT2387" t="str">
        <f t="shared" si="306"/>
        <v>47911 - Maloobchod prostřednictvím internetu</v>
      </c>
      <c r="DB2387" t="s">
        <v>1958</v>
      </c>
    </row>
    <row r="2388" spans="65:106" x14ac:dyDescent="0.25">
      <c r="BM2388" s="45"/>
      <c r="BO2388" s="41"/>
      <c r="BP2388" s="41"/>
      <c r="BQ2388" s="41"/>
      <c r="BS2388" s="39"/>
      <c r="CT2388" t="str">
        <f t="shared" si="306"/>
        <v>47911 - Maloobchod prostřednictvím internetu</v>
      </c>
      <c r="DB2388" t="s">
        <v>1963</v>
      </c>
    </row>
    <row r="2389" spans="65:106" x14ac:dyDescent="0.25">
      <c r="BM2389" s="45"/>
      <c r="BO2389" s="41"/>
      <c r="BP2389" s="41"/>
      <c r="BQ2389" s="41"/>
      <c r="BS2389" s="39"/>
      <c r="CT2389" t="str">
        <f t="shared" si="306"/>
        <v>47911 - Maloobchod prostřednictvím internetu</v>
      </c>
      <c r="DB2389" t="s">
        <v>1963</v>
      </c>
    </row>
    <row r="2390" spans="65:106" x14ac:dyDescent="0.25">
      <c r="BM2390" s="45"/>
      <c r="BO2390" s="41"/>
      <c r="BP2390" s="41"/>
      <c r="BQ2390" s="41"/>
      <c r="BS2390" s="39"/>
      <c r="CT2390" t="str">
        <f t="shared" si="306"/>
        <v>47911 - Maloobchod prostřednictvím internetu</v>
      </c>
      <c r="DB2390" t="s">
        <v>1963</v>
      </c>
    </row>
    <row r="2391" spans="65:106" x14ac:dyDescent="0.25">
      <c r="BM2391" s="45"/>
      <c r="BO2391" s="41"/>
      <c r="BP2391" s="41"/>
      <c r="BQ2391" s="41"/>
      <c r="BS2391" s="39"/>
      <c r="CT2391" t="str">
        <f t="shared" si="306"/>
        <v>47911 - Maloobchod prostřednictvím internetu</v>
      </c>
      <c r="DB2391" t="s">
        <v>1963</v>
      </c>
    </row>
    <row r="2392" spans="65:106" x14ac:dyDescent="0.25">
      <c r="BM2392" s="45"/>
      <c r="BO2392" s="41"/>
      <c r="BP2392" s="41"/>
      <c r="BQ2392" s="41"/>
      <c r="BS2392" s="39"/>
      <c r="CT2392" t="str">
        <f t="shared" si="306"/>
        <v>47911 - Maloobchod prostřednictvím internetu</v>
      </c>
      <c r="DB2392" t="s">
        <v>1963</v>
      </c>
    </row>
    <row r="2393" spans="65:106" x14ac:dyDescent="0.25">
      <c r="BM2393" s="45"/>
      <c r="BO2393" s="41"/>
      <c r="BP2393" s="41"/>
      <c r="BQ2393" s="41"/>
      <c r="BS2393" s="39"/>
      <c r="CT2393" t="str">
        <f t="shared" si="306"/>
        <v>47911 - Maloobchod prostřednictvím internetu</v>
      </c>
      <c r="DB2393" t="s">
        <v>1963</v>
      </c>
    </row>
    <row r="2394" spans="65:106" x14ac:dyDescent="0.25">
      <c r="BM2394" s="45"/>
      <c r="BO2394" s="41"/>
      <c r="BP2394" s="41"/>
      <c r="BQ2394" s="41"/>
      <c r="BS2394" s="39"/>
      <c r="CT2394" t="str">
        <f t="shared" si="306"/>
        <v>47911 - Maloobchod prostřednictvím internetu</v>
      </c>
      <c r="DB2394" t="s">
        <v>1963</v>
      </c>
    </row>
    <row r="2395" spans="65:106" x14ac:dyDescent="0.25">
      <c r="BM2395" s="45"/>
      <c r="BO2395" s="41"/>
      <c r="BP2395" s="41"/>
      <c r="BQ2395" s="41"/>
      <c r="BS2395" s="39"/>
      <c r="CT2395" t="str">
        <f t="shared" si="306"/>
        <v>47911 - Maloobchod prostřednictvím internetu</v>
      </c>
      <c r="DB2395" t="s">
        <v>1963</v>
      </c>
    </row>
    <row r="2396" spans="65:106" x14ac:dyDescent="0.25">
      <c r="BM2396" s="45"/>
      <c r="BO2396" s="41"/>
      <c r="BP2396" s="41"/>
      <c r="BQ2396" s="41"/>
      <c r="BS2396" s="39"/>
      <c r="CT2396" t="str">
        <f t="shared" si="306"/>
        <v>47911 - Maloobchod prostřednictvím internetu</v>
      </c>
      <c r="DB2396" t="s">
        <v>1963</v>
      </c>
    </row>
    <row r="2397" spans="65:106" x14ac:dyDescent="0.25">
      <c r="BM2397" s="45"/>
      <c r="BO2397" s="41"/>
      <c r="BP2397" s="41"/>
      <c r="BQ2397" s="41"/>
      <c r="BS2397" s="39"/>
      <c r="CT2397" t="str">
        <f t="shared" si="306"/>
        <v>47912 - Maloobchod prostřednictvím zásilkové služby (jiný než prostřednictvím internetu)</v>
      </c>
      <c r="DB2397" t="s">
        <v>1963</v>
      </c>
    </row>
    <row r="2398" spans="65:106" x14ac:dyDescent="0.25">
      <c r="BM2398" s="45"/>
      <c r="BO2398" s="41"/>
      <c r="BP2398" s="41"/>
      <c r="BQ2398" s="41"/>
      <c r="BS2398" s="39"/>
      <c r="CT2398" t="str">
        <f t="shared" si="306"/>
        <v>47912 - Maloobchod prostřednictvím zásilkové služby (jiný než prostřednictvím internetu)</v>
      </c>
      <c r="DB2398" t="s">
        <v>1963</v>
      </c>
    </row>
    <row r="2399" spans="65:106" x14ac:dyDescent="0.25">
      <c r="BM2399" s="45"/>
      <c r="BO2399" s="41"/>
      <c r="BP2399" s="41"/>
      <c r="BQ2399" s="41"/>
      <c r="BS2399" s="39"/>
      <c r="CT2399" t="str">
        <f t="shared" si="306"/>
        <v>47912 - Maloobchod prostřednictvím zásilkové služby (jiný než prostřednictvím internetu)</v>
      </c>
      <c r="DB2399" t="s">
        <v>1963</v>
      </c>
    </row>
    <row r="2400" spans="65:106" x14ac:dyDescent="0.25">
      <c r="BM2400" s="45"/>
      <c r="BO2400" s="41"/>
      <c r="BP2400" s="41"/>
      <c r="BQ2400" s="41"/>
      <c r="BS2400" s="39"/>
      <c r="CT2400" t="str">
        <f t="shared" si="306"/>
        <v>47912 - Maloobchod prostřednictvím zásilkové služby (jiný než prostřednictvím internetu)</v>
      </c>
      <c r="DB2400" t="s">
        <v>1963</v>
      </c>
    </row>
    <row r="2401" spans="65:106" x14ac:dyDescent="0.25">
      <c r="BM2401" s="45"/>
      <c r="BO2401" s="41"/>
      <c r="BP2401" s="41"/>
      <c r="BQ2401" s="41"/>
      <c r="BS2401" s="39"/>
      <c r="CT2401" t="str">
        <f t="shared" si="306"/>
        <v>47912 - Maloobchod prostřednictvím zásilkové služby (jiný než prostřednictvím internetu)</v>
      </c>
      <c r="DB2401" t="s">
        <v>1963</v>
      </c>
    </row>
    <row r="2402" spans="65:106" x14ac:dyDescent="0.25">
      <c r="BM2402" s="45"/>
      <c r="BO2402" s="41"/>
      <c r="BP2402" s="41"/>
      <c r="BQ2402" s="41"/>
      <c r="BS2402" s="39"/>
      <c r="CT2402" t="str">
        <f t="shared" si="306"/>
        <v>47912 - Maloobchod prostřednictvím zásilkové služby (jiný než prostřednictvím internetu)</v>
      </c>
      <c r="DB2402" t="s">
        <v>1963</v>
      </c>
    </row>
    <row r="2403" spans="65:106" x14ac:dyDescent="0.25">
      <c r="BM2403" s="45"/>
      <c r="BO2403" s="41"/>
      <c r="BP2403" s="41"/>
      <c r="BQ2403" s="41"/>
      <c r="BS2403" s="39"/>
      <c r="CT2403" t="str">
        <f t="shared" si="306"/>
        <v>47912 - Maloobchod prostřednictvím zásilkové služby (jiný než prostřednictvím internetu)</v>
      </c>
      <c r="DB2403" t="s">
        <v>1963</v>
      </c>
    </row>
    <row r="2404" spans="65:106" x14ac:dyDescent="0.25">
      <c r="BM2404" s="45"/>
      <c r="BO2404" s="41"/>
      <c r="BP2404" s="41"/>
      <c r="BQ2404" s="41"/>
      <c r="BS2404" s="39"/>
      <c r="CT2404" t="str">
        <f t="shared" si="306"/>
        <v>47912 - Maloobchod prostřednictvím zásilkové služby (jiný než prostřednictvím internetu)</v>
      </c>
      <c r="DB2404" t="s">
        <v>1963</v>
      </c>
    </row>
    <row r="2405" spans="65:106" x14ac:dyDescent="0.25">
      <c r="BM2405" s="45"/>
      <c r="BO2405" s="41"/>
      <c r="BP2405" s="41"/>
      <c r="BQ2405" s="41"/>
      <c r="BS2405" s="39"/>
      <c r="CT2405" t="str">
        <f t="shared" si="306"/>
        <v>47912 - Maloobchod prostřednictvím zásilkové služby (jiný než prostřednictvím internetu)</v>
      </c>
      <c r="DB2405" t="s">
        <v>1963</v>
      </c>
    </row>
    <row r="2406" spans="65:106" x14ac:dyDescent="0.25">
      <c r="BM2406" s="45"/>
      <c r="BO2406" s="41"/>
      <c r="BP2406" s="41"/>
      <c r="BQ2406" s="41"/>
      <c r="BS2406" s="39"/>
      <c r="CT2406" t="str">
        <f t="shared" si="306"/>
        <v>47912 - Maloobchod prostřednictvím zásilkové služby (jiný než prostřednictvím internetu)</v>
      </c>
      <c r="DB2406" t="s">
        <v>1963</v>
      </c>
    </row>
    <row r="2407" spans="65:106" x14ac:dyDescent="0.25">
      <c r="BM2407" s="45"/>
      <c r="BO2407" s="41"/>
      <c r="BP2407" s="41"/>
      <c r="BQ2407" s="41"/>
      <c r="BS2407" s="39"/>
      <c r="CT2407" t="str">
        <f t="shared" si="306"/>
        <v>47912 - Maloobchod prostřednictvím zásilkové služby (jiný než prostřednictvím internetu)</v>
      </c>
      <c r="DB2407" t="s">
        <v>1963</v>
      </c>
    </row>
    <row r="2408" spans="65:106" x14ac:dyDescent="0.25">
      <c r="BM2408" s="45"/>
      <c r="BO2408" s="41"/>
      <c r="BP2408" s="41"/>
      <c r="BQ2408" s="41"/>
      <c r="BS2408" s="39"/>
      <c r="CT2408" t="str">
        <f t="shared" si="306"/>
        <v>47912 - Maloobchod prostřednictvím zásilkové služby (jiný než prostřednictvím internetu)</v>
      </c>
      <c r="DB2408" t="s">
        <v>1963</v>
      </c>
    </row>
    <row r="2409" spans="65:106" x14ac:dyDescent="0.25">
      <c r="BM2409" s="45"/>
      <c r="BO2409" s="41"/>
      <c r="BP2409" s="41"/>
      <c r="BQ2409" s="41"/>
      <c r="BS2409" s="39"/>
      <c r="CT2409" t="str">
        <f t="shared" si="306"/>
        <v>47912 - Maloobchod prostřednictvím zásilkové služby (jiný než prostřednictvím internetu)</v>
      </c>
      <c r="DB2409" t="s">
        <v>1963</v>
      </c>
    </row>
    <row r="2410" spans="65:106" x14ac:dyDescent="0.25">
      <c r="BM2410" s="45"/>
      <c r="BO2410" s="41"/>
      <c r="BP2410" s="41"/>
      <c r="BQ2410" s="41"/>
      <c r="BS2410" s="39"/>
      <c r="CT2410" t="str">
        <f t="shared" si="306"/>
        <v>47912 - Maloobchod prostřednictvím zásilkové služby (jiný než prostřednictvím internetu)</v>
      </c>
      <c r="DB2410" t="s">
        <v>1963</v>
      </c>
    </row>
    <row r="2411" spans="65:106" x14ac:dyDescent="0.25">
      <c r="BM2411" s="45"/>
      <c r="BO2411" s="41"/>
      <c r="BP2411" s="41"/>
      <c r="BQ2411" s="41"/>
      <c r="BS2411" s="39"/>
      <c r="CT2411" t="str">
        <f t="shared" si="306"/>
        <v>47912 - Maloobchod prostřednictvím zásilkové služby (jiný než prostřednictvím internetu)</v>
      </c>
      <c r="DB2411" t="s">
        <v>1963</v>
      </c>
    </row>
    <row r="2412" spans="65:106" x14ac:dyDescent="0.25">
      <c r="BM2412" s="45"/>
      <c r="BO2412" s="41"/>
      <c r="BP2412" s="41"/>
      <c r="BQ2412" s="41"/>
      <c r="BS2412" s="39"/>
      <c r="CT2412" t="str">
        <f t="shared" si="306"/>
        <v>47912 - Maloobchod prostřednictvím zásilkové služby (jiný než prostřednictvím internetu)</v>
      </c>
      <c r="DB2412" t="s">
        <v>1963</v>
      </c>
    </row>
    <row r="2413" spans="65:106" x14ac:dyDescent="0.25">
      <c r="BM2413" s="45"/>
      <c r="BO2413" s="41"/>
      <c r="BP2413" s="41"/>
      <c r="BQ2413" s="41"/>
      <c r="BS2413" s="39"/>
      <c r="CT2413" t="str">
        <f t="shared" si="306"/>
        <v>47912 - Maloobchod prostřednictvím zásilkové služby (jiný než prostřednictvím internetu)</v>
      </c>
      <c r="DB2413" t="s">
        <v>1963</v>
      </c>
    </row>
    <row r="2414" spans="65:106" x14ac:dyDescent="0.25">
      <c r="BM2414" s="45"/>
      <c r="BO2414" s="41"/>
      <c r="BP2414" s="41"/>
      <c r="BQ2414" s="41"/>
      <c r="BS2414" s="39"/>
      <c r="CT2414" t="str">
        <f t="shared" si="306"/>
        <v>47912 - Maloobchod prostřednictvím zásilkové služby (jiný než prostřednictvím internetu)</v>
      </c>
      <c r="DB2414" t="s">
        <v>1963</v>
      </c>
    </row>
    <row r="2415" spans="65:106" x14ac:dyDescent="0.25">
      <c r="BM2415" s="45"/>
      <c r="BO2415" s="41"/>
      <c r="BP2415" s="41"/>
      <c r="BQ2415" s="41"/>
      <c r="BS2415" s="39"/>
      <c r="CT2415" t="str">
        <f t="shared" si="306"/>
        <v>47912 - Maloobchod prostřednictvím zásilkové služby (jiný než prostřednictvím internetu)</v>
      </c>
      <c r="DB2415" t="s">
        <v>1963</v>
      </c>
    </row>
    <row r="2416" spans="65:106" x14ac:dyDescent="0.25">
      <c r="BM2416" s="45"/>
      <c r="BO2416" s="41"/>
      <c r="BP2416" s="41"/>
      <c r="BQ2416" s="41"/>
      <c r="BS2416" s="39"/>
      <c r="CT2416" t="str">
        <f t="shared" si="306"/>
        <v>47912 - Maloobchod prostřednictvím zásilkové služby (jiný než prostřednictvím internetu)</v>
      </c>
      <c r="DB2416" t="s">
        <v>1963</v>
      </c>
    </row>
    <row r="2417" spans="65:106" x14ac:dyDescent="0.25">
      <c r="BM2417" s="45"/>
      <c r="BO2417" s="41"/>
      <c r="BP2417" s="41"/>
      <c r="BQ2417" s="41"/>
      <c r="BS2417" s="39"/>
      <c r="CT2417" t="str">
        <f t="shared" si="306"/>
        <v>47912 - Maloobchod prostřednictvím zásilkové služby (jiný než prostřednictvím internetu)</v>
      </c>
      <c r="DB2417" t="s">
        <v>1963</v>
      </c>
    </row>
    <row r="2418" spans="65:106" x14ac:dyDescent="0.25">
      <c r="BM2418" s="45"/>
      <c r="BO2418" s="41"/>
      <c r="BP2418" s="41"/>
      <c r="BQ2418" s="41"/>
      <c r="BS2418" s="39"/>
      <c r="CT2418" t="e">
        <f>TRIM(#REF!)</f>
        <v>#REF!</v>
      </c>
      <c r="DB2418" t="s">
        <v>3329</v>
      </c>
    </row>
    <row r="2419" spans="65:106" x14ac:dyDescent="0.25">
      <c r="BM2419" s="45"/>
      <c r="BO2419" s="41"/>
      <c r="BP2419" s="41"/>
      <c r="BQ2419" s="41"/>
      <c r="BS2419" s="39"/>
      <c r="CT2419" t="e">
        <f>TRIM(#REF!)</f>
        <v>#REF!</v>
      </c>
      <c r="DB2419" t="s">
        <v>3329</v>
      </c>
    </row>
    <row r="2420" spans="65:106" x14ac:dyDescent="0.25">
      <c r="BM2420" s="45"/>
      <c r="BO2420" s="41"/>
      <c r="BP2420" s="41"/>
      <c r="BQ2420" s="41"/>
      <c r="BS2420" s="39"/>
      <c r="CT2420" t="e">
        <f>TRIM(#REF!)</f>
        <v>#REF!</v>
      </c>
      <c r="DB2420" t="s">
        <v>1967</v>
      </c>
    </row>
    <row r="2421" spans="65:106" x14ac:dyDescent="0.25">
      <c r="BM2421" s="45"/>
      <c r="BO2421" s="41"/>
      <c r="BP2421" s="41"/>
      <c r="BQ2421" s="41"/>
      <c r="BS2421" s="39"/>
      <c r="CT2421" t="str">
        <f>TRIM(D792)</f>
        <v>47912 - Maloobchod prostřednictvím zásilkové služby (jiný než prostřednictvím internetu)</v>
      </c>
      <c r="DB2421" t="s">
        <v>1967</v>
      </c>
    </row>
    <row r="2422" spans="65:106" x14ac:dyDescent="0.25">
      <c r="BM2422" s="45"/>
      <c r="BO2422" s="41"/>
      <c r="BP2422" s="41"/>
      <c r="BQ2422" s="41"/>
      <c r="BS2422" s="39"/>
      <c r="CT2422" t="str">
        <f>TRIM(D793)</f>
        <v>47912 - Maloobchod prostřednictvím zásilkové služby (jiný než prostřednictvím internetu)</v>
      </c>
      <c r="DB2422" t="s">
        <v>1967</v>
      </c>
    </row>
    <row r="2423" spans="65:106" x14ac:dyDescent="0.25">
      <c r="BM2423" s="45"/>
      <c r="BO2423" s="41"/>
      <c r="BP2423" s="41"/>
      <c r="BQ2423" s="41"/>
      <c r="BS2423" s="39"/>
      <c r="CT2423" t="str">
        <f>TRIM(D794)</f>
        <v>47912 - Maloobchod prostřednictvím zásilkové služby (jiný než prostřednictvím internetu)</v>
      </c>
      <c r="DB2423" t="s">
        <v>1975</v>
      </c>
    </row>
    <row r="2424" spans="65:106" x14ac:dyDescent="0.25">
      <c r="BM2424" s="45"/>
      <c r="BO2424" s="41"/>
      <c r="BP2424" s="41"/>
      <c r="BQ2424" s="41"/>
      <c r="BS2424" s="39"/>
      <c r="CT2424" t="e">
        <f>TRIM(#REF!)</f>
        <v>#REF!</v>
      </c>
      <c r="DB2424" t="s">
        <v>3330</v>
      </c>
    </row>
    <row r="2425" spans="65:106" x14ac:dyDescent="0.25">
      <c r="BM2425" s="45"/>
      <c r="BO2425" s="41"/>
      <c r="BP2425" s="41"/>
      <c r="BQ2425" s="41"/>
      <c r="BS2425" s="39"/>
      <c r="CT2425" t="e">
        <f>TRIM(#REF!)</f>
        <v>#REF!</v>
      </c>
      <c r="DB2425" t="s">
        <v>3330</v>
      </c>
    </row>
    <row r="2426" spans="65:106" x14ac:dyDescent="0.25">
      <c r="BM2426" s="45"/>
      <c r="BO2426" s="41"/>
      <c r="BP2426" s="41"/>
      <c r="BQ2426" s="41"/>
      <c r="BS2426" s="39"/>
      <c r="CT2426" t="e">
        <f>TRIM(#REF!)</f>
        <v>#REF!</v>
      </c>
      <c r="DB2426" t="s">
        <v>3330</v>
      </c>
    </row>
    <row r="2427" spans="65:106" x14ac:dyDescent="0.25">
      <c r="BM2427" s="45"/>
      <c r="BO2427" s="41"/>
      <c r="BP2427" s="41"/>
      <c r="BQ2427" s="41"/>
      <c r="BS2427" s="39"/>
      <c r="CT2427" t="str">
        <f t="shared" ref="CT2427:CT2439" si="307">TRIM(D795)</f>
        <v>47912 - Maloobchod prostřednictvím zásilkové služby (jiný než prostřednictvím internetu)</v>
      </c>
      <c r="DB2427" t="s">
        <v>1980</v>
      </c>
    </row>
    <row r="2428" spans="65:106" x14ac:dyDescent="0.25">
      <c r="BM2428" s="45"/>
      <c r="BO2428" s="41"/>
      <c r="BP2428" s="41"/>
      <c r="BQ2428" s="41"/>
      <c r="BS2428" s="39"/>
      <c r="CT2428" t="str">
        <f t="shared" si="307"/>
        <v>47912 - Maloobchod prostřednictvím zásilkové služby (jiný než prostřednictvím internetu)</v>
      </c>
      <c r="DB2428" t="s">
        <v>1980</v>
      </c>
    </row>
    <row r="2429" spans="65:106" x14ac:dyDescent="0.25">
      <c r="BM2429" s="45"/>
      <c r="BO2429" s="41"/>
      <c r="BP2429" s="41"/>
      <c r="BQ2429" s="41"/>
      <c r="BS2429" s="39"/>
      <c r="CT2429" t="str">
        <f t="shared" si="307"/>
        <v>47912 - Maloobchod prostřednictvím zásilkové služby (jiný než prostřednictvím internetu)</v>
      </c>
      <c r="DB2429" t="s">
        <v>1980</v>
      </c>
    </row>
    <row r="2430" spans="65:106" x14ac:dyDescent="0.25">
      <c r="BM2430" s="45"/>
      <c r="BO2430" s="41"/>
      <c r="BP2430" s="41"/>
      <c r="BQ2430" s="41"/>
      <c r="BS2430" s="39"/>
      <c r="CT2430" t="str">
        <f t="shared" si="307"/>
        <v>47912 - Maloobchod prostřednictvím zásilkové služby (jiný než prostřednictvím internetu)</v>
      </c>
      <c r="DB2430" t="s">
        <v>1988</v>
      </c>
    </row>
    <row r="2431" spans="65:106" x14ac:dyDescent="0.25">
      <c r="BM2431" s="45"/>
      <c r="BO2431" s="41"/>
      <c r="BP2431" s="41"/>
      <c r="BQ2431" s="41"/>
      <c r="BS2431" s="39"/>
      <c r="CT2431" t="str">
        <f t="shared" si="307"/>
        <v>47912 - Maloobchod prostřednictvím zásilkové služby (jiný než prostřednictvím internetu)</v>
      </c>
      <c r="DB2431" t="s">
        <v>1988</v>
      </c>
    </row>
    <row r="2432" spans="65:106" x14ac:dyDescent="0.25">
      <c r="BM2432" s="45"/>
      <c r="BO2432" s="41"/>
      <c r="BP2432" s="41"/>
      <c r="BQ2432" s="41"/>
      <c r="BS2432" s="39"/>
      <c r="CT2432" t="str">
        <f t="shared" si="307"/>
        <v>47912 - Maloobchod prostřednictvím zásilkové služby (jiný než prostřednictvím internetu)</v>
      </c>
      <c r="DB2432" t="s">
        <v>1997</v>
      </c>
    </row>
    <row r="2433" spans="65:106" x14ac:dyDescent="0.25">
      <c r="BM2433" s="45"/>
      <c r="BO2433" s="41"/>
      <c r="BP2433" s="41"/>
      <c r="BQ2433" s="41"/>
      <c r="BS2433" s="39"/>
      <c r="CT2433" t="str">
        <f t="shared" si="307"/>
        <v>47912 - Maloobchod prostřednictvím zásilkové služby (jiný než prostřednictvím internetu)</v>
      </c>
      <c r="DB2433" t="s">
        <v>1997</v>
      </c>
    </row>
    <row r="2434" spans="65:106" x14ac:dyDescent="0.25">
      <c r="BM2434" s="45"/>
      <c r="BO2434" s="41"/>
      <c r="BP2434" s="41"/>
      <c r="BQ2434" s="41"/>
      <c r="BS2434" s="39"/>
      <c r="CT2434" t="str">
        <f t="shared" si="307"/>
        <v>47912 - Maloobchod prostřednictvím zásilkové služby (jiný než prostřednictvím internetu)</v>
      </c>
      <c r="DB2434" t="s">
        <v>1997</v>
      </c>
    </row>
    <row r="2435" spans="65:106" x14ac:dyDescent="0.25">
      <c r="BM2435" s="45"/>
      <c r="BO2435" s="41"/>
      <c r="BP2435" s="41"/>
      <c r="BQ2435" s="41"/>
      <c r="BS2435" s="39"/>
      <c r="CT2435" t="str">
        <f t="shared" si="307"/>
        <v>47912 - Maloobchod prostřednictvím zásilkové služby (jiný než prostřednictvím internetu)</v>
      </c>
      <c r="DB2435" t="s">
        <v>1997</v>
      </c>
    </row>
    <row r="2436" spans="65:106" x14ac:dyDescent="0.25">
      <c r="BM2436" s="45"/>
      <c r="BO2436" s="41"/>
      <c r="BP2436" s="41"/>
      <c r="BQ2436" s="41"/>
      <c r="BS2436" s="39"/>
      <c r="CT2436" t="str">
        <f t="shared" si="307"/>
        <v>47990 - Ostatní maloobchod mimo prodejny, stánky a trhy</v>
      </c>
      <c r="DB2436" t="s">
        <v>2003</v>
      </c>
    </row>
    <row r="2437" spans="65:106" x14ac:dyDescent="0.25">
      <c r="BM2437" s="45"/>
      <c r="BO2437" s="41"/>
      <c r="BP2437" s="41"/>
      <c r="BQ2437" s="41"/>
      <c r="BS2437" s="39"/>
      <c r="CT2437" t="str">
        <f t="shared" si="307"/>
        <v>47990 - Ostatní maloobchod mimo prodejny, stánky a trhy</v>
      </c>
      <c r="DB2437" t="s">
        <v>2006</v>
      </c>
    </row>
    <row r="2438" spans="65:106" x14ac:dyDescent="0.25">
      <c r="BM2438" s="45"/>
      <c r="BO2438" s="41"/>
      <c r="BP2438" s="41"/>
      <c r="BQ2438" s="41"/>
      <c r="BS2438" s="39"/>
      <c r="CT2438" t="str">
        <f t="shared" si="307"/>
        <v>47990 - Ostatní maloobchod mimo prodejny, stánky a trhy</v>
      </c>
      <c r="DB2438" t="s">
        <v>2009</v>
      </c>
    </row>
    <row r="2439" spans="65:106" x14ac:dyDescent="0.25">
      <c r="BM2439" s="45"/>
      <c r="BO2439" s="41"/>
      <c r="BP2439" s="41"/>
      <c r="BQ2439" s="41"/>
      <c r="BS2439" s="39"/>
      <c r="CT2439" t="str">
        <f t="shared" si="307"/>
        <v>47990 - Ostatní maloobchod mimo prodejny, stánky a trhy</v>
      </c>
      <c r="DB2439" t="s">
        <v>2012</v>
      </c>
    </row>
    <row r="2440" spans="65:106" x14ac:dyDescent="0.25">
      <c r="BM2440" s="45"/>
      <c r="BO2440" s="41"/>
      <c r="BP2440" s="41"/>
      <c r="BQ2440" s="41"/>
      <c r="BS2440" s="39"/>
      <c r="CT2440" t="e">
        <f>TRIM(#REF!)</f>
        <v>#REF!</v>
      </c>
      <c r="DB2440" t="s">
        <v>3331</v>
      </c>
    </row>
    <row r="2441" spans="65:106" x14ac:dyDescent="0.25">
      <c r="BM2441" s="45"/>
      <c r="BO2441" s="41"/>
      <c r="BP2441" s="41"/>
      <c r="BQ2441" s="41"/>
      <c r="BS2441" s="39"/>
      <c r="CT2441" t="e">
        <f>TRIM(#REF!)</f>
        <v>#REF!</v>
      </c>
      <c r="DB2441" t="s">
        <v>3331</v>
      </c>
    </row>
    <row r="2442" spans="65:106" x14ac:dyDescent="0.25">
      <c r="BM2442" s="45"/>
      <c r="BO2442" s="41"/>
      <c r="BP2442" s="41"/>
      <c r="BQ2442" s="41"/>
      <c r="BS2442" s="39"/>
      <c r="CT2442" t="str">
        <f t="shared" ref="CT2442:CT2448" si="308">TRIM(D808)</f>
        <v>47990 - Ostatní maloobchod mimo prodejny, stánky a trhy</v>
      </c>
      <c r="DB2442" t="s">
        <v>2015</v>
      </c>
    </row>
    <row r="2443" spans="65:106" x14ac:dyDescent="0.25">
      <c r="BM2443" s="45"/>
      <c r="BO2443" s="41"/>
      <c r="BP2443" s="41"/>
      <c r="BQ2443" s="41"/>
      <c r="BS2443" s="39"/>
      <c r="CT2443" t="str">
        <f t="shared" si="308"/>
        <v>47990 - Ostatní maloobchod mimo prodejny, stánky a trhy</v>
      </c>
      <c r="DB2443" t="s">
        <v>2015</v>
      </c>
    </row>
    <row r="2444" spans="65:106" x14ac:dyDescent="0.25">
      <c r="BM2444" s="45"/>
      <c r="BO2444" s="41"/>
      <c r="BP2444" s="41"/>
      <c r="BQ2444" s="41"/>
      <c r="BS2444" s="39"/>
      <c r="CT2444" t="str">
        <f t="shared" si="308"/>
        <v>47990 - Ostatní maloobchod mimo prodejny, stánky a trhy</v>
      </c>
      <c r="DB2444" t="s">
        <v>2020</v>
      </c>
    </row>
    <row r="2445" spans="65:106" x14ac:dyDescent="0.25">
      <c r="BM2445" s="45"/>
      <c r="BO2445" s="41"/>
      <c r="BP2445" s="41"/>
      <c r="BQ2445" s="41"/>
      <c r="BS2445" s="39"/>
      <c r="CT2445" t="str">
        <f t="shared" si="308"/>
        <v>47990 - Ostatní maloobchod mimo prodejny, stánky a trhy</v>
      </c>
      <c r="DB2445" t="s">
        <v>2024</v>
      </c>
    </row>
    <row r="2446" spans="65:106" x14ac:dyDescent="0.25">
      <c r="BM2446" s="45"/>
      <c r="BO2446" s="41"/>
      <c r="BP2446" s="41"/>
      <c r="BQ2446" s="41"/>
      <c r="BS2446" s="39"/>
      <c r="CT2446" t="str">
        <f t="shared" si="308"/>
        <v>47990 - Ostatní maloobchod mimo prodejny, stánky a trhy</v>
      </c>
      <c r="DB2446" t="s">
        <v>2027</v>
      </c>
    </row>
    <row r="2447" spans="65:106" x14ac:dyDescent="0.25">
      <c r="BM2447" s="45"/>
      <c r="BO2447" s="41"/>
      <c r="BP2447" s="41"/>
      <c r="BQ2447" s="41"/>
      <c r="BS2447" s="39"/>
      <c r="CT2447" t="str">
        <f t="shared" si="308"/>
        <v>47990 - Ostatní maloobchod mimo prodejny, stánky a trhy</v>
      </c>
      <c r="DB2447" t="s">
        <v>2030</v>
      </c>
    </row>
    <row r="2448" spans="65:106" x14ac:dyDescent="0.25">
      <c r="BM2448" s="45"/>
      <c r="BO2448" s="41"/>
      <c r="BP2448" s="41"/>
      <c r="BQ2448" s="41"/>
      <c r="BS2448" s="39"/>
      <c r="CT2448" t="str">
        <f t="shared" si="308"/>
        <v>47990 - Ostatní maloobchod mimo prodejny, stánky a trhy</v>
      </c>
      <c r="DB2448" t="s">
        <v>2033</v>
      </c>
    </row>
    <row r="2449" spans="65:106" x14ac:dyDescent="0.25">
      <c r="BM2449" s="45"/>
      <c r="BO2449" s="41"/>
      <c r="BP2449" s="41"/>
      <c r="BQ2449" s="41"/>
      <c r="BS2449" s="39"/>
      <c r="CT2449" t="e">
        <f>TRIM(#REF!)</f>
        <v>#REF!</v>
      </c>
      <c r="DB2449" t="s">
        <v>3332</v>
      </c>
    </row>
    <row r="2450" spans="65:106" x14ac:dyDescent="0.25">
      <c r="BM2450" s="45"/>
      <c r="BO2450" s="41"/>
      <c r="BP2450" s="41"/>
      <c r="BQ2450" s="41"/>
      <c r="BS2450" s="39"/>
      <c r="CT2450" t="str">
        <f>TRIM(D815)</f>
        <v>47990 - Ostatní maloobchod mimo prodejny, stánky a trhy</v>
      </c>
      <c r="DB2450" t="s">
        <v>2036</v>
      </c>
    </row>
    <row r="2451" spans="65:106" x14ac:dyDescent="0.25">
      <c r="BM2451" s="45"/>
      <c r="BO2451" s="41"/>
      <c r="BP2451" s="41"/>
      <c r="BQ2451" s="41"/>
      <c r="BS2451" s="39"/>
      <c r="CT2451" t="str">
        <f>TRIM(D816)</f>
        <v>47990 - Ostatní maloobchod mimo prodejny, stánky a trhy</v>
      </c>
      <c r="DB2451" t="s">
        <v>2039</v>
      </c>
    </row>
    <row r="2452" spans="65:106" x14ac:dyDescent="0.25">
      <c r="BM2452" s="45"/>
      <c r="BO2452" s="41"/>
      <c r="BP2452" s="41"/>
      <c r="BQ2452" s="41"/>
      <c r="BS2452" s="39"/>
      <c r="CT2452" t="str">
        <f>TRIM(D817)</f>
        <v>47990 - Ostatní maloobchod mimo prodejny, stánky a trhy</v>
      </c>
      <c r="DB2452" t="s">
        <v>2042</v>
      </c>
    </row>
    <row r="2453" spans="65:106" x14ac:dyDescent="0.25">
      <c r="BM2453" s="45"/>
      <c r="BO2453" s="41"/>
      <c r="BP2453" s="41"/>
      <c r="BQ2453" s="41"/>
      <c r="BS2453" s="39"/>
      <c r="CT2453" t="str">
        <f>TRIM(D818)</f>
        <v>47990 - Ostatní maloobchod mimo prodejny, stánky a trhy</v>
      </c>
      <c r="DB2453" t="s">
        <v>2045</v>
      </c>
    </row>
    <row r="2454" spans="65:106" x14ac:dyDescent="0.25">
      <c r="BM2454" s="45"/>
      <c r="BO2454" s="41"/>
      <c r="BP2454" s="41"/>
      <c r="BQ2454" s="41"/>
      <c r="BS2454" s="39"/>
      <c r="CT2454" t="e">
        <f>TRIM(#REF!)</f>
        <v>#REF!</v>
      </c>
      <c r="DB2454" t="s">
        <v>3333</v>
      </c>
    </row>
    <row r="2455" spans="65:106" x14ac:dyDescent="0.25">
      <c r="BM2455" s="45"/>
      <c r="BO2455" s="41"/>
      <c r="BP2455" s="41"/>
      <c r="BQ2455" s="41"/>
      <c r="BS2455" s="39"/>
      <c r="CT2455" t="str">
        <f t="shared" ref="CT2455:CT2460" si="309">TRIM(D819)</f>
        <v>47990 - Ostatní maloobchod mimo prodejny, stánky a trhy</v>
      </c>
      <c r="DB2455" t="s">
        <v>2048</v>
      </c>
    </row>
    <row r="2456" spans="65:106" x14ac:dyDescent="0.25">
      <c r="BM2456" s="45"/>
      <c r="BO2456" s="41"/>
      <c r="BP2456" s="41"/>
      <c r="BQ2456" s="41"/>
      <c r="BS2456" s="39"/>
      <c r="CT2456" t="str">
        <f t="shared" si="309"/>
        <v>47990 - Ostatní maloobchod mimo prodejny, stánky a trhy</v>
      </c>
      <c r="DB2456" t="s">
        <v>2051</v>
      </c>
    </row>
    <row r="2457" spans="65:106" x14ac:dyDescent="0.25">
      <c r="BM2457" s="45"/>
      <c r="BO2457" s="41"/>
      <c r="BP2457" s="41"/>
      <c r="BQ2457" s="41"/>
      <c r="BS2457" s="39"/>
      <c r="CT2457" t="str">
        <f t="shared" si="309"/>
        <v>47990 - Ostatní maloobchod mimo prodejny, stánky a trhy</v>
      </c>
      <c r="DB2457" t="s">
        <v>2054</v>
      </c>
    </row>
    <row r="2458" spans="65:106" x14ac:dyDescent="0.25">
      <c r="BM2458" s="45"/>
      <c r="BO2458" s="41"/>
      <c r="BP2458" s="41"/>
      <c r="BQ2458" s="41"/>
      <c r="BS2458" s="39"/>
      <c r="CT2458" t="str">
        <f t="shared" si="309"/>
        <v>47990 - Ostatní maloobchod mimo prodejny, stánky a trhy</v>
      </c>
      <c r="DB2458" t="s">
        <v>2057</v>
      </c>
    </row>
    <row r="2459" spans="65:106" x14ac:dyDescent="0.25">
      <c r="BM2459" s="45"/>
      <c r="BO2459" s="41"/>
      <c r="BP2459" s="41"/>
      <c r="BQ2459" s="41"/>
      <c r="BS2459" s="39"/>
      <c r="CT2459" t="str">
        <f t="shared" si="309"/>
        <v>47990 - Ostatní maloobchod mimo prodejny, stánky a trhy</v>
      </c>
      <c r="DB2459" t="s">
        <v>2060</v>
      </c>
    </row>
    <row r="2460" spans="65:106" x14ac:dyDescent="0.25">
      <c r="BM2460" s="45"/>
      <c r="BO2460" s="41"/>
      <c r="BP2460" s="41"/>
      <c r="BQ2460" s="41"/>
      <c r="BS2460" s="39"/>
      <c r="CT2460" t="str">
        <f t="shared" si="309"/>
        <v>47990 - Ostatní maloobchod mimo prodejny, stánky a trhy</v>
      </c>
      <c r="DB2460" t="s">
        <v>2063</v>
      </c>
    </row>
    <row r="2461" spans="65:106" x14ac:dyDescent="0.25">
      <c r="BM2461" s="45"/>
      <c r="BO2461" s="41"/>
      <c r="BP2461" s="41"/>
      <c r="BQ2461" s="41"/>
      <c r="BS2461" s="39"/>
      <c r="CT2461" t="e">
        <f>TRIM(#REF!)</f>
        <v>#REF!</v>
      </c>
      <c r="DB2461" t="s">
        <v>3334</v>
      </c>
    </row>
    <row r="2462" spans="65:106" x14ac:dyDescent="0.25">
      <c r="BM2462" s="45"/>
      <c r="BO2462" s="41"/>
      <c r="BP2462" s="41"/>
      <c r="BQ2462" s="41"/>
      <c r="BS2462" s="39"/>
      <c r="CT2462" t="str">
        <f>TRIM(D825)</f>
        <v>47990 - Ostatní maloobchod mimo prodejny, stánky a trhy</v>
      </c>
      <c r="DB2462" t="s">
        <v>2066</v>
      </c>
    </row>
    <row r="2463" spans="65:106" x14ac:dyDescent="0.25">
      <c r="BM2463" s="45"/>
      <c r="BO2463" s="41"/>
      <c r="BP2463" s="41"/>
      <c r="BQ2463" s="41"/>
      <c r="BS2463" s="39"/>
      <c r="CT2463" t="str">
        <f>TRIM(D826)</f>
        <v>47990 - Ostatní maloobchod mimo prodejny, stánky a trhy</v>
      </c>
      <c r="DB2463" t="s">
        <v>2069</v>
      </c>
    </row>
    <row r="2464" spans="65:106" x14ac:dyDescent="0.25">
      <c r="BM2464" s="45"/>
      <c r="BO2464" s="41"/>
      <c r="BP2464" s="41"/>
      <c r="BQ2464" s="41"/>
      <c r="BS2464" s="39"/>
      <c r="CT2464" t="e">
        <f>TRIM(#REF!)</f>
        <v>#REF!</v>
      </c>
      <c r="DB2464" t="s">
        <v>3335</v>
      </c>
    </row>
    <row r="2465" spans="65:106" x14ac:dyDescent="0.25">
      <c r="BM2465" s="45"/>
      <c r="BO2465" s="41"/>
      <c r="BP2465" s="41"/>
      <c r="BQ2465" s="41"/>
      <c r="BS2465" s="39"/>
      <c r="CT2465" t="e">
        <f>TRIM(#REF!)</f>
        <v>#REF!</v>
      </c>
      <c r="DB2465" t="s">
        <v>3335</v>
      </c>
    </row>
    <row r="2466" spans="65:106" x14ac:dyDescent="0.25">
      <c r="BM2466" s="45"/>
      <c r="BO2466" s="41"/>
      <c r="BP2466" s="41"/>
      <c r="BQ2466" s="41"/>
      <c r="BS2466" s="39"/>
      <c r="CT2466" t="e">
        <f>TRIM(#REF!)</f>
        <v>#REF!</v>
      </c>
      <c r="DB2466" t="s">
        <v>3335</v>
      </c>
    </row>
    <row r="2467" spans="65:106" x14ac:dyDescent="0.25">
      <c r="BM2467" s="45"/>
      <c r="BO2467" s="41"/>
      <c r="BP2467" s="41"/>
      <c r="BQ2467" s="41"/>
      <c r="BS2467" s="39"/>
      <c r="CT2467" t="e">
        <f>TRIM(#REF!)</f>
        <v>#REF!</v>
      </c>
      <c r="DB2467" t="s">
        <v>2072</v>
      </c>
    </row>
    <row r="2468" spans="65:106" x14ac:dyDescent="0.25">
      <c r="BM2468" s="45"/>
      <c r="BO2468" s="41"/>
      <c r="BP2468" s="41"/>
      <c r="BQ2468" s="41"/>
      <c r="BS2468" s="39"/>
      <c r="CT2468" t="str">
        <f>TRIM(D827)</f>
        <v>47990 - Ostatní maloobchod mimo prodejny, stánky a trhy</v>
      </c>
      <c r="DB2468" t="s">
        <v>2072</v>
      </c>
    </row>
    <row r="2469" spans="65:106" x14ac:dyDescent="0.25">
      <c r="BM2469" s="45"/>
      <c r="BO2469" s="41"/>
      <c r="BP2469" s="41"/>
      <c r="BQ2469" s="41"/>
      <c r="BS2469" s="39"/>
      <c r="CT2469" t="str">
        <f>TRIM(D828)</f>
        <v>47990 - Ostatní maloobchod mimo prodejny, stánky a trhy</v>
      </c>
      <c r="DB2469" t="s">
        <v>2072</v>
      </c>
    </row>
    <row r="2470" spans="65:106" x14ac:dyDescent="0.25">
      <c r="BM2470" s="45"/>
      <c r="BO2470" s="41"/>
      <c r="BP2470" s="41"/>
      <c r="BQ2470" s="41"/>
      <c r="BS2470" s="39"/>
      <c r="CT2470" t="str">
        <f>TRIM(D829)</f>
        <v>47990 - Ostatní maloobchod mimo prodejny, stánky a trhy</v>
      </c>
      <c r="DB2470" t="s">
        <v>2072</v>
      </c>
    </row>
    <row r="2471" spans="65:106" x14ac:dyDescent="0.25">
      <c r="BM2471" s="45"/>
      <c r="BO2471" s="41"/>
      <c r="BP2471" s="41"/>
      <c r="BQ2471" s="41"/>
      <c r="BS2471" s="39"/>
      <c r="CT2471" t="e">
        <f>TRIM(#REF!)</f>
        <v>#REF!</v>
      </c>
      <c r="DB2471" t="s">
        <v>3336</v>
      </c>
    </row>
    <row r="2472" spans="65:106" x14ac:dyDescent="0.25">
      <c r="BM2472" s="45"/>
      <c r="BO2472" s="41"/>
      <c r="BP2472" s="41"/>
      <c r="BQ2472" s="41"/>
      <c r="BS2472" s="39"/>
      <c r="CT2472" t="e">
        <f>TRIM(#REF!)</f>
        <v>#REF!</v>
      </c>
      <c r="DB2472" t="s">
        <v>3336</v>
      </c>
    </row>
    <row r="2473" spans="65:106" x14ac:dyDescent="0.25">
      <c r="BM2473" s="45"/>
      <c r="BO2473" s="41"/>
      <c r="BP2473" s="41"/>
      <c r="BQ2473" s="41"/>
      <c r="BS2473" s="39"/>
      <c r="CT2473" t="str">
        <f t="shared" ref="CT2473:CT2480" si="310">TRIM(D830)</f>
        <v>47990 - Ostatní maloobchod mimo prodejny, stánky a trhy</v>
      </c>
      <c r="DB2473" t="s">
        <v>2080</v>
      </c>
    </row>
    <row r="2474" spans="65:106" x14ac:dyDescent="0.25">
      <c r="BM2474" s="45"/>
      <c r="BO2474" s="41"/>
      <c r="BP2474" s="41"/>
      <c r="BQ2474" s="41"/>
      <c r="BS2474" s="39"/>
      <c r="CT2474" t="str">
        <f t="shared" si="310"/>
        <v>47990 - Ostatní maloobchod mimo prodejny, stánky a trhy</v>
      </c>
      <c r="DB2474" t="s">
        <v>2084</v>
      </c>
    </row>
    <row r="2475" spans="65:106" x14ac:dyDescent="0.25">
      <c r="BM2475" s="45"/>
      <c r="BO2475" s="41"/>
      <c r="BP2475" s="41"/>
      <c r="BQ2475" s="41"/>
      <c r="BS2475" s="39"/>
      <c r="CT2475" t="str">
        <f t="shared" si="310"/>
        <v>47990 - Ostatní maloobchod mimo prodejny, stánky a trhy</v>
      </c>
      <c r="DB2475" t="s">
        <v>2087</v>
      </c>
    </row>
    <row r="2476" spans="65:106" x14ac:dyDescent="0.25">
      <c r="BM2476" s="45"/>
      <c r="BO2476" s="41"/>
      <c r="BP2476" s="41"/>
      <c r="BQ2476" s="41"/>
      <c r="BS2476" s="39"/>
      <c r="CT2476" t="str">
        <f t="shared" si="310"/>
        <v>47990 - Ostatní maloobchod mimo prodejny, stánky a trhy</v>
      </c>
      <c r="DB2476" t="s">
        <v>2021</v>
      </c>
    </row>
    <row r="2477" spans="65:106" x14ac:dyDescent="0.25">
      <c r="BM2477" s="45"/>
      <c r="BO2477" s="41"/>
      <c r="BP2477" s="41"/>
      <c r="BQ2477" s="41"/>
      <c r="BS2477" s="39"/>
      <c r="CT2477" t="str">
        <f t="shared" si="310"/>
        <v>49100 - Železniční osobní doprava meziměstská</v>
      </c>
      <c r="DB2477" t="s">
        <v>2090</v>
      </c>
    </row>
    <row r="2478" spans="65:106" x14ac:dyDescent="0.25">
      <c r="BM2478" s="45"/>
      <c r="BO2478" s="41"/>
      <c r="BP2478" s="41"/>
      <c r="BQ2478" s="41"/>
      <c r="BS2478" s="39"/>
      <c r="CT2478" t="str">
        <f t="shared" si="310"/>
        <v>49100 - Železniční osobní doprava meziměstská</v>
      </c>
      <c r="DB2478" t="s">
        <v>2090</v>
      </c>
    </row>
    <row r="2479" spans="65:106" x14ac:dyDescent="0.25">
      <c r="BM2479" s="45"/>
      <c r="BO2479" s="41"/>
      <c r="BP2479" s="41"/>
      <c r="BQ2479" s="41"/>
      <c r="BS2479" s="39"/>
      <c r="CT2479" t="str">
        <f t="shared" si="310"/>
        <v>49200 - Železniční nákladní doprava</v>
      </c>
      <c r="DB2479" t="s">
        <v>2090</v>
      </c>
    </row>
    <row r="2480" spans="65:106" x14ac:dyDescent="0.25">
      <c r="BM2480" s="45"/>
      <c r="BO2480" s="41"/>
      <c r="BP2480" s="41"/>
      <c r="BQ2480" s="41"/>
      <c r="BS2480" s="39"/>
      <c r="CT2480" t="str">
        <f t="shared" si="310"/>
        <v>49310 - Městská a příměstská pozemní osobní doprava</v>
      </c>
      <c r="DB2480" t="s">
        <v>2090</v>
      </c>
    </row>
    <row r="2481" spans="65:106" x14ac:dyDescent="0.25">
      <c r="BM2481" s="45"/>
      <c r="BO2481" s="41"/>
      <c r="BP2481" s="41"/>
      <c r="BQ2481" s="41"/>
      <c r="BS2481" s="39"/>
      <c r="CT2481" t="e">
        <f>TRIM(#REF!)</f>
        <v>#REF!</v>
      </c>
      <c r="DB2481" t="s">
        <v>3337</v>
      </c>
    </row>
    <row r="2482" spans="65:106" x14ac:dyDescent="0.25">
      <c r="BM2482" s="45"/>
      <c r="BO2482" s="41"/>
      <c r="BP2482" s="41"/>
      <c r="BQ2482" s="41"/>
      <c r="BS2482" s="39"/>
      <c r="CT2482" t="str">
        <f>TRIM(D838)</f>
        <v>49310 - Městská a příměstská pozemní osobní doprava</v>
      </c>
      <c r="DB2482" t="s">
        <v>2102</v>
      </c>
    </row>
    <row r="2483" spans="65:106" x14ac:dyDescent="0.25">
      <c r="BM2483" s="45"/>
      <c r="BO2483" s="41"/>
      <c r="BP2483" s="41"/>
      <c r="BQ2483" s="41"/>
      <c r="BS2483" s="39"/>
      <c r="CT2483" t="str">
        <f>TRIM(D839)</f>
        <v>49310 - Městská a příměstská pozemní osobní doprava</v>
      </c>
      <c r="DB2483" t="s">
        <v>2105</v>
      </c>
    </row>
    <row r="2484" spans="65:106" x14ac:dyDescent="0.25">
      <c r="BM2484" s="45"/>
      <c r="BO2484" s="41"/>
      <c r="BP2484" s="41"/>
      <c r="BQ2484" s="41"/>
      <c r="BS2484" s="39"/>
      <c r="CT2484" t="e">
        <f>TRIM(#REF!)</f>
        <v>#REF!</v>
      </c>
      <c r="DB2484" t="s">
        <v>3338</v>
      </c>
    </row>
    <row r="2485" spans="65:106" x14ac:dyDescent="0.25">
      <c r="BM2485" s="45"/>
      <c r="BO2485" s="41"/>
      <c r="BP2485" s="41"/>
      <c r="BQ2485" s="41"/>
      <c r="BS2485" s="39"/>
      <c r="CT2485" t="str">
        <f t="shared" ref="CT2485:CT2494" si="311">TRIM(D840)</f>
        <v>49320 - Taxislužba a pronájem osobních vozů s řidičem</v>
      </c>
      <c r="DB2485" t="s">
        <v>2108</v>
      </c>
    </row>
    <row r="2486" spans="65:106" x14ac:dyDescent="0.25">
      <c r="BM2486" s="45"/>
      <c r="BO2486" s="41"/>
      <c r="BP2486" s="41"/>
      <c r="BQ2486" s="41"/>
      <c r="BS2486" s="39"/>
      <c r="CT2486" t="str">
        <f t="shared" si="311"/>
        <v>49320 - Taxislužba a pronájem osobních vozů s řidičem</v>
      </c>
      <c r="DB2486" t="s">
        <v>2111</v>
      </c>
    </row>
    <row r="2487" spans="65:106" x14ac:dyDescent="0.25">
      <c r="BM2487" s="45"/>
      <c r="BO2487" s="41"/>
      <c r="BP2487" s="41"/>
      <c r="BQ2487" s="41"/>
      <c r="BS2487" s="39"/>
      <c r="CT2487" t="str">
        <f t="shared" si="311"/>
        <v>49390 - Ostatní pozemní osobní doprava j. n.</v>
      </c>
      <c r="DB2487" t="s">
        <v>2114</v>
      </c>
    </row>
    <row r="2488" spans="65:106" x14ac:dyDescent="0.25">
      <c r="BM2488" s="45"/>
      <c r="BO2488" s="41"/>
      <c r="BP2488" s="41"/>
      <c r="BQ2488" s="41"/>
      <c r="BS2488" s="39"/>
      <c r="CT2488" t="str">
        <f t="shared" si="311"/>
        <v>49390 - Ostatní pozemní osobní doprava j. n.</v>
      </c>
      <c r="DB2488" t="s">
        <v>2117</v>
      </c>
    </row>
    <row r="2489" spans="65:106" x14ac:dyDescent="0.25">
      <c r="BM2489" s="45"/>
      <c r="BO2489" s="41"/>
      <c r="BP2489" s="41"/>
      <c r="BQ2489" s="41"/>
      <c r="BS2489" s="39"/>
      <c r="CT2489" t="str">
        <f t="shared" si="311"/>
        <v>49390 - Ostatní pozemní osobní doprava j. n.</v>
      </c>
      <c r="DB2489" t="s">
        <v>2120</v>
      </c>
    </row>
    <row r="2490" spans="65:106" x14ac:dyDescent="0.25">
      <c r="BM2490" s="45"/>
      <c r="BO2490" s="41"/>
      <c r="BP2490" s="41"/>
      <c r="BQ2490" s="41"/>
      <c r="BS2490" s="39"/>
      <c r="CT2490" t="str">
        <f t="shared" si="311"/>
        <v>49390 - Ostatní pozemní osobní doprava j. n.</v>
      </c>
      <c r="DB2490" t="s">
        <v>2123</v>
      </c>
    </row>
    <row r="2491" spans="65:106" x14ac:dyDescent="0.25">
      <c r="BM2491" s="45"/>
      <c r="BO2491" s="41"/>
      <c r="BP2491" s="41"/>
      <c r="BQ2491" s="41"/>
      <c r="BS2491" s="39"/>
      <c r="CT2491" t="str">
        <f t="shared" si="311"/>
        <v>49391 - Meziměstská pravidelná pozemní osobní doprava</v>
      </c>
      <c r="DB2491" t="s">
        <v>2127</v>
      </c>
    </row>
    <row r="2492" spans="65:106" x14ac:dyDescent="0.25">
      <c r="BM2492" s="45"/>
      <c r="BO2492" s="41"/>
      <c r="BP2492" s="41"/>
      <c r="BQ2492" s="41"/>
      <c r="BS2492" s="39"/>
      <c r="CT2492" t="str">
        <f t="shared" si="311"/>
        <v>49392 - Osobní doprava lanovkou nebo vlekem</v>
      </c>
      <c r="DB2492" t="s">
        <v>2131</v>
      </c>
    </row>
    <row r="2493" spans="65:106" x14ac:dyDescent="0.25">
      <c r="BM2493" s="45"/>
      <c r="BO2493" s="41"/>
      <c r="BP2493" s="41"/>
      <c r="BQ2493" s="41"/>
      <c r="BS2493" s="39"/>
      <c r="CT2493" t="str">
        <f t="shared" si="311"/>
        <v>49393 - Nepravidelná pozemní osobní doprava</v>
      </c>
      <c r="DB2493" t="s">
        <v>2134</v>
      </c>
    </row>
    <row r="2494" spans="65:106" x14ac:dyDescent="0.25">
      <c r="BM2494" s="45"/>
      <c r="BO2494" s="41"/>
      <c r="BP2494" s="41"/>
      <c r="BQ2494" s="41"/>
      <c r="BS2494" s="39"/>
      <c r="CT2494" t="str">
        <f t="shared" si="311"/>
        <v>49399 - Jiná pozemní osobní doprava j. n.</v>
      </c>
      <c r="DB2494" t="s">
        <v>2137</v>
      </c>
    </row>
    <row r="2495" spans="65:106" x14ac:dyDescent="0.25">
      <c r="BM2495" s="45"/>
      <c r="BO2495" s="41"/>
      <c r="BP2495" s="41"/>
      <c r="BQ2495" s="41"/>
      <c r="BS2495" s="39"/>
      <c r="CT2495" t="e">
        <f>TRIM(#REF!)</f>
        <v>#REF!</v>
      </c>
      <c r="DB2495" t="s">
        <v>3339</v>
      </c>
    </row>
    <row r="2496" spans="65:106" x14ac:dyDescent="0.25">
      <c r="BM2496" s="45"/>
      <c r="BO2496" s="41"/>
      <c r="BP2496" s="41"/>
      <c r="BQ2496" s="41"/>
      <c r="BS2496" s="39"/>
      <c r="CT2496" t="e">
        <f>TRIM(#REF!)</f>
        <v>#REF!</v>
      </c>
      <c r="DB2496" t="s">
        <v>2140</v>
      </c>
    </row>
    <row r="2497" spans="65:106" x14ac:dyDescent="0.25">
      <c r="BM2497" s="45"/>
      <c r="BO2497" s="41"/>
      <c r="BP2497" s="41"/>
      <c r="BQ2497" s="41"/>
      <c r="BS2497" s="39"/>
      <c r="CT2497" t="str">
        <f>TRIM(D850)</f>
        <v>49410 - Silniční nákladní doprava</v>
      </c>
      <c r="DB2497" t="s">
        <v>2140</v>
      </c>
    </row>
    <row r="2498" spans="65:106" x14ac:dyDescent="0.25">
      <c r="BM2498" s="45"/>
      <c r="BO2498" s="41"/>
      <c r="BP2498" s="41"/>
      <c r="BQ2498" s="41"/>
      <c r="BS2498" s="39"/>
      <c r="CT2498" t="str">
        <f>TRIM(D851)</f>
        <v>49410 - Silniční nákladní doprava</v>
      </c>
      <c r="DB2498" t="s">
        <v>2140</v>
      </c>
    </row>
    <row r="2499" spans="65:106" x14ac:dyDescent="0.25">
      <c r="BM2499" s="45"/>
      <c r="BO2499" s="41"/>
      <c r="BP2499" s="41"/>
      <c r="BQ2499" s="41"/>
      <c r="BS2499" s="39"/>
      <c r="CT2499" t="e">
        <f>TRIM(#REF!)</f>
        <v>#REF!</v>
      </c>
      <c r="DB2499" t="s">
        <v>3340</v>
      </c>
    </row>
    <row r="2500" spans="65:106" x14ac:dyDescent="0.25">
      <c r="BM2500" s="45"/>
      <c r="BO2500" s="41"/>
      <c r="BP2500" s="41"/>
      <c r="BQ2500" s="41"/>
      <c r="BS2500" s="39"/>
      <c r="CT2500" t="str">
        <f t="shared" ref="CT2500:CT2505" si="312">TRIM(D852)</f>
        <v>49420 - Stěhovací služby</v>
      </c>
      <c r="DB2500" t="s">
        <v>2148</v>
      </c>
    </row>
    <row r="2501" spans="65:106" x14ac:dyDescent="0.25">
      <c r="BM2501" s="45"/>
      <c r="BO2501" s="41"/>
      <c r="BP2501" s="41"/>
      <c r="BQ2501" s="41"/>
      <c r="BS2501" s="39"/>
      <c r="CT2501" t="str">
        <f t="shared" si="312"/>
        <v>49500 - Potrubní doprava</v>
      </c>
      <c r="DB2501" t="s">
        <v>2153</v>
      </c>
    </row>
    <row r="2502" spans="65:106" x14ac:dyDescent="0.25">
      <c r="BM2502" s="45"/>
      <c r="BO2502" s="41"/>
      <c r="BP2502" s="41"/>
      <c r="BQ2502" s="41"/>
      <c r="BS2502" s="39"/>
      <c r="CT2502" t="str">
        <f t="shared" si="312"/>
        <v>49501 - Potrubní doprava ropovodem</v>
      </c>
      <c r="DB2502" t="s">
        <v>2159</v>
      </c>
    </row>
    <row r="2503" spans="65:106" x14ac:dyDescent="0.25">
      <c r="BM2503" s="45"/>
      <c r="BO2503" s="41"/>
      <c r="BP2503" s="41"/>
      <c r="BQ2503" s="41"/>
      <c r="BS2503" s="39"/>
      <c r="CT2503" t="str">
        <f t="shared" si="312"/>
        <v>49502 - Potrubní doprava plynovodem</v>
      </c>
      <c r="DB2503" t="s">
        <v>2163</v>
      </c>
    </row>
    <row r="2504" spans="65:106" x14ac:dyDescent="0.25">
      <c r="BM2504" s="45"/>
      <c r="BO2504" s="41"/>
      <c r="BP2504" s="41"/>
      <c r="BQ2504" s="41"/>
      <c r="BS2504" s="39"/>
      <c r="CT2504" t="str">
        <f t="shared" si="312"/>
        <v>49509 - Potrubní doprava ostatní</v>
      </c>
      <c r="DB2504" t="s">
        <v>2166</v>
      </c>
    </row>
    <row r="2505" spans="65:106" x14ac:dyDescent="0.25">
      <c r="BM2505" s="45"/>
      <c r="BO2505" s="41"/>
      <c r="BP2505" s="41"/>
      <c r="BQ2505" s="41"/>
      <c r="BS2505" s="39"/>
      <c r="CT2505" t="str">
        <f t="shared" si="312"/>
        <v>50100 - Námořní a pobřežní osobní doprava</v>
      </c>
      <c r="DB2505" t="s">
        <v>2169</v>
      </c>
    </row>
    <row r="2506" spans="65:106" x14ac:dyDescent="0.25">
      <c r="BM2506" s="45"/>
      <c r="BO2506" s="41"/>
      <c r="BP2506" s="41"/>
      <c r="BQ2506" s="41"/>
      <c r="BS2506" s="39"/>
      <c r="CT2506" t="e">
        <f>TRIM(#REF!)</f>
        <v>#REF!</v>
      </c>
      <c r="DB2506" t="s">
        <v>3341</v>
      </c>
    </row>
    <row r="2507" spans="65:106" x14ac:dyDescent="0.25">
      <c r="BM2507" s="45"/>
      <c r="BO2507" s="41"/>
      <c r="BP2507" s="41"/>
      <c r="BQ2507" s="41"/>
      <c r="BS2507" s="39"/>
      <c r="CT2507" t="e">
        <f>TRIM(#REF!)</f>
        <v>#REF!</v>
      </c>
      <c r="DB2507" t="s">
        <v>3342</v>
      </c>
    </row>
    <row r="2508" spans="65:106" x14ac:dyDescent="0.25">
      <c r="BM2508" s="45"/>
      <c r="BO2508" s="41"/>
      <c r="BP2508" s="41"/>
      <c r="BQ2508" s="41"/>
      <c r="BS2508" s="39"/>
      <c r="CT2508" t="str">
        <f>TRIM(D858)</f>
        <v>50200 - Námořní a pobřežní nákladní doprava</v>
      </c>
      <c r="DB2508" t="s">
        <v>2173</v>
      </c>
    </row>
    <row r="2509" spans="65:106" x14ac:dyDescent="0.25">
      <c r="BM2509" s="45"/>
      <c r="BO2509" s="41"/>
      <c r="BP2509" s="41"/>
      <c r="BQ2509" s="41"/>
      <c r="BS2509" s="39"/>
      <c r="CT2509" t="str">
        <f>TRIM(D859)</f>
        <v>50300 - Vnitrozemská vodní osobní doprava</v>
      </c>
      <c r="DB2509" t="s">
        <v>2177</v>
      </c>
    </row>
    <row r="2510" spans="65:106" x14ac:dyDescent="0.25">
      <c r="BM2510" s="45"/>
      <c r="BO2510" s="41"/>
      <c r="BP2510" s="41"/>
      <c r="BQ2510" s="41"/>
      <c r="BS2510" s="39"/>
      <c r="CT2510" t="str">
        <f>TRIM(D860)</f>
        <v>50400 - Vnitrozemská vodní nákladní doprava</v>
      </c>
      <c r="DB2510" t="s">
        <v>2182</v>
      </c>
    </row>
    <row r="2511" spans="65:106" x14ac:dyDescent="0.25">
      <c r="BM2511" s="45"/>
      <c r="BO2511" s="41"/>
      <c r="BP2511" s="41"/>
      <c r="BQ2511" s="41"/>
      <c r="BS2511" s="39"/>
      <c r="CT2511" t="str">
        <f>TRIM(D861)</f>
        <v>51100 - Letecká osobní doprava</v>
      </c>
      <c r="DB2511" t="s">
        <v>2186</v>
      </c>
    </row>
    <row r="2512" spans="65:106" x14ac:dyDescent="0.25">
      <c r="BM2512" s="45"/>
      <c r="BO2512" s="41"/>
      <c r="BP2512" s="41"/>
      <c r="BQ2512" s="41"/>
      <c r="BS2512" s="39"/>
      <c r="CT2512" t="str">
        <f>TRIM(D862)</f>
        <v>51101 - Vnitrostátní pravidelná letecká osobní doprava</v>
      </c>
      <c r="DB2512" t="s">
        <v>2190</v>
      </c>
    </row>
    <row r="2513" spans="65:106" x14ac:dyDescent="0.25">
      <c r="BM2513" s="45"/>
      <c r="BO2513" s="41"/>
      <c r="BP2513" s="41"/>
      <c r="BQ2513" s="41"/>
      <c r="BS2513" s="39"/>
      <c r="CT2513" t="e">
        <f>TRIM(#REF!)</f>
        <v>#REF!</v>
      </c>
      <c r="DB2513" t="s">
        <v>3343</v>
      </c>
    </row>
    <row r="2514" spans="65:106" x14ac:dyDescent="0.25">
      <c r="BM2514" s="45"/>
      <c r="BO2514" s="41"/>
      <c r="BP2514" s="41"/>
      <c r="BQ2514" s="41"/>
      <c r="BS2514" s="39"/>
      <c r="CT2514" t="str">
        <f>TRIM(D863)</f>
        <v>51102 - Vnitrostátní nepravidelná letecká osobní doprava</v>
      </c>
      <c r="DB2514" t="s">
        <v>2194</v>
      </c>
    </row>
    <row r="2515" spans="65:106" x14ac:dyDescent="0.25">
      <c r="BM2515" s="45"/>
      <c r="BO2515" s="41"/>
      <c r="BP2515" s="41"/>
      <c r="BQ2515" s="41"/>
      <c r="BS2515" s="39"/>
      <c r="CT2515" t="str">
        <f>TRIM(D864)</f>
        <v>51103 - Mezinárodní pravidelná letecká osobní doprava</v>
      </c>
      <c r="DB2515" t="s">
        <v>2198</v>
      </c>
    </row>
    <row r="2516" spans="65:106" x14ac:dyDescent="0.25">
      <c r="BM2516" s="45"/>
      <c r="BO2516" s="41"/>
      <c r="BP2516" s="41"/>
      <c r="BQ2516" s="41"/>
      <c r="BS2516" s="39"/>
      <c r="CT2516" t="e">
        <f>TRIM(#REF!)</f>
        <v>#REF!</v>
      </c>
      <c r="DB2516" t="s">
        <v>3344</v>
      </c>
    </row>
    <row r="2517" spans="65:106" x14ac:dyDescent="0.25">
      <c r="BM2517" s="45"/>
      <c r="BO2517" s="41"/>
      <c r="BP2517" s="41"/>
      <c r="BQ2517" s="41"/>
      <c r="BS2517" s="39"/>
      <c r="CT2517" t="e">
        <f>TRIM(#REF!)</f>
        <v>#REF!</v>
      </c>
      <c r="DB2517" t="s">
        <v>3345</v>
      </c>
    </row>
    <row r="2518" spans="65:106" x14ac:dyDescent="0.25">
      <c r="BM2518" s="45"/>
      <c r="BO2518" s="41"/>
      <c r="BP2518" s="41"/>
      <c r="BQ2518" s="41"/>
      <c r="BS2518" s="39"/>
      <c r="CT2518" t="str">
        <f>TRIM(D865)</f>
        <v>51104 - Mezinárodní nepravidelná letecká osobní doprava</v>
      </c>
      <c r="DB2518" t="s">
        <v>2202</v>
      </c>
    </row>
    <row r="2519" spans="65:106" x14ac:dyDescent="0.25">
      <c r="BM2519" s="45"/>
      <c r="BO2519" s="41"/>
      <c r="BP2519" s="41"/>
      <c r="BQ2519" s="41"/>
      <c r="BS2519" s="39"/>
      <c r="CT2519" t="str">
        <f>TRIM(D866)</f>
        <v>51109 - Ostatní letecká osobní doprava</v>
      </c>
      <c r="DB2519" t="s">
        <v>2206</v>
      </c>
    </row>
    <row r="2520" spans="65:106" x14ac:dyDescent="0.25">
      <c r="BM2520" s="45"/>
      <c r="BO2520" s="41"/>
      <c r="BP2520" s="41"/>
      <c r="BQ2520" s="41"/>
      <c r="BS2520" s="39"/>
      <c r="CT2520" t="str">
        <f>TRIM(D867)</f>
        <v>51210 - Letecká nákladní doprava</v>
      </c>
      <c r="DB2520" t="s">
        <v>2211</v>
      </c>
    </row>
    <row r="2521" spans="65:106" x14ac:dyDescent="0.25">
      <c r="BM2521" s="45"/>
      <c r="BO2521" s="41"/>
      <c r="BP2521" s="41"/>
      <c r="BQ2521" s="41"/>
      <c r="BS2521" s="39"/>
      <c r="CT2521" t="str">
        <f>TRIM(D868)</f>
        <v>51220 - Kosmická doprava</v>
      </c>
      <c r="DB2521" t="s">
        <v>2216</v>
      </c>
    </row>
    <row r="2522" spans="65:106" x14ac:dyDescent="0.25">
      <c r="BM2522" s="45"/>
      <c r="BO2522" s="41"/>
      <c r="BP2522" s="41"/>
      <c r="BQ2522" s="41"/>
      <c r="BS2522" s="39"/>
      <c r="CT2522" t="str">
        <f>TRIM(D869)</f>
        <v>52100 - Skladování</v>
      </c>
      <c r="DB2522" t="s">
        <v>2220</v>
      </c>
    </row>
    <row r="2523" spans="65:106" x14ac:dyDescent="0.25">
      <c r="BM2523" s="45"/>
      <c r="BO2523" s="41"/>
      <c r="BP2523" s="41"/>
      <c r="BQ2523" s="41"/>
      <c r="BS2523" s="39"/>
      <c r="CT2523" t="e">
        <f>TRIM(#REF!)</f>
        <v>#REF!</v>
      </c>
      <c r="DB2523" t="s">
        <v>3346</v>
      </c>
    </row>
    <row r="2524" spans="65:106" x14ac:dyDescent="0.25">
      <c r="BM2524" s="45"/>
      <c r="BO2524" s="41"/>
      <c r="BP2524" s="41"/>
      <c r="BQ2524" s="41"/>
      <c r="BS2524" s="39"/>
      <c r="CT2524" t="str">
        <f>TRIM(D870)</f>
        <v>52100 - Skladování</v>
      </c>
      <c r="DB2524" t="s">
        <v>2223</v>
      </c>
    </row>
    <row r="2525" spans="65:106" x14ac:dyDescent="0.25">
      <c r="BM2525" s="45"/>
      <c r="BO2525" s="41"/>
      <c r="BP2525" s="41"/>
      <c r="BQ2525" s="41"/>
      <c r="BS2525" s="39"/>
      <c r="CT2525" t="str">
        <f>TRIM(D871)</f>
        <v>52100 - Skladování</v>
      </c>
      <c r="DB2525" t="s">
        <v>2227</v>
      </c>
    </row>
    <row r="2526" spans="65:106" x14ac:dyDescent="0.25">
      <c r="BM2526" s="45"/>
      <c r="BO2526" s="41"/>
      <c r="BP2526" s="41"/>
      <c r="BQ2526" s="41"/>
      <c r="BS2526" s="39"/>
      <c r="CT2526" t="e">
        <f>TRIM(#REF!)</f>
        <v>#REF!</v>
      </c>
      <c r="DB2526" t="s">
        <v>3347</v>
      </c>
    </row>
    <row r="2527" spans="65:106" x14ac:dyDescent="0.25">
      <c r="BM2527" s="45"/>
      <c r="BO2527" s="41"/>
      <c r="BP2527" s="41"/>
      <c r="BQ2527" s="41"/>
      <c r="BS2527" s="39"/>
      <c r="CT2527" t="str">
        <f t="shared" ref="CT2527:CT2543" si="313">TRIM(D872)</f>
        <v>52210 - Činnosti související s pozemní dopravou</v>
      </c>
      <c r="DB2527" t="s">
        <v>2232</v>
      </c>
    </row>
    <row r="2528" spans="65:106" x14ac:dyDescent="0.25">
      <c r="BM2528" s="45"/>
      <c r="BO2528" s="41"/>
      <c r="BP2528" s="41"/>
      <c r="BQ2528" s="41"/>
      <c r="BS2528" s="39"/>
      <c r="CT2528" t="str">
        <f t="shared" si="313"/>
        <v>52220 - Činnosti související s vodní dopravou</v>
      </c>
      <c r="DB2528" t="s">
        <v>2237</v>
      </c>
    </row>
    <row r="2529" spans="65:106" x14ac:dyDescent="0.25">
      <c r="BM2529" s="45"/>
      <c r="BO2529" s="41"/>
      <c r="BP2529" s="41"/>
      <c r="BQ2529" s="41"/>
      <c r="BS2529" s="39"/>
      <c r="CT2529" t="str">
        <f t="shared" si="313"/>
        <v>52230 - Činnosti související s leteckou dopravou</v>
      </c>
      <c r="DB2529" t="s">
        <v>2241</v>
      </c>
    </row>
    <row r="2530" spans="65:106" x14ac:dyDescent="0.25">
      <c r="BM2530" s="45"/>
      <c r="BO2530" s="41"/>
      <c r="BP2530" s="41"/>
      <c r="BQ2530" s="41"/>
      <c r="BS2530" s="39"/>
      <c r="CT2530" t="str">
        <f t="shared" si="313"/>
        <v>52240 - Manipulace s nákladem</v>
      </c>
      <c r="DB2530" t="s">
        <v>2244</v>
      </c>
    </row>
    <row r="2531" spans="65:106" x14ac:dyDescent="0.25">
      <c r="BM2531" s="45"/>
      <c r="BO2531" s="41"/>
      <c r="BP2531" s="41"/>
      <c r="BQ2531" s="41"/>
      <c r="BS2531" s="39"/>
      <c r="CT2531" t="str">
        <f t="shared" si="313"/>
        <v>52290 - Ostatní vedlejší činnosti v dopravě</v>
      </c>
      <c r="DB2531" t="s">
        <v>2247</v>
      </c>
    </row>
    <row r="2532" spans="65:106" x14ac:dyDescent="0.25">
      <c r="BM2532" s="45"/>
      <c r="BO2532" s="41"/>
      <c r="BP2532" s="41"/>
      <c r="BQ2532" s="41"/>
      <c r="BS2532" s="39"/>
      <c r="CT2532" t="str">
        <f t="shared" si="313"/>
        <v>52290 - Ostatní vedlejší činnosti v dopravě</v>
      </c>
      <c r="DB2532" t="s">
        <v>2250</v>
      </c>
    </row>
    <row r="2533" spans="65:106" x14ac:dyDescent="0.25">
      <c r="BM2533" s="45"/>
      <c r="BO2533" s="41"/>
      <c r="BP2533" s="41"/>
      <c r="BQ2533" s="41"/>
      <c r="BS2533" s="39"/>
      <c r="CT2533" t="str">
        <f t="shared" si="313"/>
        <v>52290 - Ostatní vedlejší činnosti v dopravě</v>
      </c>
      <c r="DB2533" t="s">
        <v>2253</v>
      </c>
    </row>
    <row r="2534" spans="65:106" x14ac:dyDescent="0.25">
      <c r="BM2534" s="45"/>
      <c r="BO2534" s="41"/>
      <c r="BP2534" s="41"/>
      <c r="BQ2534" s="41"/>
      <c r="BS2534" s="39"/>
      <c r="CT2534" t="str">
        <f t="shared" si="313"/>
        <v>52290 - Ostatní vedlejší činnosti v dopravě</v>
      </c>
      <c r="DB2534" t="s">
        <v>2253</v>
      </c>
    </row>
    <row r="2535" spans="65:106" x14ac:dyDescent="0.25">
      <c r="BM2535" s="45"/>
      <c r="BO2535" s="41"/>
      <c r="BP2535" s="41"/>
      <c r="BQ2535" s="41"/>
      <c r="BS2535" s="39"/>
      <c r="CT2535" t="str">
        <f t="shared" si="313"/>
        <v>53100 - Základní poštovní služby poskytované na základě poštovní licence</v>
      </c>
      <c r="DB2535" t="s">
        <v>2258</v>
      </c>
    </row>
    <row r="2536" spans="65:106" x14ac:dyDescent="0.25">
      <c r="BM2536" s="45"/>
      <c r="BO2536" s="41"/>
      <c r="BP2536" s="41"/>
      <c r="BQ2536" s="41"/>
      <c r="BS2536" s="39"/>
      <c r="CT2536" t="str">
        <f t="shared" si="313"/>
        <v>53200 - Ostatní poštovní a kurýrní činnosti</v>
      </c>
      <c r="DB2536" t="s">
        <v>2262</v>
      </c>
    </row>
    <row r="2537" spans="65:106" x14ac:dyDescent="0.25">
      <c r="BM2537" s="45"/>
      <c r="BO2537" s="41"/>
      <c r="BP2537" s="41"/>
      <c r="BQ2537" s="41"/>
      <c r="BS2537" s="39"/>
      <c r="CT2537" t="str">
        <f t="shared" si="313"/>
        <v>55100 - Ubytování v hotelích a podobných ubytovacích zařízeních</v>
      </c>
      <c r="DB2537" t="s">
        <v>2265</v>
      </c>
    </row>
    <row r="2538" spans="65:106" x14ac:dyDescent="0.25">
      <c r="BM2538" s="45"/>
      <c r="BO2538" s="41"/>
      <c r="BP2538" s="41"/>
      <c r="BQ2538" s="41"/>
      <c r="BS2538" s="39"/>
      <c r="CT2538" t="str">
        <f t="shared" si="313"/>
        <v>55101 - Hotely</v>
      </c>
      <c r="DB2538" t="s">
        <v>2265</v>
      </c>
    </row>
    <row r="2539" spans="65:106" x14ac:dyDescent="0.25">
      <c r="BM2539" s="45"/>
      <c r="BO2539" s="41"/>
      <c r="BP2539" s="41"/>
      <c r="BQ2539" s="41"/>
      <c r="BS2539" s="39"/>
      <c r="CT2539" t="str">
        <f t="shared" si="313"/>
        <v>55102 - Motely, botely</v>
      </c>
      <c r="DB2539" t="s">
        <v>2268</v>
      </c>
    </row>
    <row r="2540" spans="65:106" x14ac:dyDescent="0.25">
      <c r="BM2540" s="45"/>
      <c r="BO2540" s="41"/>
      <c r="BP2540" s="41"/>
      <c r="BQ2540" s="41"/>
      <c r="BS2540" s="39"/>
      <c r="CT2540" t="str">
        <f t="shared" si="313"/>
        <v>55109 - Ostatní podobná ubytovací zařízení</v>
      </c>
      <c r="DB2540" t="s">
        <v>2271</v>
      </c>
    </row>
    <row r="2541" spans="65:106" x14ac:dyDescent="0.25">
      <c r="BM2541" s="45"/>
      <c r="BO2541" s="41"/>
      <c r="BP2541" s="41"/>
      <c r="BQ2541" s="41"/>
      <c r="BS2541" s="39"/>
      <c r="CT2541" t="str">
        <f t="shared" si="313"/>
        <v>55200 - Rekreační a ostatní krátkodobé ubytování</v>
      </c>
      <c r="DB2541" t="s">
        <v>2274</v>
      </c>
    </row>
    <row r="2542" spans="65:106" x14ac:dyDescent="0.25">
      <c r="BM2542" s="45"/>
      <c r="BO2542" s="41"/>
      <c r="BP2542" s="41"/>
      <c r="BQ2542" s="41"/>
      <c r="BS2542" s="39"/>
      <c r="CT2542" t="str">
        <f t="shared" si="313"/>
        <v>55300 - Kempy a tábořiště</v>
      </c>
      <c r="DB2542" t="s">
        <v>2259</v>
      </c>
    </row>
    <row r="2543" spans="65:106" x14ac:dyDescent="0.25">
      <c r="BM2543" s="45"/>
      <c r="BO2543" s="41"/>
      <c r="BP2543" s="41"/>
      <c r="BQ2543" s="41"/>
      <c r="BS2543" s="39"/>
      <c r="CT2543" t="str">
        <f t="shared" si="313"/>
        <v>55900 - Ostatní ubytování</v>
      </c>
      <c r="DB2543" t="s">
        <v>2259</v>
      </c>
    </row>
    <row r="2544" spans="65:106" x14ac:dyDescent="0.25">
      <c r="BM2544" s="45"/>
      <c r="BO2544" s="41"/>
      <c r="BP2544" s="41"/>
      <c r="BQ2544" s="41"/>
      <c r="BS2544" s="39"/>
      <c r="CT2544" t="e">
        <f>TRIM(#REF!)</f>
        <v>#REF!</v>
      </c>
      <c r="DB2544" t="s">
        <v>3348</v>
      </c>
    </row>
    <row r="2545" spans="65:106" x14ac:dyDescent="0.25">
      <c r="BM2545" s="45"/>
      <c r="BO2545" s="41"/>
      <c r="BP2545" s="41"/>
      <c r="BQ2545" s="41"/>
      <c r="BS2545" s="39"/>
      <c r="CT2545" t="e">
        <f>TRIM(#REF!)</f>
        <v>#REF!</v>
      </c>
      <c r="DB2545" t="s">
        <v>3348</v>
      </c>
    </row>
    <row r="2546" spans="65:106" x14ac:dyDescent="0.25">
      <c r="BM2546" s="45"/>
      <c r="BO2546" s="41"/>
      <c r="BP2546" s="41"/>
      <c r="BQ2546" s="41"/>
      <c r="BS2546" s="39"/>
      <c r="CT2546" t="e">
        <f>TRIM(#REF!)</f>
        <v>#REF!</v>
      </c>
      <c r="DB2546" t="s">
        <v>3348</v>
      </c>
    </row>
    <row r="2547" spans="65:106" x14ac:dyDescent="0.25">
      <c r="BM2547" s="45"/>
      <c r="BO2547" s="41"/>
      <c r="BP2547" s="41"/>
      <c r="BQ2547" s="41"/>
      <c r="BS2547" s="39"/>
      <c r="CT2547" t="e">
        <f>TRIM(#REF!)</f>
        <v>#REF!</v>
      </c>
      <c r="DB2547" t="s">
        <v>3348</v>
      </c>
    </row>
    <row r="2548" spans="65:106" x14ac:dyDescent="0.25">
      <c r="BM2548" s="45"/>
      <c r="BO2548" s="41"/>
      <c r="BP2548" s="41"/>
      <c r="BQ2548" s="41"/>
      <c r="BS2548" s="39"/>
      <c r="CT2548" t="str">
        <f>TRIM(D889)</f>
        <v>55901 - Ubytování v zařízených pronájmech</v>
      </c>
      <c r="DB2548" t="s">
        <v>2279</v>
      </c>
    </row>
    <row r="2549" spans="65:106" x14ac:dyDescent="0.25">
      <c r="BM2549" s="45"/>
      <c r="BO2549" s="41"/>
      <c r="BP2549" s="41"/>
      <c r="BQ2549" s="41"/>
      <c r="BS2549" s="39"/>
      <c r="CT2549" t="str">
        <f>TRIM(D890)</f>
        <v>55902 - Ubytování ve vysokoškolských kolejích, domovech mládeže</v>
      </c>
      <c r="DB2549" t="s">
        <v>2284</v>
      </c>
    </row>
    <row r="2550" spans="65:106" x14ac:dyDescent="0.25">
      <c r="BM2550" s="45"/>
      <c r="BO2550" s="41"/>
      <c r="BP2550" s="41"/>
      <c r="BQ2550" s="41"/>
      <c r="BS2550" s="39"/>
      <c r="CT2550" t="str">
        <f>TRIM(D891)</f>
        <v>55909 - Ostatní ubytování j. n.</v>
      </c>
      <c r="DB2550" t="s">
        <v>2290</v>
      </c>
    </row>
    <row r="2551" spans="65:106" x14ac:dyDescent="0.25">
      <c r="BM2551" s="45"/>
      <c r="BO2551" s="41"/>
      <c r="BP2551" s="41"/>
      <c r="BQ2551" s="41"/>
      <c r="BS2551" s="39"/>
      <c r="CT2551" t="str">
        <f>TRIM(D892)</f>
        <v>56100 - Stravování v restauracích, u stánků a v mobilních zařízeních</v>
      </c>
      <c r="DB2551" t="s">
        <v>2294</v>
      </c>
    </row>
    <row r="2552" spans="65:106" x14ac:dyDescent="0.25">
      <c r="BM2552" s="45"/>
      <c r="BO2552" s="41"/>
      <c r="BP2552" s="41"/>
      <c r="BQ2552" s="41"/>
      <c r="BS2552" s="39"/>
      <c r="CT2552" t="e">
        <f>TRIM(#REF!)</f>
        <v>#REF!</v>
      </c>
      <c r="DB2552" t="s">
        <v>3349</v>
      </c>
    </row>
    <row r="2553" spans="65:106" x14ac:dyDescent="0.25">
      <c r="BM2553" s="45"/>
      <c r="BO2553" s="41"/>
      <c r="BP2553" s="41"/>
      <c r="BQ2553" s="41"/>
      <c r="BS2553" s="39"/>
      <c r="CT2553" t="e">
        <f>TRIM(#REF!)</f>
        <v>#REF!</v>
      </c>
      <c r="DB2553" t="s">
        <v>3349</v>
      </c>
    </row>
    <row r="2554" spans="65:106" x14ac:dyDescent="0.25">
      <c r="BM2554" s="45"/>
      <c r="BO2554" s="41"/>
      <c r="BP2554" s="41"/>
      <c r="BQ2554" s="41"/>
      <c r="BS2554" s="39"/>
      <c r="CT2554" t="e">
        <f>TRIM(#REF!)</f>
        <v>#REF!</v>
      </c>
      <c r="DB2554" t="s">
        <v>3350</v>
      </c>
    </row>
    <row r="2555" spans="65:106" x14ac:dyDescent="0.25">
      <c r="BM2555" s="45"/>
      <c r="BO2555" s="41"/>
      <c r="BP2555" s="41"/>
      <c r="BQ2555" s="41"/>
      <c r="BS2555" s="39"/>
      <c r="CT2555" t="e">
        <f>TRIM(#REF!)</f>
        <v>#REF!</v>
      </c>
      <c r="DB2555" t="s">
        <v>3350</v>
      </c>
    </row>
    <row r="2556" spans="65:106" x14ac:dyDescent="0.25">
      <c r="BM2556" s="45"/>
      <c r="BO2556" s="41"/>
      <c r="BP2556" s="41"/>
      <c r="BQ2556" s="41"/>
      <c r="BS2556" s="39"/>
      <c r="CT2556" t="e">
        <f>TRIM(#REF!)</f>
        <v>#REF!</v>
      </c>
      <c r="DB2556" t="s">
        <v>3350</v>
      </c>
    </row>
    <row r="2557" spans="65:106" x14ac:dyDescent="0.25">
      <c r="BM2557" s="45"/>
      <c r="BO2557" s="41"/>
      <c r="BP2557" s="41"/>
      <c r="BQ2557" s="41"/>
      <c r="BS2557" s="39"/>
      <c r="CT2557" t="e">
        <f>TRIM(#REF!)</f>
        <v>#REF!</v>
      </c>
      <c r="DB2557" t="s">
        <v>3350</v>
      </c>
    </row>
    <row r="2558" spans="65:106" x14ac:dyDescent="0.25">
      <c r="BM2558" s="45"/>
      <c r="BO2558" s="41"/>
      <c r="BP2558" s="41"/>
      <c r="BQ2558" s="41"/>
      <c r="BS2558" s="39"/>
      <c r="CT2558" t="str">
        <f>TRIM(D893)</f>
        <v>56100 - Stravování v restauracích, u stánků a v mobilních zařízeních</v>
      </c>
      <c r="DB2558" t="s">
        <v>2299</v>
      </c>
    </row>
    <row r="2559" spans="65:106" x14ac:dyDescent="0.25">
      <c r="BM2559" s="45"/>
      <c r="BO2559" s="41"/>
      <c r="BP2559" s="41"/>
      <c r="BQ2559" s="41"/>
      <c r="BS2559" s="39"/>
      <c r="CT2559" t="str">
        <f>TRIM(D894)</f>
        <v>56210 - Poskytování cateringových služeb</v>
      </c>
      <c r="DB2559" t="s">
        <v>2299</v>
      </c>
    </row>
    <row r="2560" spans="65:106" x14ac:dyDescent="0.25">
      <c r="BM2560" s="45"/>
      <c r="BO2560" s="41"/>
      <c r="BP2560" s="41"/>
      <c r="BQ2560" s="41"/>
      <c r="BS2560" s="39"/>
      <c r="CT2560" t="str">
        <f>TRIM(D895)</f>
        <v>56290 - Poskytování ostatních stravovacích služeb</v>
      </c>
      <c r="DB2560" t="s">
        <v>2299</v>
      </c>
    </row>
    <row r="2561" spans="65:106" x14ac:dyDescent="0.25">
      <c r="BM2561" s="45"/>
      <c r="BO2561" s="41"/>
      <c r="BP2561" s="41"/>
      <c r="BQ2561" s="41"/>
      <c r="BS2561" s="39"/>
      <c r="CT2561" t="str">
        <f>TRIM(D896)</f>
        <v>56291 - Stravování v závodních kuchyních</v>
      </c>
      <c r="DB2561" t="s">
        <v>2303</v>
      </c>
    </row>
    <row r="2562" spans="65:106" x14ac:dyDescent="0.25">
      <c r="BM2562" s="45"/>
      <c r="BO2562" s="41"/>
      <c r="BP2562" s="41"/>
      <c r="BQ2562" s="41"/>
      <c r="BS2562" s="39"/>
      <c r="CT2562" t="str">
        <f>TRIM(D897)</f>
        <v>56292 - Stravování ve školních zařízeních, menzách</v>
      </c>
      <c r="DB2562" t="s">
        <v>2303</v>
      </c>
    </row>
    <row r="2563" spans="65:106" x14ac:dyDescent="0.25">
      <c r="BM2563" s="45"/>
      <c r="BO2563" s="41"/>
      <c r="BP2563" s="41"/>
      <c r="BQ2563" s="41"/>
      <c r="BS2563" s="39"/>
      <c r="CT2563" t="e">
        <f>TRIM(#REF!)</f>
        <v>#REF!</v>
      </c>
      <c r="DB2563" t="s">
        <v>3351</v>
      </c>
    </row>
    <row r="2564" spans="65:106" x14ac:dyDescent="0.25">
      <c r="BM2564" s="45"/>
      <c r="BO2564" s="41"/>
      <c r="BP2564" s="41"/>
      <c r="BQ2564" s="41"/>
      <c r="BS2564" s="39"/>
      <c r="CT2564" t="e">
        <f>TRIM(#REF!)</f>
        <v>#REF!</v>
      </c>
      <c r="DB2564" t="s">
        <v>3351</v>
      </c>
    </row>
    <row r="2565" spans="65:106" x14ac:dyDescent="0.25">
      <c r="BM2565" s="45"/>
      <c r="BO2565" s="41"/>
      <c r="BP2565" s="41"/>
      <c r="BQ2565" s="41"/>
      <c r="BS2565" s="39"/>
      <c r="CT2565" t="str">
        <f>TRIM(D898)</f>
        <v>56299 - Poskytování jiných stravovacích služeb j. n.</v>
      </c>
      <c r="DB2565" t="s">
        <v>2307</v>
      </c>
    </row>
    <row r="2566" spans="65:106" x14ac:dyDescent="0.25">
      <c r="BM2566" s="45"/>
      <c r="BO2566" s="41"/>
      <c r="BP2566" s="41"/>
      <c r="BQ2566" s="41"/>
      <c r="BS2566" s="39"/>
      <c r="CT2566" t="str">
        <f>TRIM(D899)</f>
        <v>56300 - Pohostinství</v>
      </c>
      <c r="DB2566" t="s">
        <v>2313</v>
      </c>
    </row>
    <row r="2567" spans="65:106" x14ac:dyDescent="0.25">
      <c r="BM2567" s="45"/>
      <c r="BO2567" s="41"/>
      <c r="BP2567" s="41"/>
      <c r="BQ2567" s="41"/>
      <c r="BS2567" s="39"/>
      <c r="CT2567" t="e">
        <f>TRIM(#REF!)</f>
        <v>#REF!</v>
      </c>
      <c r="DB2567" t="s">
        <v>3352</v>
      </c>
    </row>
    <row r="2568" spans="65:106" x14ac:dyDescent="0.25">
      <c r="BM2568" s="45"/>
      <c r="BO2568" s="41"/>
      <c r="BP2568" s="41"/>
      <c r="BQ2568" s="41"/>
      <c r="BS2568" s="39"/>
      <c r="CT2568" t="e">
        <f>TRIM(#REF!)</f>
        <v>#REF!</v>
      </c>
      <c r="DB2568" t="s">
        <v>3353</v>
      </c>
    </row>
    <row r="2569" spans="65:106" x14ac:dyDescent="0.25">
      <c r="BM2569" s="45"/>
      <c r="BO2569" s="41"/>
      <c r="BP2569" s="41"/>
      <c r="BQ2569" s="41"/>
      <c r="BS2569" s="39"/>
      <c r="CT2569" t="str">
        <f>TRIM(D900)</f>
        <v>58110 - Vydávání knih</v>
      </c>
      <c r="DB2569" t="s">
        <v>2319</v>
      </c>
    </row>
    <row r="2570" spans="65:106" x14ac:dyDescent="0.25">
      <c r="BM2570" s="45"/>
      <c r="BO2570" s="41"/>
      <c r="BP2570" s="41"/>
      <c r="BQ2570" s="41"/>
      <c r="BS2570" s="39"/>
      <c r="CT2570" t="str">
        <f>TRIM(D901)</f>
        <v>58120 - Vydávání adresářů a jiných seznamů</v>
      </c>
      <c r="DB2570" t="s">
        <v>2323</v>
      </c>
    </row>
    <row r="2571" spans="65:106" x14ac:dyDescent="0.25">
      <c r="BM2571" s="45"/>
      <c r="BO2571" s="41"/>
      <c r="BP2571" s="41"/>
      <c r="BQ2571" s="41"/>
      <c r="BS2571" s="39"/>
      <c r="CT2571" t="e">
        <f>TRIM(#REF!)</f>
        <v>#REF!</v>
      </c>
      <c r="DB2571" t="s">
        <v>2326</v>
      </c>
    </row>
    <row r="2572" spans="65:106" x14ac:dyDescent="0.25">
      <c r="BM2572" s="45"/>
      <c r="BO2572" s="41"/>
      <c r="BP2572" s="41"/>
      <c r="BQ2572" s="41"/>
      <c r="BS2572" s="39"/>
      <c r="CT2572" t="str">
        <f>TRIM(D902)</f>
        <v>58130 - Vydávání novin</v>
      </c>
      <c r="DB2572" t="s">
        <v>2326</v>
      </c>
    </row>
    <row r="2573" spans="65:106" x14ac:dyDescent="0.25">
      <c r="BM2573" s="45"/>
      <c r="BO2573" s="41"/>
      <c r="BP2573" s="41"/>
      <c r="BQ2573" s="41"/>
      <c r="BS2573" s="39"/>
      <c r="CT2573" t="str">
        <f>TRIM(D903)</f>
        <v>58140 - Vydávání časopisů a ostatních periodických publikací</v>
      </c>
      <c r="DB2573" t="s">
        <v>2326</v>
      </c>
    </row>
    <row r="2574" spans="65:106" x14ac:dyDescent="0.25">
      <c r="BM2574" s="45"/>
      <c r="BO2574" s="41"/>
      <c r="BP2574" s="41"/>
      <c r="BQ2574" s="41"/>
      <c r="BS2574" s="39"/>
      <c r="CT2574" t="e">
        <f>TRIM(#REF!)</f>
        <v>#REF!</v>
      </c>
      <c r="DB2574" t="s">
        <v>2333</v>
      </c>
    </row>
    <row r="2575" spans="65:106" x14ac:dyDescent="0.25">
      <c r="BM2575" s="45"/>
      <c r="BO2575" s="41"/>
      <c r="BP2575" s="41"/>
      <c r="BQ2575" s="41"/>
      <c r="BS2575" s="39"/>
      <c r="CT2575" t="str">
        <f>TRIM(D904)</f>
        <v>58190 - Ostatní vydavatelské činnosti</v>
      </c>
      <c r="DB2575" t="s">
        <v>2333</v>
      </c>
    </row>
    <row r="2576" spans="65:106" x14ac:dyDescent="0.25">
      <c r="BM2576" s="45"/>
      <c r="BO2576" s="41"/>
      <c r="BP2576" s="41"/>
      <c r="BQ2576" s="41"/>
      <c r="BS2576" s="39"/>
      <c r="CT2576" t="str">
        <f>TRIM(D905)</f>
        <v>58210 - Vydávání počítačových her</v>
      </c>
      <c r="DB2576" t="s">
        <v>2333</v>
      </c>
    </row>
    <row r="2577" spans="65:106" x14ac:dyDescent="0.25">
      <c r="BM2577" s="45"/>
      <c r="BO2577" s="41"/>
      <c r="BP2577" s="41"/>
      <c r="BQ2577" s="41"/>
      <c r="BS2577" s="39"/>
      <c r="CT2577" t="e">
        <f>TRIM(#REF!)</f>
        <v>#REF!</v>
      </c>
      <c r="DB2577" t="s">
        <v>3354</v>
      </c>
    </row>
    <row r="2578" spans="65:106" x14ac:dyDescent="0.25">
      <c r="BM2578" s="45"/>
      <c r="BO2578" s="41"/>
      <c r="BP2578" s="41"/>
      <c r="BQ2578" s="41"/>
      <c r="BS2578" s="39"/>
      <c r="CT2578" t="e">
        <f>TRIM(#REF!)</f>
        <v>#REF!</v>
      </c>
      <c r="DB2578" t="s">
        <v>3354</v>
      </c>
    </row>
    <row r="2579" spans="65:106" x14ac:dyDescent="0.25">
      <c r="BM2579" s="45"/>
      <c r="BO2579" s="41"/>
      <c r="BP2579" s="41"/>
      <c r="BQ2579" s="41"/>
      <c r="BS2579" s="39"/>
      <c r="CT2579" t="str">
        <f>TRIM(D906)</f>
        <v>58290 - Ostatní vydávání softwaru</v>
      </c>
      <c r="DB2579" t="s">
        <v>2342</v>
      </c>
    </row>
    <row r="2580" spans="65:106" x14ac:dyDescent="0.25">
      <c r="BM2580" s="45"/>
      <c r="BO2580" s="41"/>
      <c r="BP2580" s="41"/>
      <c r="BQ2580" s="41"/>
      <c r="BS2580" s="39"/>
      <c r="CT2580" t="str">
        <f>TRIM(D907)</f>
        <v>59110 - Produkce filmů, videozáznamů a televizních programů</v>
      </c>
      <c r="DB2580" t="s">
        <v>2346</v>
      </c>
    </row>
    <row r="2581" spans="65:106" x14ac:dyDescent="0.25">
      <c r="BM2581" s="45"/>
      <c r="BO2581" s="41"/>
      <c r="BP2581" s="41"/>
      <c r="BQ2581" s="41"/>
      <c r="BS2581" s="39"/>
      <c r="CT2581" t="e">
        <f>TRIM(#REF!)</f>
        <v>#REF!</v>
      </c>
      <c r="DB2581" t="s">
        <v>2349</v>
      </c>
    </row>
    <row r="2582" spans="65:106" x14ac:dyDescent="0.25">
      <c r="BM2582" s="45"/>
      <c r="BO2582" s="41"/>
      <c r="BP2582" s="41"/>
      <c r="BQ2582" s="41"/>
      <c r="BS2582" s="39"/>
      <c r="CT2582" t="e">
        <f>TRIM(#REF!)</f>
        <v>#REF!</v>
      </c>
      <c r="DB2582" t="s">
        <v>2353</v>
      </c>
    </row>
    <row r="2583" spans="65:106" x14ac:dyDescent="0.25">
      <c r="BM2583" s="45"/>
      <c r="BO2583" s="41"/>
      <c r="BP2583" s="41"/>
      <c r="BQ2583" s="41"/>
      <c r="BS2583" s="39"/>
      <c r="CT2583" t="e">
        <f>TRIM(#REF!)</f>
        <v>#REF!</v>
      </c>
      <c r="DB2583" t="s">
        <v>2358</v>
      </c>
    </row>
    <row r="2584" spans="65:106" x14ac:dyDescent="0.25">
      <c r="BM2584" s="45"/>
      <c r="BO2584" s="41"/>
      <c r="BP2584" s="41"/>
      <c r="BQ2584" s="41"/>
      <c r="BS2584" s="39"/>
      <c r="CT2584" t="e">
        <f>TRIM(#REF!)</f>
        <v>#REF!</v>
      </c>
      <c r="DB2584" t="s">
        <v>2362</v>
      </c>
    </row>
    <row r="2585" spans="65:106" x14ac:dyDescent="0.25">
      <c r="BM2585" s="45"/>
      <c r="BO2585" s="41"/>
      <c r="BP2585" s="41"/>
      <c r="BQ2585" s="41"/>
      <c r="BS2585" s="39"/>
      <c r="CT2585" t="str">
        <f>TRIM(D908)</f>
        <v>59120 - Postprodukce filmů, videozáznamů a televizních programů</v>
      </c>
      <c r="DB2585" t="s">
        <v>2365</v>
      </c>
    </row>
    <row r="2586" spans="65:106" x14ac:dyDescent="0.25">
      <c r="BM2586" s="45"/>
      <c r="BO2586" s="41"/>
      <c r="BP2586" s="41"/>
      <c r="BQ2586" s="41"/>
      <c r="BS2586" s="39"/>
      <c r="CT2586" t="str">
        <f>TRIM(D909)</f>
        <v>59130 - Distribuce filmů, videozáznamů a televizních programů</v>
      </c>
      <c r="DB2586" t="s">
        <v>2365</v>
      </c>
    </row>
    <row r="2587" spans="65:106" x14ac:dyDescent="0.25">
      <c r="BM2587" s="45"/>
      <c r="BO2587" s="41"/>
      <c r="BP2587" s="41"/>
      <c r="BQ2587" s="41"/>
      <c r="BS2587" s="39"/>
      <c r="CT2587" t="str">
        <f>TRIM(D910)</f>
        <v>59140 - Promítání filmů</v>
      </c>
      <c r="DB2587" t="s">
        <v>2365</v>
      </c>
    </row>
    <row r="2588" spans="65:106" x14ac:dyDescent="0.25">
      <c r="BM2588" s="45"/>
      <c r="BO2588" s="41"/>
      <c r="BP2588" s="41"/>
      <c r="BQ2588" s="41"/>
      <c r="BS2588" s="39"/>
      <c r="CT2588" t="e">
        <f>TRIM(#REF!)</f>
        <v>#REF!</v>
      </c>
      <c r="DB2588" t="s">
        <v>2369</v>
      </c>
    </row>
    <row r="2589" spans="65:106" x14ac:dyDescent="0.25">
      <c r="BM2589" s="45"/>
      <c r="BO2589" s="41"/>
      <c r="BP2589" s="41"/>
      <c r="BQ2589" s="41"/>
      <c r="BS2589" s="39"/>
      <c r="CT2589" t="e">
        <f>TRIM(#REF!)</f>
        <v>#REF!</v>
      </c>
      <c r="DB2589" t="s">
        <v>2374</v>
      </c>
    </row>
    <row r="2590" spans="65:106" x14ac:dyDescent="0.25">
      <c r="BM2590" s="45"/>
      <c r="BO2590" s="41"/>
      <c r="BP2590" s="41"/>
      <c r="BQ2590" s="41"/>
      <c r="BS2590" s="39"/>
      <c r="CT2590" t="e">
        <f>TRIM(#REF!)</f>
        <v>#REF!</v>
      </c>
      <c r="DB2590" t="s">
        <v>2378</v>
      </c>
    </row>
    <row r="2591" spans="65:106" x14ac:dyDescent="0.25">
      <c r="BM2591" s="45"/>
      <c r="BO2591" s="41"/>
      <c r="BP2591" s="41"/>
      <c r="BQ2591" s="41"/>
      <c r="BS2591" s="39"/>
      <c r="CT2591" t="e">
        <f>TRIM(#REF!)</f>
        <v>#REF!</v>
      </c>
      <c r="DB2591" t="s">
        <v>3355</v>
      </c>
    </row>
    <row r="2592" spans="65:106" x14ac:dyDescent="0.25">
      <c r="BM2592" s="45"/>
      <c r="BO2592" s="41"/>
      <c r="BP2592" s="41"/>
      <c r="BQ2592" s="41"/>
      <c r="BS2592" s="39"/>
      <c r="CT2592" t="e">
        <f>TRIM(#REF!)</f>
        <v>#REF!</v>
      </c>
      <c r="DB2592" t="s">
        <v>3356</v>
      </c>
    </row>
    <row r="2593" spans="65:106" x14ac:dyDescent="0.25">
      <c r="BM2593" s="45"/>
      <c r="BO2593" s="41"/>
      <c r="BP2593" s="41"/>
      <c r="BQ2593" s="41"/>
      <c r="BS2593" s="39"/>
      <c r="CT2593" t="str">
        <f>TRIM(D911)</f>
        <v>59200 - Pořizování zvukových nahrávek a hudební vydavatelské činnosti</v>
      </c>
      <c r="DB2593" t="s">
        <v>2383</v>
      </c>
    </row>
    <row r="2594" spans="65:106" x14ac:dyDescent="0.25">
      <c r="BM2594" s="45"/>
      <c r="BO2594" s="41"/>
      <c r="BP2594" s="41"/>
      <c r="BQ2594" s="41"/>
      <c r="BS2594" s="39"/>
      <c r="CT2594" t="str">
        <f>TRIM(D912)</f>
        <v>60100 - Rozhlasové vysílání</v>
      </c>
      <c r="DB2594" t="s">
        <v>2388</v>
      </c>
    </row>
    <row r="2595" spans="65:106" x14ac:dyDescent="0.25">
      <c r="BM2595" s="45"/>
      <c r="BO2595" s="41"/>
      <c r="BP2595" s="41"/>
      <c r="BQ2595" s="41"/>
      <c r="BS2595" s="39"/>
      <c r="CT2595" t="str">
        <f>TRIM(D913)</f>
        <v>60200 - Tvorba televizních programů a televizní vysílání</v>
      </c>
      <c r="DB2595" t="s">
        <v>2393</v>
      </c>
    </row>
    <row r="2596" spans="65:106" x14ac:dyDescent="0.25">
      <c r="BM2596" s="45"/>
      <c r="BO2596" s="41"/>
      <c r="BP2596" s="41"/>
      <c r="BQ2596" s="41"/>
      <c r="BS2596" s="39"/>
      <c r="CT2596" t="str">
        <f>TRIM(D914)</f>
        <v>61100 - Činnosti související s pevnou telekomunikační sítí</v>
      </c>
      <c r="DB2596" t="s">
        <v>2398</v>
      </c>
    </row>
    <row r="2597" spans="65:106" x14ac:dyDescent="0.25">
      <c r="BM2597" s="45"/>
      <c r="BO2597" s="41"/>
      <c r="BP2597" s="41"/>
      <c r="BQ2597" s="41"/>
      <c r="BS2597" s="39"/>
      <c r="CT2597" t="e">
        <f>TRIM(#REF!)</f>
        <v>#REF!</v>
      </c>
      <c r="DB2597" t="s">
        <v>3357</v>
      </c>
    </row>
    <row r="2598" spans="65:106" x14ac:dyDescent="0.25">
      <c r="BM2598" s="45"/>
      <c r="BO2598" s="41"/>
      <c r="BP2598" s="41"/>
      <c r="BQ2598" s="41"/>
      <c r="BS2598" s="39"/>
      <c r="CT2598" t="e">
        <f>TRIM(#REF!)</f>
        <v>#REF!</v>
      </c>
      <c r="DB2598" t="s">
        <v>3358</v>
      </c>
    </row>
    <row r="2599" spans="65:106" x14ac:dyDescent="0.25">
      <c r="BM2599" s="45"/>
      <c r="BO2599" s="41"/>
      <c r="BP2599" s="41"/>
      <c r="BQ2599" s="41"/>
      <c r="BS2599" s="39"/>
      <c r="CT2599" t="e">
        <f>TRIM(#REF!)</f>
        <v>#REF!</v>
      </c>
      <c r="DB2599" t="s">
        <v>3358</v>
      </c>
    </row>
    <row r="2600" spans="65:106" x14ac:dyDescent="0.25">
      <c r="BM2600" s="45"/>
      <c r="BO2600" s="41"/>
      <c r="BP2600" s="41"/>
      <c r="BQ2600" s="41"/>
      <c r="BS2600" s="39"/>
      <c r="CT2600" t="str">
        <f>TRIM(D915)</f>
        <v>61101 - Poskytování hlasových služeb přes pevnou telekomunikační síť</v>
      </c>
      <c r="DB2600" t="s">
        <v>2402</v>
      </c>
    </row>
    <row r="2601" spans="65:106" x14ac:dyDescent="0.25">
      <c r="BM2601" s="45"/>
      <c r="BO2601" s="41"/>
      <c r="BP2601" s="41"/>
      <c r="BQ2601" s="41"/>
      <c r="BS2601" s="39"/>
      <c r="CT2601" t="str">
        <f>TRIM(D916)</f>
        <v>61102 - Pronájem pevné telekomunikační sítě</v>
      </c>
      <c r="DB2601" t="s">
        <v>2405</v>
      </c>
    </row>
    <row r="2602" spans="65:106" x14ac:dyDescent="0.25">
      <c r="BM2602" s="45"/>
      <c r="BO2602" s="41"/>
      <c r="BP2602" s="41"/>
      <c r="BQ2602" s="41"/>
      <c r="BS2602" s="39"/>
      <c r="CT2602" t="str">
        <f>TRIM(D917)</f>
        <v>61103 - Přenos dat přes pevnou telekomunikační síť</v>
      </c>
      <c r="DB2602" t="s">
        <v>2408</v>
      </c>
    </row>
    <row r="2603" spans="65:106" x14ac:dyDescent="0.25">
      <c r="BM2603" s="45"/>
      <c r="BO2603" s="41"/>
      <c r="BP2603" s="41"/>
      <c r="BQ2603" s="41"/>
      <c r="BS2603" s="39"/>
      <c r="CT2603" t="str">
        <f>TRIM(D918)</f>
        <v>61104 - Poskytování přístupu k internetu přes pevnou telekomunikační síť</v>
      </c>
      <c r="DB2603" t="s">
        <v>2408</v>
      </c>
    </row>
    <row r="2604" spans="65:106" x14ac:dyDescent="0.25">
      <c r="BM2604" s="45"/>
      <c r="BO2604" s="41"/>
      <c r="BP2604" s="41"/>
      <c r="BQ2604" s="41"/>
      <c r="BS2604" s="39"/>
      <c r="CT2604" t="e">
        <f>TRIM(#REF!)</f>
        <v>#REF!</v>
      </c>
      <c r="DB2604" t="s">
        <v>3359</v>
      </c>
    </row>
    <row r="2605" spans="65:106" x14ac:dyDescent="0.25">
      <c r="BM2605" s="45"/>
      <c r="BO2605" s="41"/>
      <c r="BP2605" s="41"/>
      <c r="BQ2605" s="41"/>
      <c r="BS2605" s="39"/>
      <c r="CT2605" t="str">
        <f>TRIM(D919)</f>
        <v>61109 - Ostatní činnosti související s pevnou telekomunikační sítí</v>
      </c>
      <c r="DB2605" t="s">
        <v>2415</v>
      </c>
    </row>
    <row r="2606" spans="65:106" x14ac:dyDescent="0.25">
      <c r="BM2606" s="45"/>
      <c r="BO2606" s="41"/>
      <c r="BP2606" s="41"/>
      <c r="BQ2606" s="41"/>
      <c r="BS2606" s="39"/>
      <c r="CT2606" t="str">
        <f>TRIM(D920)</f>
        <v>61200 - Činnosti související s bezdrátovou telekomunikační sítí</v>
      </c>
      <c r="DB2606" t="s">
        <v>2419</v>
      </c>
    </row>
    <row r="2607" spans="65:106" x14ac:dyDescent="0.25">
      <c r="BM2607" s="45"/>
      <c r="BO2607" s="41"/>
      <c r="BP2607" s="41"/>
      <c r="BQ2607" s="41"/>
      <c r="BS2607" s="39"/>
      <c r="CT2607" t="str">
        <f>TRIM(D921)</f>
        <v>61200 - Činnosti související s bezdrátovou telekomunikační sítí</v>
      </c>
      <c r="DB2607" t="s">
        <v>2423</v>
      </c>
    </row>
    <row r="2608" spans="65:106" x14ac:dyDescent="0.25">
      <c r="BM2608" s="45"/>
      <c r="BO2608" s="41"/>
      <c r="BP2608" s="41"/>
      <c r="BQ2608" s="41"/>
      <c r="BS2608" s="39"/>
      <c r="CT2608" t="str">
        <f>TRIM(D922)</f>
        <v>61201 - Poskytování hlasových služeb přes bezdrátovou telekomunikační síť</v>
      </c>
      <c r="DB2608" t="s">
        <v>2416</v>
      </c>
    </row>
    <row r="2609" spans="65:106" x14ac:dyDescent="0.25">
      <c r="BM2609" s="45"/>
      <c r="BO2609" s="41"/>
      <c r="BP2609" s="41"/>
      <c r="BQ2609" s="41"/>
      <c r="BS2609" s="39"/>
      <c r="CT2609" t="e">
        <f>TRIM(#REF!)</f>
        <v>#REF!</v>
      </c>
      <c r="DB2609" t="s">
        <v>3360</v>
      </c>
    </row>
    <row r="2610" spans="65:106" x14ac:dyDescent="0.25">
      <c r="BM2610" s="45"/>
      <c r="BO2610" s="41"/>
      <c r="BP2610" s="41"/>
      <c r="BQ2610" s="41"/>
      <c r="BS2610" s="39"/>
      <c r="CT2610" t="e">
        <f>TRIM(#REF!)</f>
        <v>#REF!</v>
      </c>
      <c r="DB2610" t="s">
        <v>3360</v>
      </c>
    </row>
    <row r="2611" spans="65:106" x14ac:dyDescent="0.25">
      <c r="BM2611" s="45"/>
      <c r="BO2611" s="41"/>
      <c r="BP2611" s="41"/>
      <c r="BQ2611" s="41"/>
      <c r="BS2611" s="39"/>
      <c r="CT2611" t="e">
        <f>TRIM(#REF!)</f>
        <v>#REF!</v>
      </c>
      <c r="DB2611" t="s">
        <v>2429</v>
      </c>
    </row>
    <row r="2612" spans="65:106" x14ac:dyDescent="0.25">
      <c r="BM2612" s="45"/>
      <c r="BO2612" s="41"/>
      <c r="BP2612" s="41"/>
      <c r="BQ2612" s="41"/>
      <c r="BS2612" s="39"/>
      <c r="CT2612" t="str">
        <f t="shared" ref="CT2612:CT2619" si="314">TRIM(D923)</f>
        <v>61202 - Pronájem bezdrátové telekomunikační sítě</v>
      </c>
      <c r="DB2612" t="s">
        <v>2429</v>
      </c>
    </row>
    <row r="2613" spans="65:106" x14ac:dyDescent="0.25">
      <c r="BM2613" s="45"/>
      <c r="BO2613" s="41"/>
      <c r="BP2613" s="41"/>
      <c r="BQ2613" s="41"/>
      <c r="BS2613" s="39"/>
      <c r="CT2613" t="str">
        <f t="shared" si="314"/>
        <v>61203 - Přenos dat přes bezdrátovou telekomunikační síť</v>
      </c>
      <c r="DB2613" t="s">
        <v>2433</v>
      </c>
    </row>
    <row r="2614" spans="65:106" x14ac:dyDescent="0.25">
      <c r="BM2614" s="45"/>
      <c r="BO2614" s="41"/>
      <c r="BP2614" s="41"/>
      <c r="BQ2614" s="41"/>
      <c r="BS2614" s="39"/>
      <c r="CT2614" t="str">
        <f t="shared" si="314"/>
        <v>61203 - Přenos dat přes bezdrátovou telekomunikační síť</v>
      </c>
      <c r="DB2614" t="s">
        <v>2433</v>
      </c>
    </row>
    <row r="2615" spans="65:106" x14ac:dyDescent="0.25">
      <c r="BM2615" s="45"/>
      <c r="BO2615" s="41"/>
      <c r="BP2615" s="41"/>
      <c r="BQ2615" s="41"/>
      <c r="BS2615" s="39"/>
      <c r="CT2615" t="str">
        <f t="shared" si="314"/>
        <v>61204 - Poskytování přístupu k internetu přes bezdrátovou telekomunikační síť</v>
      </c>
      <c r="DB2615" t="s">
        <v>2437</v>
      </c>
    </row>
    <row r="2616" spans="65:106" x14ac:dyDescent="0.25">
      <c r="BM2616" s="45"/>
      <c r="BO2616" s="41"/>
      <c r="BP2616" s="41"/>
      <c r="BQ2616" s="41"/>
      <c r="BS2616" s="39"/>
      <c r="CT2616" t="str">
        <f t="shared" si="314"/>
        <v>61209 - Ostatní činnosti související s bezdrátovou telekomunikační sítí</v>
      </c>
      <c r="DB2616" t="s">
        <v>2437</v>
      </c>
    </row>
    <row r="2617" spans="65:106" x14ac:dyDescent="0.25">
      <c r="BM2617" s="45"/>
      <c r="BO2617" s="41"/>
      <c r="BP2617" s="41"/>
      <c r="BQ2617" s="41"/>
      <c r="BS2617" s="39"/>
      <c r="CT2617" t="str">
        <f t="shared" si="314"/>
        <v>61300 - Činnosti související se satelitní telekomunikační sítí</v>
      </c>
      <c r="DB2617" t="s">
        <v>2440</v>
      </c>
    </row>
    <row r="2618" spans="65:106" x14ac:dyDescent="0.25">
      <c r="BM2618" s="45"/>
      <c r="BO2618" s="41"/>
      <c r="BP2618" s="41"/>
      <c r="BQ2618" s="41"/>
      <c r="BS2618" s="39"/>
      <c r="CT2618" t="str">
        <f t="shared" si="314"/>
        <v>61900 - Ostatní telekomunikační činnosti</v>
      </c>
      <c r="DB2618" t="s">
        <v>2443</v>
      </c>
    </row>
    <row r="2619" spans="65:106" x14ac:dyDescent="0.25">
      <c r="BM2619" s="45"/>
      <c r="BO2619" s="41"/>
      <c r="BP2619" s="41"/>
      <c r="BQ2619" s="41"/>
      <c r="BS2619" s="39"/>
      <c r="CT2619" t="str">
        <f t="shared" si="314"/>
        <v>61900 - Ostatní telekomunikační činnosti</v>
      </c>
      <c r="DB2619" t="s">
        <v>2446</v>
      </c>
    </row>
    <row r="2620" spans="65:106" x14ac:dyDescent="0.25">
      <c r="BM2620" s="45"/>
      <c r="BO2620" s="41"/>
      <c r="BP2620" s="41"/>
      <c r="BQ2620" s="41"/>
      <c r="BS2620" s="39"/>
      <c r="CT2620" t="e">
        <f>TRIM(#REF!)</f>
        <v>#REF!</v>
      </c>
      <c r="DB2620" t="s">
        <v>3361</v>
      </c>
    </row>
    <row r="2621" spans="65:106" x14ac:dyDescent="0.25">
      <c r="BM2621" s="45"/>
      <c r="BO2621" s="41"/>
      <c r="BP2621" s="41"/>
      <c r="BQ2621" s="41"/>
      <c r="BS2621" s="39"/>
      <c r="CT2621" t="str">
        <f>TRIM(D931)</f>
        <v>62010 - Programování</v>
      </c>
      <c r="DB2621" t="s">
        <v>2449</v>
      </c>
    </row>
    <row r="2622" spans="65:106" x14ac:dyDescent="0.25">
      <c r="BM2622" s="45"/>
      <c r="BO2622" s="41"/>
      <c r="BP2622" s="41"/>
      <c r="BQ2622" s="41"/>
      <c r="BS2622" s="39"/>
      <c r="CT2622" t="str">
        <f>TRIM(D932)</f>
        <v>62020 - Poradenství v oblasti informačních technologií</v>
      </c>
      <c r="DB2622" t="s">
        <v>2449</v>
      </c>
    </row>
    <row r="2623" spans="65:106" x14ac:dyDescent="0.25">
      <c r="BM2623" s="45"/>
      <c r="BO2623" s="41"/>
      <c r="BP2623" s="41"/>
      <c r="BQ2623" s="41"/>
      <c r="BS2623" s="39"/>
      <c r="CT2623" t="str">
        <f>TRIM(D933)</f>
        <v>62030 - Správa počítačového vybavení</v>
      </c>
      <c r="DB2623" t="s">
        <v>2455</v>
      </c>
    </row>
    <row r="2624" spans="65:106" x14ac:dyDescent="0.25">
      <c r="BM2624" s="45"/>
      <c r="BO2624" s="41"/>
      <c r="BP2624" s="41"/>
      <c r="BQ2624" s="41"/>
      <c r="BS2624" s="39"/>
      <c r="CT2624" t="e">
        <f>TRIM(#REF!)</f>
        <v>#REF!</v>
      </c>
      <c r="DB2624" t="s">
        <v>3362</v>
      </c>
    </row>
    <row r="2625" spans="65:106" x14ac:dyDescent="0.25">
      <c r="BM2625" s="45"/>
      <c r="BO2625" s="41"/>
      <c r="BP2625" s="41"/>
      <c r="BQ2625" s="41"/>
      <c r="BS2625" s="39"/>
      <c r="CT2625" t="str">
        <f>TRIM(D934)</f>
        <v>62090 - Ostatní činnosti v oblasti informačních technologií</v>
      </c>
      <c r="DB2625" t="s">
        <v>2459</v>
      </c>
    </row>
    <row r="2626" spans="65:106" x14ac:dyDescent="0.25">
      <c r="BM2626" s="45"/>
      <c r="BO2626" s="41"/>
      <c r="BP2626" s="41"/>
      <c r="BQ2626" s="41"/>
      <c r="BS2626" s="39"/>
      <c r="CT2626" t="str">
        <f>TRIM(D935)</f>
        <v>63110 - Činnosti související se zpracováním dat a hostingem</v>
      </c>
      <c r="DB2626" t="s">
        <v>2462</v>
      </c>
    </row>
    <row r="2627" spans="65:106" x14ac:dyDescent="0.25">
      <c r="BM2627" s="45"/>
      <c r="BO2627" s="41"/>
      <c r="BP2627" s="41"/>
      <c r="BQ2627" s="41"/>
      <c r="BS2627" s="39"/>
      <c r="CT2627" t="e">
        <f>TRIM(#REF!)</f>
        <v>#REF!</v>
      </c>
      <c r="DB2627" t="s">
        <v>3363</v>
      </c>
    </row>
    <row r="2628" spans="65:106" x14ac:dyDescent="0.25">
      <c r="BM2628" s="45"/>
      <c r="BO2628" s="41"/>
      <c r="BP2628" s="41"/>
      <c r="BQ2628" s="41"/>
      <c r="BS2628" s="39"/>
      <c r="CT2628" t="e">
        <f>TRIM(#REF!)</f>
        <v>#REF!</v>
      </c>
      <c r="DB2628" t="s">
        <v>3363</v>
      </c>
    </row>
    <row r="2629" spans="65:106" x14ac:dyDescent="0.25">
      <c r="BM2629" s="45"/>
      <c r="BO2629" s="41"/>
      <c r="BP2629" s="41"/>
      <c r="BQ2629" s="41"/>
      <c r="BS2629" s="39"/>
      <c r="CT2629" t="str">
        <f>TRIM(D936)</f>
        <v>63110 - Činnosti související se zpracováním dat a hostingem</v>
      </c>
      <c r="DB2629" t="s">
        <v>2465</v>
      </c>
    </row>
    <row r="2630" spans="65:106" x14ac:dyDescent="0.25">
      <c r="BM2630" s="45"/>
      <c r="BO2630" s="41"/>
      <c r="BP2630" s="41"/>
      <c r="BQ2630" s="41"/>
      <c r="BS2630" s="39"/>
      <c r="CT2630" t="e">
        <f>TRIM(#REF!)</f>
        <v>#REF!</v>
      </c>
      <c r="DB2630" t="s">
        <v>3364</v>
      </c>
    </row>
    <row r="2631" spans="65:106" x14ac:dyDescent="0.25">
      <c r="BM2631" s="45"/>
      <c r="BO2631" s="41"/>
      <c r="BP2631" s="41"/>
      <c r="BQ2631" s="41"/>
      <c r="BS2631" s="39"/>
      <c r="CT2631" t="e">
        <f>TRIM(#REF!)</f>
        <v>#REF!</v>
      </c>
      <c r="DB2631" t="s">
        <v>3364</v>
      </c>
    </row>
    <row r="2632" spans="65:106" x14ac:dyDescent="0.25">
      <c r="BM2632" s="45"/>
      <c r="BO2632" s="41"/>
      <c r="BP2632" s="41"/>
      <c r="BQ2632" s="41"/>
      <c r="BS2632" s="39"/>
      <c r="CT2632" t="str">
        <f>TRIM(D937)</f>
        <v>63110 - Činnosti související se zpracováním dat a hostingem</v>
      </c>
      <c r="DB2632" t="s">
        <v>2469</v>
      </c>
    </row>
    <row r="2633" spans="65:106" x14ac:dyDescent="0.25">
      <c r="BM2633" s="45"/>
      <c r="BO2633" s="41"/>
      <c r="BP2633" s="41"/>
      <c r="BQ2633" s="41"/>
      <c r="BS2633" s="39"/>
      <c r="CT2633" t="str">
        <f>TRIM(D938)</f>
        <v>63120 - Činnosti související s webovými portály</v>
      </c>
      <c r="DB2633" t="s">
        <v>2475</v>
      </c>
    </row>
    <row r="2634" spans="65:106" x14ac:dyDescent="0.25">
      <c r="BM2634" s="45"/>
      <c r="BO2634" s="41"/>
      <c r="BP2634" s="41"/>
      <c r="BQ2634" s="41"/>
      <c r="BS2634" s="39"/>
      <c r="CT2634" t="e">
        <f>TRIM(#REF!)</f>
        <v>#REF!</v>
      </c>
      <c r="DB2634" t="s">
        <v>3365</v>
      </c>
    </row>
    <row r="2635" spans="65:106" x14ac:dyDescent="0.25">
      <c r="BM2635" s="45"/>
      <c r="BO2635" s="41"/>
      <c r="BP2635" s="41"/>
      <c r="BQ2635" s="41"/>
      <c r="BS2635" s="39"/>
      <c r="CT2635" t="e">
        <f>TRIM(#REF!)</f>
        <v>#REF!</v>
      </c>
      <c r="DB2635" t="s">
        <v>3366</v>
      </c>
    </row>
    <row r="2636" spans="65:106" x14ac:dyDescent="0.25">
      <c r="BM2636" s="45"/>
      <c r="BO2636" s="41"/>
      <c r="BP2636" s="41"/>
      <c r="BQ2636" s="41"/>
      <c r="BS2636" s="39"/>
      <c r="CT2636" t="str">
        <f t="shared" ref="CT2636:CT2644" si="315">TRIM(D939)</f>
        <v>63120 - Činnosti související s webovými portály</v>
      </c>
      <c r="DB2636" t="s">
        <v>2481</v>
      </c>
    </row>
    <row r="2637" spans="65:106" x14ac:dyDescent="0.25">
      <c r="BM2637" s="45"/>
      <c r="BO2637" s="41"/>
      <c r="BP2637" s="41"/>
      <c r="BQ2637" s="41"/>
      <c r="BS2637" s="39"/>
      <c r="CT2637" t="str">
        <f t="shared" si="315"/>
        <v>63910 - Činnosti zpravodajských tiskových kanceláří a agentur</v>
      </c>
      <c r="DB2637" t="s">
        <v>2485</v>
      </c>
    </row>
    <row r="2638" spans="65:106" x14ac:dyDescent="0.25">
      <c r="BM2638" s="45"/>
      <c r="BO2638" s="41"/>
      <c r="BP2638" s="41"/>
      <c r="BQ2638" s="41"/>
      <c r="BS2638" s="39"/>
      <c r="CT2638" t="str">
        <f t="shared" si="315"/>
        <v>63990 - Ostatní informační činnosti j. n.</v>
      </c>
      <c r="DB2638" t="s">
        <v>2488</v>
      </c>
    </row>
    <row r="2639" spans="65:106" x14ac:dyDescent="0.25">
      <c r="BM2639" s="45"/>
      <c r="BO2639" s="41"/>
      <c r="BP2639" s="41"/>
      <c r="BQ2639" s="41"/>
      <c r="BS2639" s="39"/>
      <c r="CT2639" t="str">
        <f t="shared" si="315"/>
        <v>64110 - Centrální bankovnictví</v>
      </c>
      <c r="DB2639" t="s">
        <v>2491</v>
      </c>
    </row>
    <row r="2640" spans="65:106" x14ac:dyDescent="0.25">
      <c r="BM2640" s="45"/>
      <c r="BO2640" s="41"/>
      <c r="BP2640" s="41"/>
      <c r="BQ2640" s="41"/>
      <c r="BS2640" s="39"/>
      <c r="CT2640" t="str">
        <f t="shared" si="315"/>
        <v>64190 - Ostatní peněžní zprostředkování</v>
      </c>
      <c r="DB2640" t="s">
        <v>2494</v>
      </c>
    </row>
    <row r="2641" spans="65:106" x14ac:dyDescent="0.25">
      <c r="BM2641" s="45"/>
      <c r="BO2641" s="41"/>
      <c r="BP2641" s="41"/>
      <c r="BQ2641" s="41"/>
      <c r="BS2641" s="39"/>
      <c r="CT2641" t="str">
        <f t="shared" si="315"/>
        <v>64200 - Činnosti holdingových společností</v>
      </c>
      <c r="DB2641" t="s">
        <v>2497</v>
      </c>
    </row>
    <row r="2642" spans="65:106" x14ac:dyDescent="0.25">
      <c r="BM2642" s="45"/>
      <c r="BO2642" s="41"/>
      <c r="BP2642" s="41"/>
      <c r="BQ2642" s="41"/>
      <c r="BS2642" s="39"/>
      <c r="CT2642" t="str">
        <f t="shared" si="315"/>
        <v>64200 - Činnosti holdingových společností</v>
      </c>
      <c r="DB2642" t="s">
        <v>2500</v>
      </c>
    </row>
    <row r="2643" spans="65:106" x14ac:dyDescent="0.25">
      <c r="BM2643" s="45"/>
      <c r="BO2643" s="41"/>
      <c r="BP2643" s="41"/>
      <c r="BQ2643" s="41"/>
      <c r="BS2643" s="39"/>
      <c r="CT2643" t="str">
        <f t="shared" si="315"/>
        <v>64300 - Činnosti trustů, fondů a podobných finančních subjektů</v>
      </c>
      <c r="DB2643" t="s">
        <v>2503</v>
      </c>
    </row>
    <row r="2644" spans="65:106" x14ac:dyDescent="0.25">
      <c r="BM2644" s="45"/>
      <c r="BO2644" s="41"/>
      <c r="BP2644" s="41"/>
      <c r="BQ2644" s="41"/>
      <c r="BS2644" s="39"/>
      <c r="CT2644" t="str">
        <f t="shared" si="315"/>
        <v>64300 - Činnosti trustů, fondů a podobných finančních subjektů</v>
      </c>
      <c r="DB2644" t="s">
        <v>2506</v>
      </c>
    </row>
    <row r="2645" spans="65:106" x14ac:dyDescent="0.25">
      <c r="BM2645" s="45"/>
      <c r="BO2645" s="41"/>
      <c r="BP2645" s="41"/>
      <c r="BQ2645" s="41"/>
      <c r="BS2645" s="39"/>
      <c r="CT2645" t="e">
        <f>TRIM(#REF!)</f>
        <v>#REF!</v>
      </c>
      <c r="DB2645" t="s">
        <v>3367</v>
      </c>
    </row>
    <row r="2646" spans="65:106" x14ac:dyDescent="0.25">
      <c r="BM2646" s="45"/>
      <c r="BO2646" s="41"/>
      <c r="BP2646" s="41"/>
      <c r="BQ2646" s="41"/>
      <c r="BS2646" s="39"/>
      <c r="CT2646" t="e">
        <f>TRIM(#REF!)</f>
        <v>#REF!</v>
      </c>
      <c r="DB2646" t="s">
        <v>2515</v>
      </c>
    </row>
    <row r="2647" spans="65:106" x14ac:dyDescent="0.25">
      <c r="BM2647" s="45"/>
      <c r="BO2647" s="41"/>
      <c r="BP2647" s="41"/>
      <c r="BQ2647" s="41"/>
      <c r="BS2647" s="39"/>
      <c r="CT2647" t="str">
        <f t="shared" ref="CT2647:CT2652" si="316">TRIM(D948)</f>
        <v>64910 - Finanční leasing</v>
      </c>
      <c r="DB2647" t="s">
        <v>2509</v>
      </c>
    </row>
    <row r="2648" spans="65:106" x14ac:dyDescent="0.25">
      <c r="BM2648" s="45"/>
      <c r="BO2648" s="41"/>
      <c r="BP2648" s="41"/>
      <c r="BQ2648" s="41"/>
      <c r="BS2648" s="39"/>
      <c r="CT2648" t="str">
        <f t="shared" si="316"/>
        <v>64920 - Ostatní poskytování úvěrů</v>
      </c>
      <c r="DB2648" t="s">
        <v>2514</v>
      </c>
    </row>
    <row r="2649" spans="65:106" x14ac:dyDescent="0.25">
      <c r="BM2649" s="45"/>
      <c r="BO2649" s="41"/>
      <c r="BP2649" s="41"/>
      <c r="BQ2649" s="41"/>
      <c r="BS2649" s="39"/>
      <c r="CT2649" t="str">
        <f t="shared" si="316"/>
        <v>64921 - Poskytování úvěrů společnostmi, které nepřijímají vklady</v>
      </c>
      <c r="DB2649" t="s">
        <v>2518</v>
      </c>
    </row>
    <row r="2650" spans="65:106" x14ac:dyDescent="0.25">
      <c r="BM2650" s="45"/>
      <c r="BO2650" s="41"/>
      <c r="BP2650" s="41"/>
      <c r="BQ2650" s="41"/>
      <c r="BS2650" s="39"/>
      <c r="CT2650" t="str">
        <f t="shared" si="316"/>
        <v>64922 - Poskytování obchodních úvěrů</v>
      </c>
      <c r="DB2650" t="s">
        <v>2521</v>
      </c>
    </row>
    <row r="2651" spans="65:106" x14ac:dyDescent="0.25">
      <c r="BM2651" s="45"/>
      <c r="BO2651" s="41"/>
      <c r="BP2651" s="41"/>
      <c r="BQ2651" s="41"/>
      <c r="BS2651" s="39"/>
      <c r="CT2651" t="str">
        <f t="shared" si="316"/>
        <v>64923 - Činnosti zastaváren</v>
      </c>
      <c r="DB2651" t="s">
        <v>2524</v>
      </c>
    </row>
    <row r="2652" spans="65:106" x14ac:dyDescent="0.25">
      <c r="BM2652" s="45"/>
      <c r="BO2652" s="41"/>
      <c r="BP2652" s="41"/>
      <c r="BQ2652" s="41"/>
      <c r="BS2652" s="39"/>
      <c r="CT2652" t="str">
        <f t="shared" si="316"/>
        <v>64929 - Ostatní poskytování úvěrů j. n.</v>
      </c>
      <c r="DB2652" t="s">
        <v>2527</v>
      </c>
    </row>
    <row r="2653" spans="65:106" x14ac:dyDescent="0.25">
      <c r="BM2653" s="45"/>
      <c r="BO2653" s="41"/>
      <c r="BP2653" s="41"/>
      <c r="BQ2653" s="41"/>
      <c r="BS2653" s="39"/>
      <c r="CT2653" t="e">
        <f>TRIM(#REF!)</f>
        <v>#REF!</v>
      </c>
      <c r="DB2653" t="s">
        <v>3368</v>
      </c>
    </row>
    <row r="2654" spans="65:106" x14ac:dyDescent="0.25">
      <c r="BM2654" s="45"/>
      <c r="BO2654" s="41"/>
      <c r="BP2654" s="41"/>
      <c r="BQ2654" s="41"/>
      <c r="BS2654" s="39"/>
      <c r="CT2654" t="e">
        <f>TRIM(#REF!)</f>
        <v>#REF!</v>
      </c>
      <c r="DB2654" t="s">
        <v>3369</v>
      </c>
    </row>
    <row r="2655" spans="65:106" x14ac:dyDescent="0.25">
      <c r="BM2655" s="45"/>
      <c r="BO2655" s="41"/>
      <c r="BP2655" s="41"/>
      <c r="BQ2655" s="41"/>
      <c r="BS2655" s="39"/>
      <c r="CT2655" t="str">
        <f>TRIM(D954)</f>
        <v>64990 - Ostatní finanční zprostředkování j. n.</v>
      </c>
      <c r="DB2655" t="s">
        <v>2530</v>
      </c>
    </row>
    <row r="2656" spans="65:106" x14ac:dyDescent="0.25">
      <c r="BM2656" s="45"/>
      <c r="BO2656" s="41"/>
      <c r="BP2656" s="41"/>
      <c r="BQ2656" s="41"/>
      <c r="BS2656" s="39"/>
      <c r="CT2656" t="str">
        <f>TRIM(D955)</f>
        <v>64990 - Ostatní finanční zprostředkování j. n.</v>
      </c>
      <c r="DB2656" t="s">
        <v>2533</v>
      </c>
    </row>
    <row r="2657" spans="65:106" x14ac:dyDescent="0.25">
      <c r="BM2657" s="45"/>
      <c r="BO2657" s="41"/>
      <c r="BP2657" s="41"/>
      <c r="BQ2657" s="41"/>
      <c r="BS2657" s="39"/>
      <c r="CT2657" t="str">
        <f>TRIM(D956)</f>
        <v>64990 - Ostatní finanční zprostředkování j. n.</v>
      </c>
      <c r="DB2657" t="s">
        <v>2536</v>
      </c>
    </row>
    <row r="2658" spans="65:106" x14ac:dyDescent="0.25">
      <c r="BM2658" s="45"/>
      <c r="BO2658" s="41"/>
      <c r="BP2658" s="41"/>
      <c r="BQ2658" s="41"/>
      <c r="BS2658" s="39"/>
      <c r="CT2658" t="e">
        <f>TRIM(#REF!)</f>
        <v>#REF!</v>
      </c>
      <c r="DB2658" t="s">
        <v>3370</v>
      </c>
    </row>
    <row r="2659" spans="65:106" x14ac:dyDescent="0.25">
      <c r="BM2659" s="45"/>
      <c r="BO2659" s="41"/>
      <c r="BP2659" s="41"/>
      <c r="BQ2659" s="41"/>
      <c r="BS2659" s="39"/>
      <c r="CT2659" t="e">
        <f>TRIM(#REF!)</f>
        <v>#REF!</v>
      </c>
      <c r="DB2659" t="s">
        <v>3370</v>
      </c>
    </row>
    <row r="2660" spans="65:106" x14ac:dyDescent="0.25">
      <c r="BM2660" s="45"/>
      <c r="BO2660" s="41"/>
      <c r="BP2660" s="41"/>
      <c r="BQ2660" s="41"/>
      <c r="BS2660" s="39"/>
      <c r="CT2660" t="e">
        <f>TRIM(#REF!)</f>
        <v>#REF!</v>
      </c>
      <c r="DB2660" t="s">
        <v>3370</v>
      </c>
    </row>
    <row r="2661" spans="65:106" x14ac:dyDescent="0.25">
      <c r="BM2661" s="45"/>
      <c r="BO2661" s="41"/>
      <c r="BP2661" s="41"/>
      <c r="BQ2661" s="41"/>
      <c r="BS2661" s="39"/>
      <c r="CT2661" t="e">
        <f>TRIM(#REF!)</f>
        <v>#REF!</v>
      </c>
      <c r="DB2661" t="s">
        <v>2539</v>
      </c>
    </row>
    <row r="2662" spans="65:106" x14ac:dyDescent="0.25">
      <c r="BM2662" s="45"/>
      <c r="BO2662" s="41"/>
      <c r="BP2662" s="41"/>
      <c r="BQ2662" s="41"/>
      <c r="BS2662" s="39"/>
      <c r="CT2662" t="str">
        <f>TRIM(D957)</f>
        <v>64991 - Faktoringové činnosti</v>
      </c>
      <c r="DB2662" t="s">
        <v>2539</v>
      </c>
    </row>
    <row r="2663" spans="65:106" x14ac:dyDescent="0.25">
      <c r="BM2663" s="45"/>
      <c r="BO2663" s="41"/>
      <c r="BP2663" s="41"/>
      <c r="BQ2663" s="41"/>
      <c r="BS2663" s="39"/>
      <c r="CT2663" t="str">
        <f>TRIM(D958)</f>
        <v>64992 - Obchodování s cennými papíry na vlastní účet</v>
      </c>
      <c r="DB2663" t="s">
        <v>2539</v>
      </c>
    </row>
    <row r="2664" spans="65:106" x14ac:dyDescent="0.25">
      <c r="BM2664" s="45"/>
      <c r="BO2664" s="41"/>
      <c r="BP2664" s="41"/>
      <c r="BQ2664" s="41"/>
      <c r="BS2664" s="39"/>
      <c r="CT2664" t="str">
        <f>TRIM(D959)</f>
        <v>64999 - Jiné finanční zprostředkování j. n.</v>
      </c>
      <c r="DB2664" t="s">
        <v>2539</v>
      </c>
    </row>
    <row r="2665" spans="65:106" x14ac:dyDescent="0.25">
      <c r="BM2665" s="45"/>
      <c r="BO2665" s="41"/>
      <c r="BP2665" s="41"/>
      <c r="BQ2665" s="41"/>
      <c r="BS2665" s="39"/>
      <c r="CT2665" t="str">
        <f>TRIM(D960)</f>
        <v>65110 - Životní pojištění</v>
      </c>
      <c r="DB2665" t="s">
        <v>2539</v>
      </c>
    </row>
    <row r="2666" spans="65:106" x14ac:dyDescent="0.25">
      <c r="BM2666" s="45"/>
      <c r="BO2666" s="41"/>
      <c r="BP2666" s="41"/>
      <c r="BQ2666" s="41"/>
      <c r="BS2666" s="39"/>
      <c r="CT2666" t="e">
        <f>TRIM(#REF!)</f>
        <v>#REF!</v>
      </c>
      <c r="DB2666" t="s">
        <v>2553</v>
      </c>
    </row>
    <row r="2667" spans="65:106" x14ac:dyDescent="0.25">
      <c r="BM2667" s="45"/>
      <c r="BO2667" s="41"/>
      <c r="BP2667" s="41"/>
      <c r="BQ2667" s="41"/>
      <c r="BS2667" s="39"/>
      <c r="CT2667" t="str">
        <f>TRIM(D961)</f>
        <v>65120 - Neživotní pojištění</v>
      </c>
      <c r="DB2667" t="s">
        <v>2553</v>
      </c>
    </row>
    <row r="2668" spans="65:106" x14ac:dyDescent="0.25">
      <c r="BM2668" s="45"/>
      <c r="BO2668" s="41"/>
      <c r="BP2668" s="41"/>
      <c r="BQ2668" s="41"/>
      <c r="BS2668" s="39"/>
      <c r="CT2668" t="str">
        <f>TRIM(D962)</f>
        <v>65200 - Zajištění</v>
      </c>
      <c r="DB2668" t="s">
        <v>2553</v>
      </c>
    </row>
    <row r="2669" spans="65:106" x14ac:dyDescent="0.25">
      <c r="BM2669" s="45"/>
      <c r="BO2669" s="41"/>
      <c r="BP2669" s="41"/>
      <c r="BQ2669" s="41"/>
      <c r="BS2669" s="39"/>
      <c r="CT2669" t="str">
        <f>TRIM(D963)</f>
        <v>65300 - Penzijní financování</v>
      </c>
      <c r="DB2669" t="s">
        <v>2557</v>
      </c>
    </row>
    <row r="2670" spans="65:106" x14ac:dyDescent="0.25">
      <c r="BM2670" s="45"/>
      <c r="BO2670" s="41"/>
      <c r="BP2670" s="41"/>
      <c r="BQ2670" s="41"/>
      <c r="BS2670" s="39"/>
      <c r="CT2670" t="e">
        <f>TRIM(#REF!)</f>
        <v>#REF!</v>
      </c>
      <c r="DB2670" t="s">
        <v>2560</v>
      </c>
    </row>
    <row r="2671" spans="65:106" x14ac:dyDescent="0.25">
      <c r="BM2671" s="45"/>
      <c r="BO2671" s="41"/>
      <c r="BP2671" s="41"/>
      <c r="BQ2671" s="41"/>
      <c r="BS2671" s="39"/>
      <c r="CT2671" t="str">
        <f>TRIM(D964)</f>
        <v>66110 - Řízení a správa finančních trhů</v>
      </c>
      <c r="DB2671" t="s">
        <v>2560</v>
      </c>
    </row>
    <row r="2672" spans="65:106" x14ac:dyDescent="0.25">
      <c r="BM2672" s="45"/>
      <c r="BO2672" s="41"/>
      <c r="BP2672" s="41"/>
      <c r="BQ2672" s="41"/>
      <c r="BS2672" s="39"/>
      <c r="CT2672" t="str">
        <f>TRIM(D965)</f>
        <v>66120 - Obchodování s cennými papíry a komoditami na burzách</v>
      </c>
      <c r="DB2672" t="s">
        <v>2560</v>
      </c>
    </row>
    <row r="2673" spans="65:106" x14ac:dyDescent="0.25">
      <c r="BM2673" s="45"/>
      <c r="BO2673" s="41"/>
      <c r="BP2673" s="41"/>
      <c r="BQ2673" s="41"/>
      <c r="BS2673" s="39"/>
      <c r="CT2673" t="e">
        <f>TRIM(#REF!)</f>
        <v>#REF!</v>
      </c>
      <c r="DB2673" t="s">
        <v>2560</v>
      </c>
    </row>
    <row r="2674" spans="65:106" x14ac:dyDescent="0.25">
      <c r="BM2674" s="45"/>
      <c r="BO2674" s="41"/>
      <c r="BP2674" s="41"/>
      <c r="BQ2674" s="41"/>
      <c r="BS2674" s="39"/>
      <c r="CT2674" t="str">
        <f t="shared" ref="CT2674:CT2680" si="317">TRIM(D966)</f>
        <v>66190 - Ostatní pomocné činnosti související s finančním zprostředkováním</v>
      </c>
      <c r="DB2674" t="s">
        <v>2560</v>
      </c>
    </row>
    <row r="2675" spans="65:106" x14ac:dyDescent="0.25">
      <c r="BM2675" s="45"/>
      <c r="BO2675" s="41"/>
      <c r="BP2675" s="41"/>
      <c r="BQ2675" s="41"/>
      <c r="BS2675" s="39"/>
      <c r="CT2675" t="str">
        <f t="shared" si="317"/>
        <v>66190 - Ostatní pomocné činnosti související s finančním zprostředkováním</v>
      </c>
      <c r="DB2675" t="s">
        <v>2571</v>
      </c>
    </row>
    <row r="2676" spans="65:106" x14ac:dyDescent="0.25">
      <c r="BM2676" s="45"/>
      <c r="BO2676" s="41"/>
      <c r="BP2676" s="41"/>
      <c r="BQ2676" s="41"/>
      <c r="BS2676" s="39"/>
      <c r="CT2676" t="str">
        <f t="shared" si="317"/>
        <v>66210 - Vyhodnocování rizik a škod</v>
      </c>
      <c r="DB2676" t="s">
        <v>2575</v>
      </c>
    </row>
    <row r="2677" spans="65:106" x14ac:dyDescent="0.25">
      <c r="BM2677" s="45"/>
      <c r="BO2677" s="41"/>
      <c r="BP2677" s="41"/>
      <c r="BQ2677" s="41"/>
      <c r="BS2677" s="39"/>
      <c r="CT2677" t="str">
        <f t="shared" si="317"/>
        <v>66220 - Činnosti zástupců pojišťovny a makléřů</v>
      </c>
      <c r="DB2677" t="s">
        <v>2578</v>
      </c>
    </row>
    <row r="2678" spans="65:106" x14ac:dyDescent="0.25">
      <c r="BM2678" s="45"/>
      <c r="BO2678" s="41"/>
      <c r="BP2678" s="41"/>
      <c r="BQ2678" s="41"/>
      <c r="BS2678" s="39"/>
      <c r="CT2678" t="str">
        <f t="shared" si="317"/>
        <v>66290 - Ostatní pomocné činnosti související s pojišťovnictvím a penzijním financováním</v>
      </c>
      <c r="DB2678" t="s">
        <v>2578</v>
      </c>
    </row>
    <row r="2679" spans="65:106" x14ac:dyDescent="0.25">
      <c r="BM2679" s="45"/>
      <c r="BO2679" s="41"/>
      <c r="BP2679" s="41"/>
      <c r="BQ2679" s="41"/>
      <c r="BS2679" s="39"/>
      <c r="CT2679" t="str">
        <f t="shared" si="317"/>
        <v>66300 - Správa fondů</v>
      </c>
      <c r="DB2679" t="s">
        <v>2578</v>
      </c>
    </row>
    <row r="2680" spans="65:106" x14ac:dyDescent="0.25">
      <c r="BM2680" s="45"/>
      <c r="BO2680" s="41"/>
      <c r="BP2680" s="41"/>
      <c r="BQ2680" s="41"/>
      <c r="BS2680" s="39"/>
      <c r="CT2680" t="str">
        <f t="shared" si="317"/>
        <v>68100 - Nákup a následný prodej vlastních nemovitostí</v>
      </c>
      <c r="DB2680" t="s">
        <v>2581</v>
      </c>
    </row>
    <row r="2681" spans="65:106" x14ac:dyDescent="0.25">
      <c r="BM2681" s="45"/>
      <c r="BO2681" s="41"/>
      <c r="BP2681" s="41"/>
      <c r="BQ2681" s="41"/>
      <c r="BS2681" s="39"/>
      <c r="CT2681" t="e">
        <f>TRIM(#REF!)</f>
        <v>#REF!</v>
      </c>
      <c r="DB2681" t="s">
        <v>3371</v>
      </c>
    </row>
    <row r="2682" spans="65:106" x14ac:dyDescent="0.25">
      <c r="BM2682" s="45"/>
      <c r="BO2682" s="41"/>
      <c r="BP2682" s="41"/>
      <c r="BQ2682" s="41"/>
      <c r="BS2682" s="39"/>
      <c r="CT2682" t="e">
        <f>TRIM(#REF!)</f>
        <v>#REF!</v>
      </c>
      <c r="DB2682" t="s">
        <v>3372</v>
      </c>
    </row>
    <row r="2683" spans="65:106" x14ac:dyDescent="0.25">
      <c r="BM2683" s="45"/>
      <c r="BO2683" s="41"/>
      <c r="BP2683" s="41"/>
      <c r="BQ2683" s="41"/>
      <c r="BS2683" s="39"/>
      <c r="CT2683" t="str">
        <f>TRIM(D973)</f>
        <v>68200 - Pronájem a správa vlastních nebo pronajatých nemovitostí</v>
      </c>
      <c r="DB2683" t="s">
        <v>2584</v>
      </c>
    </row>
    <row r="2684" spans="65:106" x14ac:dyDescent="0.25">
      <c r="BM2684" s="45"/>
      <c r="BO2684" s="41"/>
      <c r="BP2684" s="41"/>
      <c r="BQ2684" s="41"/>
      <c r="BS2684" s="39"/>
      <c r="CT2684" t="str">
        <f>TRIM(D974)</f>
        <v>68200 - Pronájem a správa vlastních nebo pronajatých nemovitostí</v>
      </c>
      <c r="DB2684" t="s">
        <v>2588</v>
      </c>
    </row>
    <row r="2685" spans="65:106" x14ac:dyDescent="0.25">
      <c r="BM2685" s="45"/>
      <c r="BO2685" s="41"/>
      <c r="BP2685" s="41"/>
      <c r="BQ2685" s="41"/>
      <c r="BS2685" s="39"/>
      <c r="CT2685" t="str">
        <f>TRIM(D975)</f>
        <v>68201 - Pronájem vlastních nebo pronajatých nemovitostí s bytovými prostory</v>
      </c>
      <c r="DB2685" t="s">
        <v>2588</v>
      </c>
    </row>
    <row r="2686" spans="65:106" x14ac:dyDescent="0.25">
      <c r="BM2686" s="45"/>
      <c r="BO2686" s="41"/>
      <c r="BP2686" s="41"/>
      <c r="BQ2686" s="41"/>
      <c r="BS2686" s="39"/>
      <c r="CT2686" t="e">
        <f>TRIM(#REF!)</f>
        <v>#REF!</v>
      </c>
      <c r="DB2686" t="s">
        <v>3373</v>
      </c>
    </row>
    <row r="2687" spans="65:106" x14ac:dyDescent="0.25">
      <c r="BM2687" s="45"/>
      <c r="BO2687" s="41"/>
      <c r="BP2687" s="41"/>
      <c r="BQ2687" s="41"/>
      <c r="BS2687" s="39"/>
      <c r="CT2687" t="str">
        <f>TRIM(D976)</f>
        <v>68201 - Pronájem vlastních nebo pronajatých nemovitostí s bytovými prostory</v>
      </c>
      <c r="DB2687" t="s">
        <v>2592</v>
      </c>
    </row>
    <row r="2688" spans="65:106" x14ac:dyDescent="0.25">
      <c r="BM2688" s="45"/>
      <c r="BO2688" s="41"/>
      <c r="BP2688" s="41"/>
      <c r="BQ2688" s="41"/>
      <c r="BS2688" s="39"/>
      <c r="CT2688" t="str">
        <f>TRIM(D977)</f>
        <v>68202 - Pronájem vlastních nebo pronajatých nemovitostí s nebytovými prostory</v>
      </c>
      <c r="DB2688" t="s">
        <v>2595</v>
      </c>
    </row>
    <row r="2689" spans="65:106" x14ac:dyDescent="0.25">
      <c r="BM2689" s="45"/>
      <c r="BO2689" s="41"/>
      <c r="BP2689" s="41"/>
      <c r="BQ2689" s="41"/>
      <c r="BS2689" s="39"/>
      <c r="CT2689" t="str">
        <f>TRIM(D978)</f>
        <v>68203 - Správa vlastních nebo pronajatých nemovitostí s bytovými prostory</v>
      </c>
      <c r="DB2689" t="s">
        <v>2598</v>
      </c>
    </row>
    <row r="2690" spans="65:106" x14ac:dyDescent="0.25">
      <c r="BM2690" s="45"/>
      <c r="BO2690" s="41"/>
      <c r="BP2690" s="41"/>
      <c r="BQ2690" s="41"/>
      <c r="BS2690" s="39"/>
      <c r="CT2690" t="e">
        <f>TRIM(#REF!)</f>
        <v>#REF!</v>
      </c>
      <c r="DB2690" t="s">
        <v>3374</v>
      </c>
    </row>
    <row r="2691" spans="65:106" x14ac:dyDescent="0.25">
      <c r="BM2691" s="45"/>
      <c r="BO2691" s="41"/>
      <c r="BP2691" s="41"/>
      <c r="BQ2691" s="41"/>
      <c r="BS2691" s="39"/>
      <c r="CT2691" t="e">
        <f>TRIM(#REF!)</f>
        <v>#REF!</v>
      </c>
      <c r="DB2691" t="s">
        <v>3374</v>
      </c>
    </row>
    <row r="2692" spans="65:106" x14ac:dyDescent="0.25">
      <c r="BM2692" s="45"/>
      <c r="BO2692" s="41"/>
      <c r="BP2692" s="41"/>
      <c r="BQ2692" s="41"/>
      <c r="BS2692" s="39"/>
      <c r="CT2692" t="str">
        <f t="shared" ref="CT2692:CT2700" si="318">TRIM(D979)</f>
        <v>68204 - Správa vlastních nebo pronajatých nemovitostí s nebytovými prostory</v>
      </c>
      <c r="DB2692" t="s">
        <v>2602</v>
      </c>
    </row>
    <row r="2693" spans="65:106" x14ac:dyDescent="0.25">
      <c r="BM2693" s="45"/>
      <c r="BO2693" s="41"/>
      <c r="BP2693" s="41"/>
      <c r="BQ2693" s="41"/>
      <c r="BS2693" s="39"/>
      <c r="CT2693" t="str">
        <f t="shared" si="318"/>
        <v>68310 - Zprostředkovatelské činnosti realitních agentur</v>
      </c>
      <c r="DB2693" t="s">
        <v>2605</v>
      </c>
    </row>
    <row r="2694" spans="65:106" x14ac:dyDescent="0.25">
      <c r="BM2694" s="45"/>
      <c r="BO2694" s="41"/>
      <c r="BP2694" s="41"/>
      <c r="BQ2694" s="41"/>
      <c r="BS2694" s="39"/>
      <c r="CT2694" t="str">
        <f t="shared" si="318"/>
        <v>68310 - Zprostředkovatelské činnosti realitních agentur</v>
      </c>
      <c r="DB2694" t="s">
        <v>2608</v>
      </c>
    </row>
    <row r="2695" spans="65:106" x14ac:dyDescent="0.25">
      <c r="BM2695" s="45"/>
      <c r="BO2695" s="41"/>
      <c r="BP2695" s="41"/>
      <c r="BQ2695" s="41"/>
      <c r="BS2695" s="39"/>
      <c r="CT2695" t="str">
        <f t="shared" si="318"/>
        <v>68320 - Správa nemovitostí na základě smlouvy nebo dohody</v>
      </c>
      <c r="DB2695" t="s">
        <v>2611</v>
      </c>
    </row>
    <row r="2696" spans="65:106" x14ac:dyDescent="0.25">
      <c r="BM2696" s="45"/>
      <c r="BO2696" s="41"/>
      <c r="BP2696" s="41"/>
      <c r="BQ2696" s="41"/>
      <c r="BS2696" s="39"/>
      <c r="CT2696" t="str">
        <f t="shared" si="318"/>
        <v>69100 - Právní činnosti</v>
      </c>
      <c r="DB2696" t="s">
        <v>2614</v>
      </c>
    </row>
    <row r="2697" spans="65:106" x14ac:dyDescent="0.25">
      <c r="BM2697" s="45"/>
      <c r="BO2697" s="41"/>
      <c r="BP2697" s="41"/>
      <c r="BQ2697" s="41"/>
      <c r="BS2697" s="39"/>
      <c r="CT2697" t="str">
        <f t="shared" si="318"/>
        <v>69200 - Účetnické a auditorské činnosti; daňové poradenství</v>
      </c>
      <c r="DB2697" t="s">
        <v>2617</v>
      </c>
    </row>
    <row r="2698" spans="65:106" x14ac:dyDescent="0.25">
      <c r="BM2698" s="45"/>
      <c r="BO2698" s="41"/>
      <c r="BP2698" s="41"/>
      <c r="BQ2698" s="41"/>
      <c r="BS2698" s="39"/>
      <c r="CT2698" t="str">
        <f t="shared" si="318"/>
        <v>70100 - Činnosti vedení podniků</v>
      </c>
      <c r="DB2698" t="s">
        <v>2617</v>
      </c>
    </row>
    <row r="2699" spans="65:106" x14ac:dyDescent="0.25">
      <c r="BM2699" s="45"/>
      <c r="BO2699" s="41"/>
      <c r="BP2699" s="41"/>
      <c r="BQ2699" s="41"/>
      <c r="BS2699" s="39"/>
      <c r="CT2699" t="str">
        <f t="shared" si="318"/>
        <v>70210 - Poradenství v oblasti vztahů s veřejností a komunikace</v>
      </c>
      <c r="DB2699" t="s">
        <v>2617</v>
      </c>
    </row>
    <row r="2700" spans="65:106" x14ac:dyDescent="0.25">
      <c r="BM2700" s="45"/>
      <c r="BO2700" s="41"/>
      <c r="BP2700" s="41"/>
      <c r="BQ2700" s="41"/>
      <c r="BS2700" s="39"/>
      <c r="CT2700" t="str">
        <f t="shared" si="318"/>
        <v>70220 - Ostatní poradenství v oblasti podnikání a řízení</v>
      </c>
      <c r="DB2700" t="s">
        <v>2621</v>
      </c>
    </row>
    <row r="2701" spans="65:106" x14ac:dyDescent="0.25">
      <c r="BM2701" s="45"/>
      <c r="BO2701" s="41"/>
      <c r="BP2701" s="41"/>
      <c r="BQ2701" s="41"/>
      <c r="BS2701" s="39"/>
      <c r="CT2701" t="e">
        <f>TRIM(#REF!)</f>
        <v>#REF!</v>
      </c>
      <c r="DB2701" t="s">
        <v>3375</v>
      </c>
    </row>
    <row r="2702" spans="65:106" x14ac:dyDescent="0.25">
      <c r="BM2702" s="45"/>
      <c r="BO2702" s="41"/>
      <c r="BP2702" s="41"/>
      <c r="BQ2702" s="41"/>
      <c r="BS2702" s="39"/>
      <c r="CT2702" t="str">
        <f>TRIM(D988)</f>
        <v>71110 - Architektonické činnosti</v>
      </c>
      <c r="DB2702" t="s">
        <v>2625</v>
      </c>
    </row>
    <row r="2703" spans="65:106" x14ac:dyDescent="0.25">
      <c r="BM2703" s="45"/>
      <c r="BO2703" s="41"/>
      <c r="BP2703" s="41"/>
      <c r="BQ2703" s="41"/>
      <c r="BS2703" s="39"/>
      <c r="CT2703" t="str">
        <f>TRIM(D989)</f>
        <v>71120 - Inženýrské činnosti a související technické poradenství</v>
      </c>
      <c r="DB2703" t="s">
        <v>2628</v>
      </c>
    </row>
    <row r="2704" spans="65:106" x14ac:dyDescent="0.25">
      <c r="BM2704" s="45"/>
      <c r="BO2704" s="41"/>
      <c r="BP2704" s="41"/>
      <c r="BQ2704" s="41"/>
      <c r="BS2704" s="39"/>
      <c r="CT2704" t="str">
        <f>TRIM(D990)</f>
        <v>71121 - Geologický průzkum</v>
      </c>
      <c r="DB2704" t="s">
        <v>2632</v>
      </c>
    </row>
    <row r="2705" spans="65:106" x14ac:dyDescent="0.25">
      <c r="BM2705" s="45"/>
      <c r="BO2705" s="41"/>
      <c r="BP2705" s="41"/>
      <c r="BQ2705" s="41"/>
      <c r="BS2705" s="39"/>
      <c r="CT2705" t="e">
        <f>TRIM(#REF!)</f>
        <v>#REF!</v>
      </c>
      <c r="DB2705" t="s">
        <v>3376</v>
      </c>
    </row>
    <row r="2706" spans="65:106" x14ac:dyDescent="0.25">
      <c r="BM2706" s="45"/>
      <c r="BO2706" s="41"/>
      <c r="BP2706" s="41"/>
      <c r="BQ2706" s="41"/>
      <c r="BS2706" s="39"/>
      <c r="CT2706" t="e">
        <f>TRIM(#REF!)</f>
        <v>#REF!</v>
      </c>
      <c r="DB2706" t="s">
        <v>3376</v>
      </c>
    </row>
    <row r="2707" spans="65:106" x14ac:dyDescent="0.25">
      <c r="BM2707" s="45"/>
      <c r="BO2707" s="41"/>
      <c r="BP2707" s="41"/>
      <c r="BQ2707" s="41"/>
      <c r="BS2707" s="39"/>
      <c r="CT2707" t="e">
        <f>TRIM(#REF!)</f>
        <v>#REF!</v>
      </c>
      <c r="DB2707" t="s">
        <v>3376</v>
      </c>
    </row>
    <row r="2708" spans="65:106" x14ac:dyDescent="0.25">
      <c r="BM2708" s="45"/>
      <c r="BO2708" s="41"/>
      <c r="BP2708" s="41"/>
      <c r="BQ2708" s="41"/>
      <c r="BS2708" s="39"/>
      <c r="CT2708" t="e">
        <f>TRIM(#REF!)</f>
        <v>#REF!</v>
      </c>
      <c r="DB2708" t="s">
        <v>3376</v>
      </c>
    </row>
    <row r="2709" spans="65:106" x14ac:dyDescent="0.25">
      <c r="BM2709" s="45"/>
      <c r="BO2709" s="41"/>
      <c r="BP2709" s="41"/>
      <c r="BQ2709" s="41"/>
      <c r="BS2709" s="39"/>
      <c r="CT2709" t="e">
        <f>TRIM(#REF!)</f>
        <v>#REF!</v>
      </c>
      <c r="DB2709" t="s">
        <v>3376</v>
      </c>
    </row>
    <row r="2710" spans="65:106" x14ac:dyDescent="0.25">
      <c r="BM2710" s="45"/>
      <c r="BO2710" s="41"/>
      <c r="BP2710" s="41"/>
      <c r="BQ2710" s="41"/>
      <c r="BS2710" s="39"/>
      <c r="CT2710" t="e">
        <f>TRIM(#REF!)</f>
        <v>#REF!</v>
      </c>
      <c r="DB2710" t="s">
        <v>3376</v>
      </c>
    </row>
    <row r="2711" spans="65:106" x14ac:dyDescent="0.25">
      <c r="BM2711" s="45"/>
      <c r="BO2711" s="41"/>
      <c r="BP2711" s="41"/>
      <c r="BQ2711" s="41"/>
      <c r="BS2711" s="39"/>
      <c r="CT2711" t="e">
        <f>TRIM(#REF!)</f>
        <v>#REF!</v>
      </c>
      <c r="DB2711" t="s">
        <v>3377</v>
      </c>
    </row>
    <row r="2712" spans="65:106" x14ac:dyDescent="0.25">
      <c r="BM2712" s="45"/>
      <c r="BO2712" s="41"/>
      <c r="BP2712" s="41"/>
      <c r="BQ2712" s="41"/>
      <c r="BS2712" s="39"/>
      <c r="CT2712" t="e">
        <f>TRIM(#REF!)</f>
        <v>#REF!</v>
      </c>
      <c r="DB2712" t="s">
        <v>3377</v>
      </c>
    </row>
    <row r="2713" spans="65:106" x14ac:dyDescent="0.25">
      <c r="BM2713" s="45"/>
      <c r="BO2713" s="41"/>
      <c r="BP2713" s="41"/>
      <c r="BQ2713" s="41"/>
      <c r="BS2713" s="39"/>
      <c r="CT2713" t="e">
        <f>TRIM(#REF!)</f>
        <v>#REF!</v>
      </c>
      <c r="DB2713" t="s">
        <v>3377</v>
      </c>
    </row>
    <row r="2714" spans="65:106" x14ac:dyDescent="0.25">
      <c r="BM2714" s="45"/>
      <c r="BO2714" s="41"/>
      <c r="BP2714" s="41"/>
      <c r="BQ2714" s="41"/>
      <c r="BS2714" s="39"/>
      <c r="CT2714" t="e">
        <f>TRIM(#REF!)</f>
        <v>#REF!</v>
      </c>
      <c r="DB2714" t="s">
        <v>3377</v>
      </c>
    </row>
    <row r="2715" spans="65:106" x14ac:dyDescent="0.25">
      <c r="BM2715" s="45"/>
      <c r="BO2715" s="41"/>
      <c r="BP2715" s="41"/>
      <c r="BQ2715" s="41"/>
      <c r="BS2715" s="39"/>
      <c r="CT2715" t="str">
        <f>TRIM(D991)</f>
        <v>71122 - Zeměměřické a kartografické činnosti</v>
      </c>
      <c r="DB2715" t="s">
        <v>2636</v>
      </c>
    </row>
    <row r="2716" spans="65:106" x14ac:dyDescent="0.25">
      <c r="BM2716" s="45"/>
      <c r="BO2716" s="41"/>
      <c r="BP2716" s="41"/>
      <c r="BQ2716" s="41"/>
      <c r="BS2716" s="39"/>
      <c r="CT2716" t="str">
        <f>TRIM(D992)</f>
        <v>71123 - Hydrometeorologické a meteorologické činnosti</v>
      </c>
      <c r="DB2716" t="s">
        <v>2636</v>
      </c>
    </row>
    <row r="2717" spans="65:106" x14ac:dyDescent="0.25">
      <c r="BM2717" s="45"/>
      <c r="BO2717" s="41"/>
      <c r="BP2717" s="41"/>
      <c r="BQ2717" s="41"/>
      <c r="BS2717" s="39"/>
      <c r="CT2717" t="str">
        <f>TRIM(D993)</f>
        <v>71129 - Ostatní inženýrské činnosti a související technické poradenství j. n.</v>
      </c>
      <c r="DB2717" t="s">
        <v>2636</v>
      </c>
    </row>
    <row r="2718" spans="65:106" x14ac:dyDescent="0.25">
      <c r="BM2718" s="45"/>
      <c r="BO2718" s="41"/>
      <c r="BP2718" s="41"/>
      <c r="BQ2718" s="41"/>
      <c r="BS2718" s="39"/>
      <c r="CT2718" t="str">
        <f>TRIM(D994)</f>
        <v>71200 - Technické zkoušky a analýzy</v>
      </c>
      <c r="DB2718" t="s">
        <v>2636</v>
      </c>
    </row>
    <row r="2719" spans="65:106" x14ac:dyDescent="0.25">
      <c r="BM2719" s="45"/>
      <c r="BO2719" s="41"/>
      <c r="BP2719" s="41"/>
      <c r="BQ2719" s="41"/>
      <c r="BS2719" s="39"/>
      <c r="CT2719" t="str">
        <f>TRIM(D995)</f>
        <v>71201 - Zkoušky a analýzy vyhrazených technických zařízení</v>
      </c>
      <c r="DB2719" t="s">
        <v>2645</v>
      </c>
    </row>
    <row r="2720" spans="65:106" x14ac:dyDescent="0.25">
      <c r="BM2720" s="45"/>
      <c r="BO2720" s="41"/>
      <c r="BP2720" s="41"/>
      <c r="BQ2720" s="41"/>
      <c r="BS2720" s="39"/>
      <c r="CT2720" t="e">
        <f>TRIM(#REF!)</f>
        <v>#REF!</v>
      </c>
      <c r="DB2720" t="s">
        <v>2648</v>
      </c>
    </row>
    <row r="2721" spans="65:106" x14ac:dyDescent="0.25">
      <c r="BM2721" s="45"/>
      <c r="BO2721" s="41"/>
      <c r="BP2721" s="41"/>
      <c r="BQ2721" s="41"/>
      <c r="BS2721" s="39"/>
      <c r="CT2721" t="str">
        <f>TRIM(D996)</f>
        <v>71209 - Ostatní technické zkoušky a analýzy</v>
      </c>
      <c r="DB2721" t="s">
        <v>2648</v>
      </c>
    </row>
    <row r="2722" spans="65:106" x14ac:dyDescent="0.25">
      <c r="BM2722" s="45"/>
      <c r="BO2722" s="41"/>
      <c r="BP2722" s="41"/>
      <c r="BQ2722" s="41"/>
      <c r="BS2722" s="39"/>
      <c r="CT2722" t="str">
        <f>TRIM(D997)</f>
        <v>72110 - Výzkum a vývoj v oblasti biotechnologie</v>
      </c>
      <c r="DB2722" t="s">
        <v>2648</v>
      </c>
    </row>
    <row r="2723" spans="65:106" x14ac:dyDescent="0.25">
      <c r="BM2723" s="45"/>
      <c r="BO2723" s="41"/>
      <c r="BP2723" s="41"/>
      <c r="BQ2723" s="41"/>
      <c r="BS2723" s="39"/>
      <c r="CT2723" t="str">
        <f>TRIM(D998)</f>
        <v>72190 - Ostatní výzkum a vývoj v oblasti přírodních a technických věd</v>
      </c>
      <c r="DB2723" t="s">
        <v>2648</v>
      </c>
    </row>
    <row r="2724" spans="65:106" x14ac:dyDescent="0.25">
      <c r="BM2724" s="45"/>
      <c r="BO2724" s="41"/>
      <c r="BP2724" s="41"/>
      <c r="BQ2724" s="41"/>
      <c r="BS2724" s="39"/>
      <c r="CT2724" t="e">
        <f>TRIM(#REF!)</f>
        <v>#REF!</v>
      </c>
      <c r="DB2724" t="s">
        <v>2648</v>
      </c>
    </row>
    <row r="2725" spans="65:106" x14ac:dyDescent="0.25">
      <c r="BM2725" s="45"/>
      <c r="BO2725" s="41"/>
      <c r="BP2725" s="41"/>
      <c r="BQ2725" s="41"/>
      <c r="BS2725" s="39"/>
      <c r="CT2725" t="str">
        <f t="shared" ref="CT2725:CT2734" si="319">TRIM(D999)</f>
        <v>72191 - Výzkum a vývoj v oblasti lékařských věd</v>
      </c>
      <c r="DB2725" t="s">
        <v>2648</v>
      </c>
    </row>
    <row r="2726" spans="65:106" x14ac:dyDescent="0.25">
      <c r="BM2726" s="45"/>
      <c r="BO2726" s="41"/>
      <c r="BP2726" s="41"/>
      <c r="BQ2726" s="41"/>
      <c r="BS2726" s="39"/>
      <c r="CT2726" t="str">
        <f t="shared" si="319"/>
        <v>72192 - Výzkum a vývoj v oblasti technických věd</v>
      </c>
      <c r="DB2726" t="s">
        <v>2648</v>
      </c>
    </row>
    <row r="2727" spans="65:106" x14ac:dyDescent="0.25">
      <c r="BM2727" s="45"/>
      <c r="BO2727" s="41"/>
      <c r="BP2727" s="41"/>
      <c r="BQ2727" s="41"/>
      <c r="BS2727" s="39"/>
      <c r="CT2727" t="str">
        <f t="shared" si="319"/>
        <v>72199 - Výzkum a vývoj v oblasti jiných přírodních věd</v>
      </c>
      <c r="DB2727" t="s">
        <v>2648</v>
      </c>
    </row>
    <row r="2728" spans="65:106" x14ac:dyDescent="0.25">
      <c r="BM2728" s="45"/>
      <c r="BO2728" s="41"/>
      <c r="BP2728" s="41"/>
      <c r="BQ2728" s="41"/>
      <c r="BS2728" s="39"/>
      <c r="CT2728" t="str">
        <f t="shared" si="319"/>
        <v>72200 - Výzkum a vývoj v oblasti společenských a humanitních věd</v>
      </c>
      <c r="DB2728" t="s">
        <v>2656</v>
      </c>
    </row>
    <row r="2729" spans="65:106" x14ac:dyDescent="0.25">
      <c r="BM2729" s="45"/>
      <c r="BO2729" s="41"/>
      <c r="BP2729" s="41"/>
      <c r="BQ2729" s="41"/>
      <c r="BS2729" s="39"/>
      <c r="CT2729" t="str">
        <f t="shared" si="319"/>
        <v>73110 - Činnosti reklamních agentur</v>
      </c>
      <c r="DB2729" t="s">
        <v>2660</v>
      </c>
    </row>
    <row r="2730" spans="65:106" x14ac:dyDescent="0.25">
      <c r="BM2730" s="45"/>
      <c r="BO2730" s="41"/>
      <c r="BP2730" s="41"/>
      <c r="BQ2730" s="41"/>
      <c r="BS2730" s="39"/>
      <c r="CT2730" t="str">
        <f t="shared" si="319"/>
        <v>73120 - Zastupování médií při prodeji reklamního času a prostoru</v>
      </c>
      <c r="DB2730" t="s">
        <v>2660</v>
      </c>
    </row>
    <row r="2731" spans="65:106" x14ac:dyDescent="0.25">
      <c r="BM2731" s="45"/>
      <c r="BO2731" s="41"/>
      <c r="BP2731" s="41"/>
      <c r="BQ2731" s="41"/>
      <c r="BS2731" s="39"/>
      <c r="CT2731" t="str">
        <f t="shared" si="319"/>
        <v>73200 - Průzkum trhu a veřejného mínění</v>
      </c>
      <c r="DB2731" t="s">
        <v>2660</v>
      </c>
    </row>
    <row r="2732" spans="65:106" x14ac:dyDescent="0.25">
      <c r="BM2732" s="45"/>
      <c r="BO2732" s="41"/>
      <c r="BP2732" s="41"/>
      <c r="BQ2732" s="41"/>
      <c r="BS2732" s="39"/>
      <c r="CT2732" t="str">
        <f t="shared" si="319"/>
        <v>74100 - Specializované návrhářské činnosti</v>
      </c>
      <c r="DB2732" t="s">
        <v>2660</v>
      </c>
    </row>
    <row r="2733" spans="65:106" x14ac:dyDescent="0.25">
      <c r="BM2733" s="45"/>
      <c r="BO2733" s="41"/>
      <c r="BP2733" s="41"/>
      <c r="BQ2733" s="41"/>
      <c r="BS2733" s="39"/>
      <c r="CT2733" t="str">
        <f t="shared" si="319"/>
        <v>74100 - Specializované návrhářské činnosti</v>
      </c>
      <c r="DB2733" t="s">
        <v>2660</v>
      </c>
    </row>
    <row r="2734" spans="65:106" x14ac:dyDescent="0.25">
      <c r="BM2734" s="45"/>
      <c r="BO2734" s="41"/>
      <c r="BP2734" s="41"/>
      <c r="BQ2734" s="41"/>
      <c r="BS2734" s="39"/>
      <c r="CT2734" t="str">
        <f t="shared" si="319"/>
        <v>74100 - Specializované návrhářské činnosti</v>
      </c>
      <c r="DB2734" t="s">
        <v>2660</v>
      </c>
    </row>
    <row r="2735" spans="65:106" x14ac:dyDescent="0.25">
      <c r="BM2735" s="45"/>
      <c r="BO2735" s="41"/>
      <c r="BP2735" s="41"/>
      <c r="BQ2735" s="41"/>
      <c r="BS2735" s="39"/>
      <c r="CT2735" t="e">
        <f>TRIM(#REF!)</f>
        <v>#REF!</v>
      </c>
      <c r="DB2735" t="s">
        <v>3378</v>
      </c>
    </row>
    <row r="2736" spans="65:106" x14ac:dyDescent="0.25">
      <c r="BM2736" s="45"/>
      <c r="BO2736" s="41"/>
      <c r="BP2736" s="41"/>
      <c r="BQ2736" s="41"/>
      <c r="BS2736" s="39"/>
      <c r="CT2736" t="e">
        <f>TRIM(#REF!)</f>
        <v>#REF!</v>
      </c>
      <c r="DB2736" t="s">
        <v>2663</v>
      </c>
    </row>
    <row r="2737" spans="65:106" x14ac:dyDescent="0.25">
      <c r="BM2737" s="45"/>
      <c r="BO2737" s="41"/>
      <c r="BP2737" s="41"/>
      <c r="BQ2737" s="41"/>
      <c r="BS2737" s="39"/>
      <c r="CT2737" t="str">
        <f>TRIM(D1009)</f>
        <v>74100 - Specializované návrhářské činnosti</v>
      </c>
      <c r="DB2737" t="s">
        <v>2663</v>
      </c>
    </row>
    <row r="2738" spans="65:106" x14ac:dyDescent="0.25">
      <c r="BM2738" s="45"/>
      <c r="BO2738" s="41"/>
      <c r="BP2738" s="41"/>
      <c r="BQ2738" s="41"/>
      <c r="BS2738" s="39"/>
      <c r="CT2738" t="e">
        <f>TRIM(#REF!)</f>
        <v>#REF!</v>
      </c>
      <c r="DB2738" t="s">
        <v>2668</v>
      </c>
    </row>
    <row r="2739" spans="65:106" x14ac:dyDescent="0.25">
      <c r="BM2739" s="45"/>
      <c r="BO2739" s="41"/>
      <c r="BP2739" s="41"/>
      <c r="BQ2739" s="41"/>
      <c r="BS2739" s="39"/>
      <c r="CT2739" t="str">
        <f>TRIM(D1010)</f>
        <v>74200 - Fotografické činnosti</v>
      </c>
      <c r="DB2739" t="s">
        <v>2668</v>
      </c>
    </row>
    <row r="2740" spans="65:106" x14ac:dyDescent="0.25">
      <c r="BM2740" s="45"/>
      <c r="BO2740" s="41"/>
      <c r="BP2740" s="41"/>
      <c r="BQ2740" s="41"/>
      <c r="BS2740" s="39"/>
      <c r="CT2740" t="e">
        <f>TRIM(#REF!)</f>
        <v>#REF!</v>
      </c>
      <c r="DB2740" t="s">
        <v>2672</v>
      </c>
    </row>
    <row r="2741" spans="65:106" x14ac:dyDescent="0.25">
      <c r="BM2741" s="45"/>
      <c r="BO2741" s="41"/>
      <c r="BP2741" s="41"/>
      <c r="BQ2741" s="41"/>
      <c r="BS2741" s="39"/>
      <c r="CT2741" t="str">
        <f>TRIM(D1011)</f>
        <v>74200 - Fotografické činnosti</v>
      </c>
      <c r="DB2741" t="s">
        <v>2672</v>
      </c>
    </row>
    <row r="2742" spans="65:106" x14ac:dyDescent="0.25">
      <c r="BM2742" s="45"/>
      <c r="BO2742" s="41"/>
      <c r="BP2742" s="41"/>
      <c r="BQ2742" s="41"/>
      <c r="BS2742" s="39"/>
      <c r="CT2742" t="e">
        <f>TRIM(#REF!)</f>
        <v>#REF!</v>
      </c>
      <c r="DB2742" t="s">
        <v>3379</v>
      </c>
    </row>
    <row r="2743" spans="65:106" x14ac:dyDescent="0.25">
      <c r="BM2743" s="45"/>
      <c r="BO2743" s="41"/>
      <c r="BP2743" s="41"/>
      <c r="BQ2743" s="41"/>
      <c r="BS2743" s="39"/>
      <c r="CT2743" t="e">
        <f>TRIM(#REF!)</f>
        <v>#REF!</v>
      </c>
      <c r="DB2743" t="s">
        <v>3379</v>
      </c>
    </row>
    <row r="2744" spans="65:106" x14ac:dyDescent="0.25">
      <c r="BM2744" s="45"/>
      <c r="BO2744" s="41"/>
      <c r="BP2744" s="41"/>
      <c r="BQ2744" s="41"/>
      <c r="BS2744" s="39"/>
      <c r="CT2744" t="str">
        <f>TRIM(D1012)</f>
        <v>74300 - Překladatelské a tlumočnické činnosti</v>
      </c>
      <c r="DB2744" t="s">
        <v>2675</v>
      </c>
    </row>
    <row r="2745" spans="65:106" x14ac:dyDescent="0.25">
      <c r="BM2745" s="45"/>
      <c r="BO2745" s="41"/>
      <c r="BP2745" s="41"/>
      <c r="BQ2745" s="41"/>
      <c r="BS2745" s="39"/>
      <c r="CT2745" t="e">
        <f>TRIM(#REF!)</f>
        <v>#REF!</v>
      </c>
      <c r="DB2745" t="s">
        <v>3380</v>
      </c>
    </row>
    <row r="2746" spans="65:106" x14ac:dyDescent="0.25">
      <c r="BM2746" s="45"/>
      <c r="BO2746" s="41"/>
      <c r="BP2746" s="41"/>
      <c r="BQ2746" s="41"/>
      <c r="BS2746" s="39"/>
      <c r="CT2746" t="e">
        <f>TRIM(#REF!)</f>
        <v>#REF!</v>
      </c>
      <c r="DB2746" t="s">
        <v>3380</v>
      </c>
    </row>
    <row r="2747" spans="65:106" x14ac:dyDescent="0.25">
      <c r="BM2747" s="45"/>
      <c r="BO2747" s="41"/>
      <c r="BP2747" s="41"/>
      <c r="BQ2747" s="41"/>
      <c r="BS2747" s="39"/>
      <c r="CT2747" t="str">
        <f>TRIM(D1013)</f>
        <v>74900 - Ostatní profesní, vědecké a technické činnosti j. n.</v>
      </c>
      <c r="DB2747" t="s">
        <v>2679</v>
      </c>
    </row>
    <row r="2748" spans="65:106" x14ac:dyDescent="0.25">
      <c r="BM2748" s="45"/>
      <c r="BO2748" s="41"/>
      <c r="BP2748" s="41"/>
      <c r="BQ2748" s="41"/>
      <c r="BS2748" s="39"/>
      <c r="CT2748" t="str">
        <f>TRIM(D1014)</f>
        <v>74900 - Ostatní profesní, vědecké a technické činnosti j. n.</v>
      </c>
      <c r="DB2748" t="s">
        <v>2679</v>
      </c>
    </row>
    <row r="2749" spans="65:106" x14ac:dyDescent="0.25">
      <c r="BM2749" s="45"/>
      <c r="BO2749" s="41"/>
      <c r="BP2749" s="41"/>
      <c r="BQ2749" s="41"/>
      <c r="BS2749" s="39"/>
      <c r="CT2749" t="str">
        <f>TRIM(D1015)</f>
        <v>74900 - Ostatní profesní, vědecké a technické činnosti j. n.</v>
      </c>
      <c r="DB2749" t="s">
        <v>1486</v>
      </c>
    </row>
    <row r="2750" spans="65:106" x14ac:dyDescent="0.25">
      <c r="BM2750" s="45"/>
      <c r="BO2750" s="41"/>
      <c r="BP2750" s="41"/>
      <c r="BQ2750" s="41"/>
      <c r="BS2750" s="39"/>
      <c r="CT2750" t="str">
        <f>TRIM(D1016)</f>
        <v>74901 - Poradenství v oblasti bezpečnosti a ochrany zdraví při práci</v>
      </c>
      <c r="DB2750" t="s">
        <v>2686</v>
      </c>
    </row>
    <row r="2751" spans="65:106" x14ac:dyDescent="0.25">
      <c r="BM2751" s="45"/>
      <c r="BO2751" s="41"/>
      <c r="BP2751" s="41"/>
      <c r="BQ2751" s="41"/>
      <c r="BS2751" s="39"/>
      <c r="CT2751" t="str">
        <f>TRIM(D1017)</f>
        <v>74902 - Poradenství v oblasti požární ochrany</v>
      </c>
      <c r="DB2751" t="s">
        <v>2690</v>
      </c>
    </row>
    <row r="2752" spans="65:106" x14ac:dyDescent="0.25">
      <c r="BM2752" s="45"/>
      <c r="BO2752" s="41"/>
      <c r="BP2752" s="41"/>
      <c r="BQ2752" s="41"/>
      <c r="BS2752" s="39"/>
      <c r="CT2752" t="e">
        <f>TRIM(#REF!)</f>
        <v>#REF!</v>
      </c>
      <c r="DB2752" t="s">
        <v>3381</v>
      </c>
    </row>
    <row r="2753" spans="65:106" x14ac:dyDescent="0.25">
      <c r="BM2753" s="45"/>
      <c r="BO2753" s="41"/>
      <c r="BP2753" s="41"/>
      <c r="BQ2753" s="41"/>
      <c r="BS2753" s="39"/>
      <c r="CT2753" t="e">
        <f>TRIM(#REF!)</f>
        <v>#REF!</v>
      </c>
      <c r="DB2753" t="s">
        <v>3381</v>
      </c>
    </row>
    <row r="2754" spans="65:106" x14ac:dyDescent="0.25">
      <c r="BM2754" s="45"/>
      <c r="BO2754" s="41"/>
      <c r="BP2754" s="41"/>
      <c r="BQ2754" s="41"/>
      <c r="BS2754" s="39"/>
      <c r="CT2754" t="e">
        <f>TRIM(#REF!)</f>
        <v>#REF!</v>
      </c>
      <c r="DB2754" t="s">
        <v>3381</v>
      </c>
    </row>
    <row r="2755" spans="65:106" x14ac:dyDescent="0.25">
      <c r="BM2755" s="45"/>
      <c r="BO2755" s="41"/>
      <c r="BP2755" s="41"/>
      <c r="BQ2755" s="41"/>
      <c r="BS2755" s="39"/>
      <c r="CT2755" t="e">
        <f>TRIM(#REF!)</f>
        <v>#REF!</v>
      </c>
      <c r="DB2755" t="s">
        <v>3381</v>
      </c>
    </row>
    <row r="2756" spans="65:106" x14ac:dyDescent="0.25">
      <c r="BM2756" s="45"/>
      <c r="BO2756" s="41"/>
      <c r="BP2756" s="41"/>
      <c r="BQ2756" s="41"/>
      <c r="BS2756" s="39"/>
      <c r="CT2756" t="e">
        <f>TRIM(#REF!)</f>
        <v>#REF!</v>
      </c>
      <c r="DB2756" t="s">
        <v>3381</v>
      </c>
    </row>
    <row r="2757" spans="65:106" x14ac:dyDescent="0.25">
      <c r="BM2757" s="45"/>
      <c r="BO2757" s="41"/>
      <c r="BP2757" s="41"/>
      <c r="BQ2757" s="41"/>
      <c r="BS2757" s="39"/>
      <c r="CT2757" t="e">
        <f>TRIM(#REF!)</f>
        <v>#REF!</v>
      </c>
      <c r="DB2757" t="s">
        <v>3381</v>
      </c>
    </row>
    <row r="2758" spans="65:106" x14ac:dyDescent="0.25">
      <c r="BM2758" s="45"/>
      <c r="BO2758" s="41"/>
      <c r="BP2758" s="41"/>
      <c r="BQ2758" s="41"/>
      <c r="BS2758" s="39"/>
      <c r="CT2758" t="e">
        <f>TRIM(#REF!)</f>
        <v>#REF!</v>
      </c>
      <c r="DB2758" t="s">
        <v>3381</v>
      </c>
    </row>
    <row r="2759" spans="65:106" x14ac:dyDescent="0.25">
      <c r="BM2759" s="45"/>
      <c r="BO2759" s="41"/>
      <c r="BP2759" s="41"/>
      <c r="BQ2759" s="41"/>
      <c r="BS2759" s="39"/>
      <c r="CT2759" t="e">
        <f>TRIM(#REF!)</f>
        <v>#REF!</v>
      </c>
      <c r="DB2759" t="s">
        <v>3381</v>
      </c>
    </row>
    <row r="2760" spans="65:106" x14ac:dyDescent="0.25">
      <c r="BM2760" s="45"/>
      <c r="BO2760" s="41"/>
      <c r="BP2760" s="41"/>
      <c r="BQ2760" s="41"/>
      <c r="BS2760" s="39"/>
      <c r="CT2760" t="e">
        <f>TRIM(#REF!)</f>
        <v>#REF!</v>
      </c>
      <c r="DB2760" t="s">
        <v>3381</v>
      </c>
    </row>
    <row r="2761" spans="65:106" x14ac:dyDescent="0.25">
      <c r="BM2761" s="45"/>
      <c r="BO2761" s="41"/>
      <c r="BP2761" s="41"/>
      <c r="BQ2761" s="41"/>
      <c r="BS2761" s="39"/>
      <c r="CT2761" t="e">
        <f>TRIM(#REF!)</f>
        <v>#REF!</v>
      </c>
      <c r="DB2761" t="s">
        <v>3381</v>
      </c>
    </row>
    <row r="2762" spans="65:106" x14ac:dyDescent="0.25">
      <c r="BM2762" s="45"/>
      <c r="BO2762" s="41"/>
      <c r="BP2762" s="41"/>
      <c r="BQ2762" s="41"/>
      <c r="BS2762" s="39"/>
      <c r="CT2762" t="e">
        <f>TRIM(#REF!)</f>
        <v>#REF!</v>
      </c>
      <c r="DB2762" t="s">
        <v>3381</v>
      </c>
    </row>
    <row r="2763" spans="65:106" x14ac:dyDescent="0.25">
      <c r="BM2763" s="45"/>
      <c r="BO2763" s="41"/>
      <c r="BP2763" s="41"/>
      <c r="BQ2763" s="41"/>
      <c r="BS2763" s="39"/>
      <c r="CT2763" t="e">
        <f>TRIM(#REF!)</f>
        <v>#REF!</v>
      </c>
      <c r="DB2763" t="s">
        <v>3381</v>
      </c>
    </row>
    <row r="2764" spans="65:106" x14ac:dyDescent="0.25">
      <c r="BM2764" s="45"/>
      <c r="BO2764" s="41"/>
      <c r="BP2764" s="41"/>
      <c r="BQ2764" s="41"/>
      <c r="BS2764" s="39"/>
      <c r="CT2764" t="e">
        <f>TRIM(#REF!)</f>
        <v>#REF!</v>
      </c>
      <c r="DB2764" t="s">
        <v>3381</v>
      </c>
    </row>
    <row r="2765" spans="65:106" x14ac:dyDescent="0.25">
      <c r="BM2765" s="45"/>
      <c r="BO2765" s="41"/>
      <c r="BP2765" s="41"/>
      <c r="BQ2765" s="41"/>
      <c r="BS2765" s="39"/>
      <c r="CT2765" t="e">
        <f>TRIM(#REF!)</f>
        <v>#REF!</v>
      </c>
      <c r="DB2765" t="s">
        <v>3381</v>
      </c>
    </row>
    <row r="2766" spans="65:106" x14ac:dyDescent="0.25">
      <c r="BM2766" s="45"/>
      <c r="BO2766" s="41"/>
      <c r="BP2766" s="41"/>
      <c r="BQ2766" s="41"/>
      <c r="BS2766" s="39"/>
      <c r="CT2766" t="e">
        <f>TRIM(#REF!)</f>
        <v>#REF!</v>
      </c>
      <c r="DB2766" t="s">
        <v>2700</v>
      </c>
    </row>
    <row r="2767" spans="65:106" x14ac:dyDescent="0.25">
      <c r="BM2767" s="45"/>
      <c r="BO2767" s="41"/>
      <c r="BP2767" s="41"/>
      <c r="BQ2767" s="41"/>
      <c r="BS2767" s="39"/>
      <c r="CT2767" t="e">
        <f>TRIM(#REF!)</f>
        <v>#REF!</v>
      </c>
      <c r="DB2767" t="s">
        <v>2700</v>
      </c>
    </row>
    <row r="2768" spans="65:106" x14ac:dyDescent="0.25">
      <c r="BM2768" s="45"/>
      <c r="BO2768" s="41"/>
      <c r="BP2768" s="41"/>
      <c r="BQ2768" s="41"/>
      <c r="BS2768" s="39"/>
      <c r="CT2768" t="str">
        <f>TRIM(D1018)</f>
        <v>74909 - Jiné profesní, vědecké a technické činnosti j. n.</v>
      </c>
      <c r="DB2768" t="s">
        <v>2694</v>
      </c>
    </row>
    <row r="2769" spans="65:106" x14ac:dyDescent="0.25">
      <c r="BM2769" s="45"/>
      <c r="BO2769" s="41"/>
      <c r="BP2769" s="41"/>
      <c r="BQ2769" s="41"/>
      <c r="BS2769" s="39"/>
      <c r="CT2769" t="str">
        <f>TRIM(D1019)</f>
        <v>74909 - Jiné profesní, vědecké a technické činnosti j. n.</v>
      </c>
      <c r="DB2769" t="s">
        <v>2699</v>
      </c>
    </row>
    <row r="2770" spans="65:106" x14ac:dyDescent="0.25">
      <c r="BM2770" s="45"/>
      <c r="BO2770" s="41"/>
      <c r="BP2770" s="41"/>
      <c r="BQ2770" s="41"/>
      <c r="BS2770" s="39"/>
      <c r="CT2770" t="str">
        <f>TRIM(D1020)</f>
        <v>74909 - Jiné profesní, vědecké a technické činnosti j. n.</v>
      </c>
      <c r="DB2770" t="s">
        <v>2699</v>
      </c>
    </row>
    <row r="2771" spans="65:106" x14ac:dyDescent="0.25">
      <c r="BM2771" s="45"/>
      <c r="BO2771" s="41"/>
      <c r="BP2771" s="41"/>
      <c r="BQ2771" s="41"/>
      <c r="BS2771" s="39"/>
      <c r="CT2771" t="str">
        <f>TRIM(D1021)</f>
        <v>75000 - Veterinární činnosti</v>
      </c>
      <c r="DB2771" t="s">
        <v>2703</v>
      </c>
    </row>
    <row r="2772" spans="65:106" x14ac:dyDescent="0.25">
      <c r="BM2772" s="45"/>
      <c r="BO2772" s="41"/>
      <c r="BP2772" s="41"/>
      <c r="BQ2772" s="41"/>
      <c r="BS2772" s="39"/>
      <c r="CT2772" t="str">
        <f>TRIM(D1022)</f>
        <v>77110 - Pronájem a leasing automobilů a jiných lehkých motorových vozidel, kromě motocyklů</v>
      </c>
      <c r="DB2772" t="s">
        <v>2707</v>
      </c>
    </row>
    <row r="2773" spans="65:106" x14ac:dyDescent="0.25">
      <c r="BM2773" s="45"/>
      <c r="BO2773" s="41"/>
      <c r="BP2773" s="41"/>
      <c r="BQ2773" s="41"/>
      <c r="BS2773" s="39"/>
      <c r="CT2773" t="e">
        <f>TRIM(#REF!)</f>
        <v>#REF!</v>
      </c>
      <c r="DB2773" t="s">
        <v>2707</v>
      </c>
    </row>
    <row r="2774" spans="65:106" x14ac:dyDescent="0.25">
      <c r="BM2774" s="45"/>
      <c r="BO2774" s="41"/>
      <c r="BP2774" s="41"/>
      <c r="BQ2774" s="41"/>
      <c r="BS2774" s="39"/>
      <c r="CT2774" t="str">
        <f>TRIM(D1023)</f>
        <v>77120 - Pronájem a leasing nákladních automobilů</v>
      </c>
      <c r="DB2774" t="s">
        <v>2707</v>
      </c>
    </row>
    <row r="2775" spans="65:106" x14ac:dyDescent="0.25">
      <c r="BM2775" s="45"/>
      <c r="BO2775" s="41"/>
      <c r="BP2775" s="41"/>
      <c r="BQ2775" s="41"/>
      <c r="BS2775" s="39"/>
      <c r="CT2775" t="e">
        <f>TRIM(#REF!)</f>
        <v>#REF!</v>
      </c>
      <c r="DB2775" t="s">
        <v>3382</v>
      </c>
    </row>
    <row r="2776" spans="65:106" x14ac:dyDescent="0.25">
      <c r="BM2776" s="45"/>
      <c r="BO2776" s="41"/>
      <c r="BP2776" s="41"/>
      <c r="BQ2776" s="41"/>
      <c r="BS2776" s="39"/>
      <c r="CT2776" t="e">
        <f>TRIM(#REF!)</f>
        <v>#REF!</v>
      </c>
      <c r="DB2776" t="s">
        <v>3382</v>
      </c>
    </row>
    <row r="2777" spans="65:106" x14ac:dyDescent="0.25">
      <c r="BM2777" s="45"/>
      <c r="BO2777" s="41"/>
      <c r="BP2777" s="41"/>
      <c r="BQ2777" s="41"/>
      <c r="BS2777" s="39"/>
      <c r="CT2777" t="e">
        <f>TRIM(#REF!)</f>
        <v>#REF!</v>
      </c>
      <c r="DB2777" t="s">
        <v>3382</v>
      </c>
    </row>
    <row r="2778" spans="65:106" x14ac:dyDescent="0.25">
      <c r="BM2778" s="45"/>
      <c r="BO2778" s="41"/>
      <c r="BP2778" s="41"/>
      <c r="BQ2778" s="41"/>
      <c r="BS2778" s="39"/>
      <c r="CT2778" t="e">
        <f>TRIM(#REF!)</f>
        <v>#REF!</v>
      </c>
      <c r="DB2778" t="s">
        <v>3382</v>
      </c>
    </row>
    <row r="2779" spans="65:106" x14ac:dyDescent="0.25">
      <c r="BM2779" s="45"/>
      <c r="BO2779" s="41"/>
      <c r="BP2779" s="41"/>
      <c r="BQ2779" s="41"/>
      <c r="BS2779" s="39"/>
      <c r="CT2779" t="e">
        <f>TRIM(#REF!)</f>
        <v>#REF!</v>
      </c>
      <c r="DB2779" t="s">
        <v>3382</v>
      </c>
    </row>
    <row r="2780" spans="65:106" x14ac:dyDescent="0.25">
      <c r="BM2780" s="45"/>
      <c r="BO2780" s="41"/>
      <c r="BP2780" s="41"/>
      <c r="BQ2780" s="41"/>
      <c r="BS2780" s="39"/>
      <c r="CT2780" t="e">
        <f>TRIM(#REF!)</f>
        <v>#REF!</v>
      </c>
      <c r="DB2780" t="s">
        <v>3382</v>
      </c>
    </row>
    <row r="2781" spans="65:106" x14ac:dyDescent="0.25">
      <c r="BM2781" s="45"/>
      <c r="BO2781" s="41"/>
      <c r="BP2781" s="41"/>
      <c r="BQ2781" s="41"/>
      <c r="BS2781" s="39"/>
      <c r="CT2781" t="e">
        <f>TRIM(#REF!)</f>
        <v>#REF!</v>
      </c>
      <c r="DB2781" t="s">
        <v>3382</v>
      </c>
    </row>
    <row r="2782" spans="65:106" x14ac:dyDescent="0.25">
      <c r="BM2782" s="45"/>
      <c r="BO2782" s="41"/>
      <c r="BP2782" s="41"/>
      <c r="BQ2782" s="41"/>
      <c r="BS2782" s="39"/>
      <c r="CT2782" t="e">
        <f>TRIM(#REF!)</f>
        <v>#REF!</v>
      </c>
      <c r="DB2782" t="s">
        <v>3382</v>
      </c>
    </row>
    <row r="2783" spans="65:106" x14ac:dyDescent="0.25">
      <c r="BM2783" s="45"/>
      <c r="BO2783" s="41"/>
      <c r="BP2783" s="41"/>
      <c r="BQ2783" s="41"/>
      <c r="BS2783" s="39"/>
      <c r="CT2783" t="e">
        <f>TRIM(#REF!)</f>
        <v>#REF!</v>
      </c>
      <c r="DB2783" t="s">
        <v>3382</v>
      </c>
    </row>
    <row r="2784" spans="65:106" x14ac:dyDescent="0.25">
      <c r="BM2784" s="45"/>
      <c r="BO2784" s="41"/>
      <c r="BP2784" s="41"/>
      <c r="BQ2784" s="41"/>
      <c r="BS2784" s="39"/>
      <c r="CT2784" t="e">
        <f>TRIM(#REF!)</f>
        <v>#REF!</v>
      </c>
      <c r="DB2784" t="s">
        <v>3382</v>
      </c>
    </row>
    <row r="2785" spans="65:106" x14ac:dyDescent="0.25">
      <c r="BM2785" s="45"/>
      <c r="BO2785" s="41"/>
      <c r="BP2785" s="41"/>
      <c r="BQ2785" s="41"/>
      <c r="BS2785" s="39"/>
      <c r="CT2785" t="e">
        <f>TRIM(#REF!)</f>
        <v>#REF!</v>
      </c>
      <c r="DB2785" t="s">
        <v>3382</v>
      </c>
    </row>
    <row r="2786" spans="65:106" x14ac:dyDescent="0.25">
      <c r="BM2786" s="45"/>
      <c r="BO2786" s="41"/>
      <c r="BP2786" s="41"/>
      <c r="BQ2786" s="41"/>
      <c r="BS2786" s="39"/>
      <c r="CT2786" t="e">
        <f>TRIM(#REF!)</f>
        <v>#REF!</v>
      </c>
      <c r="DB2786" t="s">
        <v>3382</v>
      </c>
    </row>
    <row r="2787" spans="65:106" x14ac:dyDescent="0.25">
      <c r="BM2787" s="45"/>
      <c r="BO2787" s="41"/>
      <c r="BP2787" s="41"/>
      <c r="BQ2787" s="41"/>
      <c r="BS2787" s="39"/>
      <c r="CT2787" t="e">
        <f>TRIM(#REF!)</f>
        <v>#REF!</v>
      </c>
      <c r="DB2787" t="s">
        <v>3382</v>
      </c>
    </row>
    <row r="2788" spans="65:106" x14ac:dyDescent="0.25">
      <c r="BM2788" s="45"/>
      <c r="BO2788" s="41"/>
      <c r="BP2788" s="41"/>
      <c r="BQ2788" s="41"/>
      <c r="BS2788" s="39"/>
      <c r="CT2788" t="str">
        <f t="shared" ref="CT2788:CT2813" si="320">TRIM(D1024)</f>
        <v>77120 - Pronájem a leasing nákladních automobilů</v>
      </c>
      <c r="DB2788" t="s">
        <v>2715</v>
      </c>
    </row>
    <row r="2789" spans="65:106" x14ac:dyDescent="0.25">
      <c r="BM2789" s="45"/>
      <c r="BO2789" s="41"/>
      <c r="BP2789" s="41"/>
      <c r="BQ2789" s="41"/>
      <c r="BS2789" s="39"/>
      <c r="CT2789" t="str">
        <f t="shared" si="320"/>
        <v>77210 - Pronájem a leasing rekreačních a sportovních potřeb</v>
      </c>
      <c r="DB2789" t="s">
        <v>2719</v>
      </c>
    </row>
    <row r="2790" spans="65:106" x14ac:dyDescent="0.25">
      <c r="BM2790" s="45"/>
      <c r="BO2790" s="41"/>
      <c r="BP2790" s="41"/>
      <c r="BQ2790" s="41"/>
      <c r="BS2790" s="39"/>
      <c r="CT2790" t="str">
        <f t="shared" si="320"/>
        <v>77220 - Pronájem videokazet a disků</v>
      </c>
      <c r="DB2790" t="s">
        <v>2722</v>
      </c>
    </row>
    <row r="2791" spans="65:106" x14ac:dyDescent="0.25">
      <c r="BM2791" s="45"/>
      <c r="BO2791" s="41"/>
      <c r="BP2791" s="41"/>
      <c r="BQ2791" s="41"/>
      <c r="BS2791" s="39"/>
      <c r="CT2791" t="str">
        <f t="shared" si="320"/>
        <v>77290 - Pronájem a leasing ostatních výrobků pro osobní potřebu a převážně pro domácnost</v>
      </c>
      <c r="DB2791" t="s">
        <v>2722</v>
      </c>
    </row>
    <row r="2792" spans="65:106" x14ac:dyDescent="0.25">
      <c r="BM2792" s="45"/>
      <c r="BO2792" s="41"/>
      <c r="BP2792" s="41"/>
      <c r="BQ2792" s="41"/>
      <c r="BS2792" s="39"/>
      <c r="CT2792" t="str">
        <f t="shared" si="320"/>
        <v>77310 - Pronájem a leasing zemědělských strojů a zařízení</v>
      </c>
      <c r="DB2792" t="s">
        <v>2722</v>
      </c>
    </row>
    <row r="2793" spans="65:106" x14ac:dyDescent="0.25">
      <c r="BM2793" s="45"/>
      <c r="BO2793" s="41"/>
      <c r="BP2793" s="41"/>
      <c r="BQ2793" s="41"/>
      <c r="BS2793" s="39"/>
      <c r="CT2793" t="str">
        <f t="shared" si="320"/>
        <v>77320 - Pronájem a leasing stavebních strojů a zařízení</v>
      </c>
      <c r="DB2793" t="s">
        <v>2722</v>
      </c>
    </row>
    <row r="2794" spans="65:106" x14ac:dyDescent="0.25">
      <c r="BM2794" s="45"/>
      <c r="BO2794" s="41"/>
      <c r="BP2794" s="41"/>
      <c r="BQ2794" s="41"/>
      <c r="BS2794" s="39"/>
      <c r="CT2794" t="str">
        <f t="shared" si="320"/>
        <v>77330 - Pronájem a leasing kancelářských strojů a zařízení, včetně počítačů</v>
      </c>
      <c r="DB2794" t="s">
        <v>2722</v>
      </c>
    </row>
    <row r="2795" spans="65:106" x14ac:dyDescent="0.25">
      <c r="BM2795" s="45"/>
      <c r="BO2795" s="41"/>
      <c r="BP2795" s="41"/>
      <c r="BQ2795" s="41"/>
      <c r="BS2795" s="39"/>
      <c r="CT2795" t="str">
        <f t="shared" si="320"/>
        <v>77340 - Pronájem a leasing vodních dopravních prostředků</v>
      </c>
      <c r="DB2795" t="s">
        <v>2722</v>
      </c>
    </row>
    <row r="2796" spans="65:106" x14ac:dyDescent="0.25">
      <c r="BM2796" s="45"/>
      <c r="BO2796" s="41"/>
      <c r="BP2796" s="41"/>
      <c r="BQ2796" s="41"/>
      <c r="BS2796" s="39"/>
      <c r="CT2796" t="str">
        <f t="shared" si="320"/>
        <v>77350 - Pronájem a leasing leteckých dopravních prostředků</v>
      </c>
      <c r="DB2796" t="s">
        <v>2722</v>
      </c>
    </row>
    <row r="2797" spans="65:106" x14ac:dyDescent="0.25">
      <c r="BM2797" s="45"/>
      <c r="BO2797" s="41"/>
      <c r="BP2797" s="41"/>
      <c r="BQ2797" s="41"/>
      <c r="BS2797" s="39"/>
      <c r="CT2797" t="str">
        <f t="shared" si="320"/>
        <v>77390 - Pronájem a leasing ostatních strojů, zařízení a výrobků j. n.</v>
      </c>
      <c r="DB2797" t="s">
        <v>2722</v>
      </c>
    </row>
    <row r="2798" spans="65:106" x14ac:dyDescent="0.25">
      <c r="BM2798" s="45"/>
      <c r="BO2798" s="41"/>
      <c r="BP2798" s="41"/>
      <c r="BQ2798" s="41"/>
      <c r="BS2798" s="39"/>
      <c r="CT2798" t="str">
        <f t="shared" si="320"/>
        <v>77390 - Pronájem a leasing ostatních strojů, zařízení a výrobků j. n.</v>
      </c>
      <c r="DB2798" t="s">
        <v>2722</v>
      </c>
    </row>
    <row r="2799" spans="65:106" x14ac:dyDescent="0.25">
      <c r="BM2799" s="45"/>
      <c r="BO2799" s="41"/>
      <c r="BP2799" s="41"/>
      <c r="BQ2799" s="41"/>
      <c r="BS2799" s="39"/>
      <c r="CT2799" t="str">
        <f t="shared" si="320"/>
        <v>77390 - Pronájem a leasing ostatních strojů, zařízení a výrobků j. n.</v>
      </c>
      <c r="DB2799" t="s">
        <v>2722</v>
      </c>
    </row>
    <row r="2800" spans="65:106" x14ac:dyDescent="0.25">
      <c r="BM2800" s="45"/>
      <c r="BO2800" s="41"/>
      <c r="BP2800" s="41"/>
      <c r="BQ2800" s="41"/>
      <c r="BS2800" s="39"/>
      <c r="CT2800" t="str">
        <f t="shared" si="320"/>
        <v>77400 - Leasing duševního vlastnictví a podobných produktů, kromě děl chráněných autorským právem</v>
      </c>
      <c r="DB2800" t="s">
        <v>2722</v>
      </c>
    </row>
    <row r="2801" spans="65:106" x14ac:dyDescent="0.25">
      <c r="BM2801" s="45"/>
      <c r="BO2801" s="41"/>
      <c r="BP2801" s="41"/>
      <c r="BQ2801" s="41"/>
      <c r="BS2801" s="39"/>
      <c r="CT2801" t="str">
        <f t="shared" si="320"/>
        <v>78100 - Činnosti agentur zprostředkujících zaměstnání</v>
      </c>
      <c r="DB2801" t="s">
        <v>2722</v>
      </c>
    </row>
    <row r="2802" spans="65:106" x14ac:dyDescent="0.25">
      <c r="BM2802" s="45"/>
      <c r="BO2802" s="41"/>
      <c r="BP2802" s="41"/>
      <c r="BQ2802" s="41"/>
      <c r="BS2802" s="39"/>
      <c r="CT2802" t="str">
        <f t="shared" si="320"/>
        <v>78200 - Činnosti agentur zprostředkujících práci na přechodnou dobu</v>
      </c>
      <c r="DB2802" t="s">
        <v>2722</v>
      </c>
    </row>
    <row r="2803" spans="65:106" x14ac:dyDescent="0.25">
      <c r="BM2803" s="45"/>
      <c r="BO2803" s="41"/>
      <c r="BP2803" s="41"/>
      <c r="BQ2803" s="41"/>
      <c r="BS2803" s="39"/>
      <c r="CT2803" t="str">
        <f t="shared" si="320"/>
        <v>78300 - Ostatní poskytování lidských zdrojů</v>
      </c>
      <c r="DB2803" t="s">
        <v>2722</v>
      </c>
    </row>
    <row r="2804" spans="65:106" x14ac:dyDescent="0.25">
      <c r="BM2804" s="45"/>
      <c r="BO2804" s="41"/>
      <c r="BP2804" s="41"/>
      <c r="BQ2804" s="41"/>
      <c r="BS2804" s="39"/>
      <c r="CT2804" t="str">
        <f t="shared" si="320"/>
        <v>79110 - Činnosti cestovních agentur</v>
      </c>
      <c r="DB2804" t="s">
        <v>2722</v>
      </c>
    </row>
    <row r="2805" spans="65:106" x14ac:dyDescent="0.25">
      <c r="BM2805" s="45"/>
      <c r="BO2805" s="41"/>
      <c r="BP2805" s="41"/>
      <c r="BQ2805" s="41"/>
      <c r="BS2805" s="39"/>
      <c r="CT2805" t="str">
        <f t="shared" si="320"/>
        <v>79110 - Činnosti cestovních agentur</v>
      </c>
      <c r="DB2805" t="s">
        <v>2722</v>
      </c>
    </row>
    <row r="2806" spans="65:106" x14ac:dyDescent="0.25">
      <c r="BM2806" s="45"/>
      <c r="BO2806" s="41"/>
      <c r="BP2806" s="41"/>
      <c r="BQ2806" s="41"/>
      <c r="BS2806" s="39"/>
      <c r="CT2806" t="str">
        <f t="shared" si="320"/>
        <v>79110 - Činnosti cestovních agentur</v>
      </c>
      <c r="DB2806" t="s">
        <v>2722</v>
      </c>
    </row>
    <row r="2807" spans="65:106" x14ac:dyDescent="0.25">
      <c r="BM2807" s="45"/>
      <c r="BO2807" s="41"/>
      <c r="BP2807" s="41"/>
      <c r="BQ2807" s="41"/>
      <c r="BS2807" s="39"/>
      <c r="CT2807" t="str">
        <f t="shared" si="320"/>
        <v>79110 - Činnosti cestovních agentur</v>
      </c>
      <c r="DB2807" t="s">
        <v>2722</v>
      </c>
    </row>
    <row r="2808" spans="65:106" x14ac:dyDescent="0.25">
      <c r="BM2808" s="45"/>
      <c r="BO2808" s="41"/>
      <c r="BP2808" s="41"/>
      <c r="BQ2808" s="41"/>
      <c r="BS2808" s="39"/>
      <c r="CT2808" t="str">
        <f t="shared" si="320"/>
        <v>79120 - Činnosti cestovních kanceláří</v>
      </c>
      <c r="DB2808" t="s">
        <v>2722</v>
      </c>
    </row>
    <row r="2809" spans="65:106" x14ac:dyDescent="0.25">
      <c r="BM2809" s="45"/>
      <c r="BO2809" s="41"/>
      <c r="BP2809" s="41"/>
      <c r="BQ2809" s="41"/>
      <c r="BS2809" s="39"/>
      <c r="CT2809" t="str">
        <f t="shared" si="320"/>
        <v>79900 - Ostatní rezervační a související činnosti</v>
      </c>
      <c r="DB2809" t="s">
        <v>2722</v>
      </c>
    </row>
    <row r="2810" spans="65:106" x14ac:dyDescent="0.25">
      <c r="BM2810" s="45"/>
      <c r="BO2810" s="41"/>
      <c r="BP2810" s="41"/>
      <c r="BQ2810" s="41"/>
      <c r="BS2810" s="39"/>
      <c r="CT2810" t="str">
        <f t="shared" si="320"/>
        <v>79900 - Ostatní rezervační a související činnosti</v>
      </c>
      <c r="DB2810" t="s">
        <v>2722</v>
      </c>
    </row>
    <row r="2811" spans="65:106" x14ac:dyDescent="0.25">
      <c r="BM2811" s="45"/>
      <c r="BO2811" s="41"/>
      <c r="BP2811" s="41"/>
      <c r="BQ2811" s="41"/>
      <c r="BS2811" s="39"/>
      <c r="CT2811" t="str">
        <f t="shared" si="320"/>
        <v>79900 - Ostatní rezervační a související činnosti</v>
      </c>
      <c r="DB2811" t="s">
        <v>2722</v>
      </c>
    </row>
    <row r="2812" spans="65:106" x14ac:dyDescent="0.25">
      <c r="BM2812" s="45"/>
      <c r="BO2812" s="41"/>
      <c r="BP2812" s="41"/>
      <c r="BQ2812" s="41"/>
      <c r="BS2812" s="39"/>
      <c r="CT2812" t="str">
        <f t="shared" si="320"/>
        <v>79900 - Ostatní rezervační a související činnosti</v>
      </c>
      <c r="DB2812" t="s">
        <v>2722</v>
      </c>
    </row>
    <row r="2813" spans="65:106" x14ac:dyDescent="0.25">
      <c r="BM2813" s="45"/>
      <c r="BO2813" s="41"/>
      <c r="BP2813" s="41"/>
      <c r="BQ2813" s="41"/>
      <c r="BS2813" s="39"/>
      <c r="CT2813" t="str">
        <f t="shared" si="320"/>
        <v>79900 - Ostatní rezervační a související činnosti</v>
      </c>
      <c r="DB2813" t="s">
        <v>2722</v>
      </c>
    </row>
    <row r="2814" spans="65:106" x14ac:dyDescent="0.25">
      <c r="BM2814" s="45"/>
      <c r="BO2814" s="41"/>
      <c r="BP2814" s="41"/>
      <c r="BQ2814" s="41"/>
      <c r="BS2814" s="39"/>
      <c r="CT2814" t="e">
        <f>TRIM(#REF!)</f>
        <v>#REF!</v>
      </c>
      <c r="DB2814" t="s">
        <v>3383</v>
      </c>
    </row>
    <row r="2815" spans="65:106" x14ac:dyDescent="0.25">
      <c r="BM2815" s="45"/>
      <c r="BO2815" s="41"/>
      <c r="BP2815" s="41"/>
      <c r="BQ2815" s="41"/>
      <c r="BS2815" s="39"/>
      <c r="CT2815" t="e">
        <f>TRIM(#REF!)</f>
        <v>#REF!</v>
      </c>
      <c r="DB2815" t="s">
        <v>3384</v>
      </c>
    </row>
    <row r="2816" spans="65:106" x14ac:dyDescent="0.25">
      <c r="BM2816" s="45"/>
      <c r="BO2816" s="41"/>
      <c r="BP2816" s="41"/>
      <c r="BQ2816" s="41"/>
      <c r="BS2816" s="39"/>
      <c r="CT2816" t="str">
        <f>TRIM(D1050)</f>
        <v>79900 - Ostatní rezervační a související činnosti</v>
      </c>
      <c r="DB2816" t="s">
        <v>2748</v>
      </c>
    </row>
    <row r="2817" spans="65:106" x14ac:dyDescent="0.25">
      <c r="BM2817" s="45"/>
      <c r="BO2817" s="41"/>
      <c r="BP2817" s="41"/>
      <c r="BQ2817" s="41"/>
      <c r="BS2817" s="39"/>
      <c r="CT2817" t="str">
        <f>TRIM(D1051)</f>
        <v>79901 - Průvodcovské činnosti</v>
      </c>
      <c r="DB2817" t="s">
        <v>2752</v>
      </c>
    </row>
    <row r="2818" spans="65:106" x14ac:dyDescent="0.25">
      <c r="BM2818" s="45"/>
      <c r="BO2818" s="41"/>
      <c r="BP2818" s="41"/>
      <c r="BQ2818" s="41"/>
      <c r="BS2818" s="39"/>
      <c r="CT2818" t="str">
        <f>TRIM(D1052)</f>
        <v>79909 - Ostatní rezervační a související činnosti j. n.</v>
      </c>
      <c r="DB2818" t="s">
        <v>2756</v>
      </c>
    </row>
    <row r="2819" spans="65:106" x14ac:dyDescent="0.25">
      <c r="BM2819" s="45"/>
      <c r="BO2819" s="41"/>
      <c r="BP2819" s="41"/>
      <c r="BQ2819" s="41"/>
      <c r="BS2819" s="39"/>
      <c r="CT2819" t="e">
        <f>TRIM(#REF!)</f>
        <v>#REF!</v>
      </c>
      <c r="DB2819" t="s">
        <v>3385</v>
      </c>
    </row>
    <row r="2820" spans="65:106" x14ac:dyDescent="0.25">
      <c r="BM2820" s="45"/>
      <c r="BO2820" s="41"/>
      <c r="BP2820" s="41"/>
      <c r="BQ2820" s="41"/>
      <c r="BS2820" s="39"/>
      <c r="CT2820" t="str">
        <f t="shared" ref="CT2820:CT2828" si="321">TRIM(D1053)</f>
        <v>79909 - Ostatní rezervační a související činnosti j. n.</v>
      </c>
      <c r="DB2820" t="s">
        <v>2760</v>
      </c>
    </row>
    <row r="2821" spans="65:106" x14ac:dyDescent="0.25">
      <c r="BM2821" s="45"/>
      <c r="BO2821" s="41"/>
      <c r="BP2821" s="41"/>
      <c r="BQ2821" s="41"/>
      <c r="BS2821" s="39"/>
      <c r="CT2821" t="str">
        <f t="shared" si="321"/>
        <v>79909 - Ostatní rezervační a související činnosti j. n.</v>
      </c>
      <c r="DB2821" t="s">
        <v>2763</v>
      </c>
    </row>
    <row r="2822" spans="65:106" x14ac:dyDescent="0.25">
      <c r="BM2822" s="45"/>
      <c r="BO2822" s="41"/>
      <c r="BP2822" s="41"/>
      <c r="BQ2822" s="41"/>
      <c r="BS2822" s="39"/>
      <c r="CT2822" t="str">
        <f t="shared" si="321"/>
        <v>79909 - Ostatní rezervační a související činnosti j. n.</v>
      </c>
      <c r="DB2822" t="s">
        <v>2766</v>
      </c>
    </row>
    <row r="2823" spans="65:106" x14ac:dyDescent="0.25">
      <c r="BM2823" s="45"/>
      <c r="BO2823" s="41"/>
      <c r="BP2823" s="41"/>
      <c r="BQ2823" s="41"/>
      <c r="BS2823" s="39"/>
      <c r="CT2823" t="str">
        <f t="shared" si="321"/>
        <v>79909 - Ostatní rezervační a související činnosti j. n.</v>
      </c>
      <c r="DB2823" t="s">
        <v>2769</v>
      </c>
    </row>
    <row r="2824" spans="65:106" x14ac:dyDescent="0.25">
      <c r="BM2824" s="45"/>
      <c r="BO2824" s="41"/>
      <c r="BP2824" s="41"/>
      <c r="BQ2824" s="41"/>
      <c r="BS2824" s="39"/>
      <c r="CT2824" t="str">
        <f t="shared" si="321"/>
        <v>79909 - Ostatní rezervační a související činnosti j. n.</v>
      </c>
      <c r="DB2824" t="s">
        <v>2772</v>
      </c>
    </row>
    <row r="2825" spans="65:106" x14ac:dyDescent="0.25">
      <c r="BM2825" s="45"/>
      <c r="BO2825" s="41"/>
      <c r="BP2825" s="41"/>
      <c r="BQ2825" s="41"/>
      <c r="BS2825" s="39"/>
      <c r="CT2825" t="str">
        <f t="shared" si="321"/>
        <v>80100 - Činnosti soukromých bezpečnostních agentur</v>
      </c>
      <c r="DB2825" t="s">
        <v>2775</v>
      </c>
    </row>
    <row r="2826" spans="65:106" x14ac:dyDescent="0.25">
      <c r="BM2826" s="45"/>
      <c r="BO2826" s="41"/>
      <c r="BP2826" s="41"/>
      <c r="BQ2826" s="41"/>
      <c r="BS2826" s="39"/>
      <c r="CT2826" t="str">
        <f t="shared" si="321"/>
        <v>80200 - Činnosti související s provozem bezpečnostních systémů</v>
      </c>
      <c r="DB2826" t="s">
        <v>2778</v>
      </c>
    </row>
    <row r="2827" spans="65:106" x14ac:dyDescent="0.25">
      <c r="BM2827" s="45"/>
      <c r="BO2827" s="41"/>
      <c r="BP2827" s="41"/>
      <c r="BQ2827" s="41"/>
      <c r="BS2827" s="39"/>
      <c r="CT2827" t="str">
        <f t="shared" si="321"/>
        <v>80300 - Pátrací činnosti</v>
      </c>
      <c r="DB2827" t="s">
        <v>2781</v>
      </c>
    </row>
    <row r="2828" spans="65:106" x14ac:dyDescent="0.25">
      <c r="BM2828" s="45"/>
      <c r="BO2828" s="41"/>
      <c r="BP2828" s="41"/>
      <c r="BQ2828" s="41"/>
      <c r="BS2828" s="39"/>
      <c r="CT2828" t="str">
        <f t="shared" si="321"/>
        <v>81100 - Kombinované pomocné činnosti</v>
      </c>
      <c r="DB2828" t="s">
        <v>2784</v>
      </c>
    </row>
    <row r="2829" spans="65:106" x14ac:dyDescent="0.25">
      <c r="BM2829" s="45"/>
      <c r="BO2829" s="41"/>
      <c r="BP2829" s="41"/>
      <c r="BQ2829" s="41"/>
      <c r="BS2829" s="39"/>
      <c r="CT2829" t="e">
        <f>TRIM(#REF!)</f>
        <v>#REF!</v>
      </c>
      <c r="DB2829" t="s">
        <v>3386</v>
      </c>
    </row>
    <row r="2830" spans="65:106" x14ac:dyDescent="0.25">
      <c r="BM2830" s="45"/>
      <c r="BO2830" s="41"/>
      <c r="BP2830" s="41"/>
      <c r="BQ2830" s="41"/>
      <c r="BS2830" s="39"/>
      <c r="CT2830" t="e">
        <f>TRIM(#REF!)</f>
        <v>#REF!</v>
      </c>
      <c r="DB2830" t="s">
        <v>3386</v>
      </c>
    </row>
    <row r="2831" spans="65:106" x14ac:dyDescent="0.25">
      <c r="BM2831" s="45"/>
      <c r="BO2831" s="41"/>
      <c r="BP2831" s="41"/>
      <c r="BQ2831" s="41"/>
      <c r="BS2831" s="39"/>
      <c r="CT2831" t="str">
        <f>TRIM(D1062)</f>
        <v>81210 - Všeobecný úklid budov</v>
      </c>
      <c r="DB2831" t="s">
        <v>2788</v>
      </c>
    </row>
    <row r="2832" spans="65:106" x14ac:dyDescent="0.25">
      <c r="BM2832" s="45"/>
      <c r="BO2832" s="41"/>
      <c r="BP2832" s="41"/>
      <c r="BQ2832" s="41"/>
      <c r="BS2832" s="39"/>
      <c r="CT2832" t="str">
        <f>TRIM(D1063)</f>
        <v>81210 - Všeobecný úklid budov</v>
      </c>
      <c r="DB2832" t="s">
        <v>2793</v>
      </c>
    </row>
    <row r="2833" spans="65:106" x14ac:dyDescent="0.25">
      <c r="BM2833" s="45"/>
      <c r="BO2833" s="41"/>
      <c r="BP2833" s="41"/>
      <c r="BQ2833" s="41"/>
      <c r="BS2833" s="39"/>
      <c r="CT2833" t="e">
        <f>TRIM(#REF!)</f>
        <v>#REF!</v>
      </c>
      <c r="DB2833" t="s">
        <v>3387</v>
      </c>
    </row>
    <row r="2834" spans="65:106" x14ac:dyDescent="0.25">
      <c r="BM2834" s="45"/>
      <c r="BO2834" s="41"/>
      <c r="BP2834" s="41"/>
      <c r="BQ2834" s="41"/>
      <c r="BS2834" s="39"/>
      <c r="CT2834" t="str">
        <f>TRIM(D1064)</f>
        <v>81220 - Specializované čištění a úklid budov a průmyslových zařízení</v>
      </c>
      <c r="DB2834" t="s">
        <v>2797</v>
      </c>
    </row>
    <row r="2835" spans="65:106" x14ac:dyDescent="0.25">
      <c r="BM2835" s="45"/>
      <c r="BO2835" s="41"/>
      <c r="BP2835" s="41"/>
      <c r="BQ2835" s="41"/>
      <c r="BS2835" s="39"/>
      <c r="CT2835" t="e">
        <f>TRIM(#REF!)</f>
        <v>#REF!</v>
      </c>
      <c r="DB2835" t="s">
        <v>2800</v>
      </c>
    </row>
    <row r="2836" spans="65:106" x14ac:dyDescent="0.25">
      <c r="BM2836" s="45"/>
      <c r="BO2836" s="41"/>
      <c r="BP2836" s="41"/>
      <c r="BQ2836" s="41"/>
      <c r="BS2836" s="39"/>
      <c r="CT2836" t="e">
        <f>TRIM(#REF!)</f>
        <v>#REF!</v>
      </c>
      <c r="DB2836" t="s">
        <v>2804</v>
      </c>
    </row>
    <row r="2837" spans="65:106" x14ac:dyDescent="0.25">
      <c r="BM2837" s="45"/>
      <c r="BO2837" s="41"/>
      <c r="BP2837" s="41"/>
      <c r="BQ2837" s="41"/>
      <c r="BS2837" s="39"/>
      <c r="CT2837" t="str">
        <f>TRIM(D1065)</f>
        <v>81290 - Ostatní úklidové činnosti</v>
      </c>
      <c r="DB2837" t="s">
        <v>2809</v>
      </c>
    </row>
    <row r="2838" spans="65:106" x14ac:dyDescent="0.25">
      <c r="BM2838" s="45"/>
      <c r="BO2838" s="41"/>
      <c r="BP2838" s="41"/>
      <c r="BQ2838" s="41"/>
      <c r="BS2838" s="39"/>
      <c r="CT2838" t="e">
        <f>TRIM(#REF!)</f>
        <v>#REF!</v>
      </c>
      <c r="DB2838" t="s">
        <v>2813</v>
      </c>
    </row>
    <row r="2839" spans="65:106" x14ac:dyDescent="0.25">
      <c r="BM2839" s="45"/>
      <c r="BO2839" s="41"/>
      <c r="BP2839" s="41"/>
      <c r="BQ2839" s="41"/>
      <c r="BS2839" s="39"/>
      <c r="CT2839" t="e">
        <f>TRIM(#REF!)</f>
        <v>#REF!</v>
      </c>
      <c r="DB2839" t="s">
        <v>2813</v>
      </c>
    </row>
    <row r="2840" spans="65:106" x14ac:dyDescent="0.25">
      <c r="BM2840" s="45"/>
      <c r="BO2840" s="41"/>
      <c r="BP2840" s="41"/>
      <c r="BQ2840" s="41"/>
      <c r="BS2840" s="39"/>
      <c r="CT2840" t="e">
        <f>TRIM(#REF!)</f>
        <v>#REF!</v>
      </c>
      <c r="DB2840" t="s">
        <v>2819</v>
      </c>
    </row>
    <row r="2841" spans="65:106" x14ac:dyDescent="0.25">
      <c r="BM2841" s="45"/>
      <c r="BO2841" s="41"/>
      <c r="BP2841" s="41"/>
      <c r="BQ2841" s="41"/>
      <c r="BS2841" s="39"/>
      <c r="CT2841" t="e">
        <f>TRIM(#REF!)</f>
        <v>#REF!</v>
      </c>
      <c r="DB2841" t="s">
        <v>2819</v>
      </c>
    </row>
    <row r="2842" spans="65:106" x14ac:dyDescent="0.25">
      <c r="BM2842" s="45"/>
      <c r="BO2842" s="41"/>
      <c r="BP2842" s="41"/>
      <c r="BQ2842" s="41"/>
      <c r="BS2842" s="39"/>
      <c r="CT2842" t="e">
        <f>TRIM(#REF!)</f>
        <v>#REF!</v>
      </c>
      <c r="DB2842" t="s">
        <v>3388</v>
      </c>
    </row>
    <row r="2843" spans="65:106" x14ac:dyDescent="0.25">
      <c r="BM2843" s="45"/>
      <c r="BO2843" s="41"/>
      <c r="BP2843" s="41"/>
      <c r="BQ2843" s="41"/>
      <c r="BS2843" s="39"/>
      <c r="CT2843" t="e">
        <f>TRIM(#REF!)</f>
        <v>#REF!</v>
      </c>
      <c r="DB2843" t="s">
        <v>3388</v>
      </c>
    </row>
    <row r="2844" spans="65:106" x14ac:dyDescent="0.25">
      <c r="BM2844" s="45"/>
      <c r="BO2844" s="41"/>
      <c r="BP2844" s="41"/>
      <c r="BQ2844" s="41"/>
      <c r="BS2844" s="39"/>
      <c r="CT2844" t="str">
        <f>TRIM(D1066)</f>
        <v>81300 - Činnosti související s úpravou krajiny</v>
      </c>
      <c r="DB2844" t="s">
        <v>2825</v>
      </c>
    </row>
    <row r="2845" spans="65:106" x14ac:dyDescent="0.25">
      <c r="BM2845" s="45"/>
      <c r="BO2845" s="41"/>
      <c r="BP2845" s="41"/>
      <c r="BQ2845" s="41"/>
      <c r="BS2845" s="39"/>
      <c r="CT2845" t="str">
        <f>TRIM(D1067)</f>
        <v>82110 - Univerzální administrativní činnosti</v>
      </c>
      <c r="DB2845" t="s">
        <v>2831</v>
      </c>
    </row>
    <row r="2846" spans="65:106" x14ac:dyDescent="0.25">
      <c r="BM2846" s="45"/>
      <c r="BO2846" s="41"/>
      <c r="BP2846" s="41"/>
      <c r="BQ2846" s="41"/>
      <c r="BS2846" s="39"/>
      <c r="CT2846" t="e">
        <f>TRIM(#REF!)</f>
        <v>#REF!</v>
      </c>
      <c r="DB2846" t="s">
        <v>3389</v>
      </c>
    </row>
    <row r="2847" spans="65:106" x14ac:dyDescent="0.25">
      <c r="BM2847" s="45"/>
      <c r="BO2847" s="41"/>
      <c r="BP2847" s="41"/>
      <c r="BQ2847" s="41"/>
      <c r="BS2847" s="39"/>
      <c r="CT2847" t="e">
        <f>TRIM(#REF!)</f>
        <v>#REF!</v>
      </c>
      <c r="DB2847" t="s">
        <v>3389</v>
      </c>
    </row>
    <row r="2848" spans="65:106" x14ac:dyDescent="0.25">
      <c r="BM2848" s="45"/>
      <c r="BO2848" s="41"/>
      <c r="BP2848" s="41"/>
      <c r="BQ2848" s="41"/>
      <c r="BS2848" s="39"/>
      <c r="CT2848" t="str">
        <f t="shared" ref="CT2848:CT2855" si="322">TRIM(D1068)</f>
        <v>82190 - Kopírování, příprava dokumentů a ostatní specializované kancelářské podpůrné činnosti</v>
      </c>
      <c r="DB2848" t="s">
        <v>2836</v>
      </c>
    </row>
    <row r="2849" spans="65:106" x14ac:dyDescent="0.25">
      <c r="BM2849" s="45"/>
      <c r="BO2849" s="41"/>
      <c r="BP2849" s="41"/>
      <c r="BQ2849" s="41"/>
      <c r="BS2849" s="39"/>
      <c r="CT2849" t="str">
        <f t="shared" si="322"/>
        <v>82190 - Kopírování, příprava dokumentů a ostatní specializované kancelářské podpůrné činnosti</v>
      </c>
      <c r="DB2849" t="s">
        <v>2836</v>
      </c>
    </row>
    <row r="2850" spans="65:106" x14ac:dyDescent="0.25">
      <c r="BM2850" s="45"/>
      <c r="BO2850" s="41"/>
      <c r="BP2850" s="41"/>
      <c r="BQ2850" s="41"/>
      <c r="BS2850" s="39"/>
      <c r="CT2850" t="str">
        <f t="shared" si="322"/>
        <v>82200 - Činnosti zprostředkovatelských středisek po telefonu</v>
      </c>
      <c r="DB2850" t="s">
        <v>2842</v>
      </c>
    </row>
    <row r="2851" spans="65:106" x14ac:dyDescent="0.25">
      <c r="BM2851" s="45"/>
      <c r="BO2851" s="41"/>
      <c r="BP2851" s="41"/>
      <c r="BQ2851" s="41"/>
      <c r="BS2851" s="39"/>
      <c r="CT2851" t="str">
        <f t="shared" si="322"/>
        <v>82300 - Pořádání konferencí a hospodářských výstav</v>
      </c>
      <c r="DB2851" t="s">
        <v>2846</v>
      </c>
    </row>
    <row r="2852" spans="65:106" x14ac:dyDescent="0.25">
      <c r="BM2852" s="45"/>
      <c r="BO2852" s="41"/>
      <c r="BP2852" s="41"/>
      <c r="BQ2852" s="41"/>
      <c r="BS2852" s="39"/>
      <c r="CT2852" t="str">
        <f t="shared" si="322"/>
        <v>82300 - Pořádání konferencí a hospodářských výstav</v>
      </c>
      <c r="DB2852" t="s">
        <v>2849</v>
      </c>
    </row>
    <row r="2853" spans="65:106" x14ac:dyDescent="0.25">
      <c r="BM2853" s="45"/>
      <c r="BO2853" s="41"/>
      <c r="BP2853" s="41"/>
      <c r="BQ2853" s="41"/>
      <c r="BS2853" s="39"/>
      <c r="CT2853" t="str">
        <f t="shared" si="322"/>
        <v>82910 - Inkasní činnosti, ověřování solventnosti zákazníka</v>
      </c>
      <c r="DB2853" t="s">
        <v>2853</v>
      </c>
    </row>
    <row r="2854" spans="65:106" x14ac:dyDescent="0.25">
      <c r="BM2854" s="45"/>
      <c r="BO2854" s="41"/>
      <c r="BP2854" s="41"/>
      <c r="BQ2854" s="41"/>
      <c r="BS2854" s="39"/>
      <c r="CT2854" t="str">
        <f t="shared" si="322"/>
        <v>82920 - Balicí činnosti</v>
      </c>
      <c r="DB2854" t="s">
        <v>2856</v>
      </c>
    </row>
    <row r="2855" spans="65:106" x14ac:dyDescent="0.25">
      <c r="BM2855" s="45"/>
      <c r="BO2855" s="41"/>
      <c r="BP2855" s="41"/>
      <c r="BQ2855" s="41"/>
      <c r="BS2855" s="39"/>
      <c r="CT2855" t="str">
        <f t="shared" si="322"/>
        <v>82990 - Ostatní podpůrné činnosti pro podnikání j. n.</v>
      </c>
      <c r="DB2855" t="s">
        <v>2859</v>
      </c>
    </row>
    <row r="2856" spans="65:106" x14ac:dyDescent="0.25">
      <c r="BM2856" s="45"/>
      <c r="BO2856" s="41"/>
      <c r="BP2856" s="41"/>
      <c r="BQ2856" s="41"/>
      <c r="BS2856" s="39"/>
      <c r="CT2856" t="e">
        <f>TRIM(#REF!)</f>
        <v>#REF!</v>
      </c>
      <c r="DB2856" t="s">
        <v>2862</v>
      </c>
    </row>
    <row r="2857" spans="65:106" x14ac:dyDescent="0.25">
      <c r="BM2857" s="45"/>
      <c r="BO2857" s="41"/>
      <c r="BP2857" s="41"/>
      <c r="BQ2857" s="41"/>
      <c r="BS2857" s="39"/>
      <c r="CT2857" t="e">
        <f>TRIM(#REF!)</f>
        <v>#REF!</v>
      </c>
      <c r="DB2857" t="s">
        <v>2865</v>
      </c>
    </row>
    <row r="2858" spans="65:106" x14ac:dyDescent="0.25">
      <c r="BM2858" s="45"/>
      <c r="BO2858" s="41"/>
      <c r="BP2858" s="41"/>
      <c r="BQ2858" s="41"/>
      <c r="BS2858" s="39"/>
      <c r="CT2858" t="e">
        <f>TRIM(#REF!)</f>
        <v>#REF!</v>
      </c>
      <c r="DB2858" t="s">
        <v>2870</v>
      </c>
    </row>
    <row r="2859" spans="65:106" x14ac:dyDescent="0.25">
      <c r="BM2859" s="45"/>
      <c r="BO2859" s="41"/>
      <c r="BP2859" s="41"/>
      <c r="BQ2859" s="41"/>
      <c r="BS2859" s="39"/>
      <c r="CT2859" t="e">
        <f>TRIM(#REF!)</f>
        <v>#REF!</v>
      </c>
      <c r="DB2859" t="s">
        <v>2871</v>
      </c>
    </row>
    <row r="2860" spans="65:106" x14ac:dyDescent="0.25">
      <c r="BM2860" s="45"/>
      <c r="BO2860" s="41"/>
      <c r="BP2860" s="41"/>
      <c r="BQ2860" s="41"/>
      <c r="BS2860" s="39"/>
      <c r="CT2860" t="e">
        <f>TRIM(#REF!)</f>
        <v>#REF!</v>
      </c>
      <c r="DB2860" t="s">
        <v>2874</v>
      </c>
    </row>
    <row r="2861" spans="65:106" x14ac:dyDescent="0.25">
      <c r="BM2861" s="45"/>
      <c r="BO2861" s="41"/>
      <c r="BP2861" s="41"/>
      <c r="BQ2861" s="41"/>
      <c r="BS2861" s="39"/>
      <c r="CT2861" t="str">
        <f>TRIM(D1076)</f>
        <v>82990 - Ostatní podpůrné činnosti pro podnikání j. n.</v>
      </c>
      <c r="DB2861" t="s">
        <v>2874</v>
      </c>
    </row>
    <row r="2862" spans="65:106" x14ac:dyDescent="0.25">
      <c r="BM2862" s="45"/>
      <c r="BO2862" s="41"/>
      <c r="BP2862" s="41"/>
      <c r="BQ2862" s="41"/>
      <c r="BS2862" s="39"/>
      <c r="CT2862" t="e">
        <f>TRIM(#REF!)</f>
        <v>#REF!</v>
      </c>
      <c r="DB2862" t="s">
        <v>3390</v>
      </c>
    </row>
    <row r="2863" spans="65:106" x14ac:dyDescent="0.25">
      <c r="BM2863" s="45"/>
      <c r="BO2863" s="41"/>
      <c r="BP2863" s="41"/>
      <c r="BQ2863" s="41"/>
      <c r="BS2863" s="39"/>
      <c r="CT2863" t="str">
        <f>TRIM(D1077)</f>
        <v>82990 - Ostatní podpůrné činnosti pro podnikání j. n.</v>
      </c>
      <c r="DB2863" t="s">
        <v>2879</v>
      </c>
    </row>
    <row r="2864" spans="65:106" x14ac:dyDescent="0.25">
      <c r="BM2864" s="45"/>
      <c r="BO2864" s="41"/>
      <c r="BP2864" s="41"/>
      <c r="BQ2864" s="41"/>
      <c r="BS2864" s="39"/>
      <c r="CT2864" t="e">
        <f>TRIM(#REF!)</f>
        <v>#REF!</v>
      </c>
      <c r="DB2864" t="s">
        <v>3391</v>
      </c>
    </row>
    <row r="2865" spans="65:106" x14ac:dyDescent="0.25">
      <c r="BM2865" s="45"/>
      <c r="BO2865" s="41"/>
      <c r="BP2865" s="41"/>
      <c r="BQ2865" s="41"/>
      <c r="BS2865" s="39"/>
      <c r="CT2865" t="str">
        <f>TRIM(D1078)</f>
        <v>82990 - Ostatní podpůrné činnosti pro podnikání j. n.</v>
      </c>
      <c r="DB2865" t="s">
        <v>2884</v>
      </c>
    </row>
    <row r="2866" spans="65:106" x14ac:dyDescent="0.25">
      <c r="BM2866" s="45"/>
      <c r="BO2866" s="41"/>
      <c r="BP2866" s="41"/>
      <c r="BQ2866" s="41"/>
      <c r="BS2866" s="39"/>
      <c r="CT2866" t="str">
        <f>TRIM(D1079)</f>
        <v>82990 - Ostatní podpůrné činnosti pro podnikání j. n.</v>
      </c>
      <c r="DB2866" t="s">
        <v>2888</v>
      </c>
    </row>
    <row r="2867" spans="65:106" x14ac:dyDescent="0.25">
      <c r="BM2867" s="45"/>
      <c r="BO2867" s="41"/>
      <c r="BP2867" s="41"/>
      <c r="BQ2867" s="41"/>
      <c r="BS2867" s="39"/>
      <c r="CT2867" t="str">
        <f>TRIM(D1080)</f>
        <v>82990 - Ostatní podpůrné činnosti pro podnikání j. n.</v>
      </c>
      <c r="DB2867" t="s">
        <v>2891</v>
      </c>
    </row>
    <row r="2868" spans="65:106" x14ac:dyDescent="0.25">
      <c r="BM2868" s="45"/>
      <c r="BO2868" s="41"/>
      <c r="BP2868" s="41"/>
      <c r="BQ2868" s="41"/>
      <c r="BS2868" s="39"/>
      <c r="CT2868" t="e">
        <f>TRIM(#REF!)</f>
        <v>#REF!</v>
      </c>
      <c r="DB2868" t="s">
        <v>2894</v>
      </c>
    </row>
    <row r="2869" spans="65:106" x14ac:dyDescent="0.25">
      <c r="BM2869" s="45"/>
      <c r="BO2869" s="41"/>
      <c r="BP2869" s="41"/>
      <c r="BQ2869" s="41"/>
      <c r="BS2869" s="39"/>
      <c r="CT2869" t="str">
        <f t="shared" ref="CT2869:CT2883" si="323">TRIM(D1081)</f>
        <v>82990 - Ostatní podpůrné činnosti pro podnikání j. n.</v>
      </c>
      <c r="DB2869" t="s">
        <v>2894</v>
      </c>
    </row>
    <row r="2870" spans="65:106" x14ac:dyDescent="0.25">
      <c r="BM2870" s="45"/>
      <c r="BO2870" s="41"/>
      <c r="BP2870" s="41"/>
      <c r="BQ2870" s="41"/>
      <c r="BS2870" s="39"/>
      <c r="CT2870" t="str">
        <f t="shared" si="323"/>
        <v>82990 - Ostatní podpůrné činnosti pro podnikání j. n.</v>
      </c>
      <c r="DB2870" t="s">
        <v>2894</v>
      </c>
    </row>
    <row r="2871" spans="65:106" x14ac:dyDescent="0.25">
      <c r="BM2871" s="45"/>
      <c r="BO2871" s="41"/>
      <c r="BP2871" s="41"/>
      <c r="BQ2871" s="41"/>
      <c r="BS2871" s="39"/>
      <c r="CT2871" t="str">
        <f t="shared" si="323"/>
        <v>82990 - Ostatní podpůrné činnosti pro podnikání j. n.</v>
      </c>
      <c r="DB2871" t="s">
        <v>2894</v>
      </c>
    </row>
    <row r="2872" spans="65:106" x14ac:dyDescent="0.25">
      <c r="BM2872" s="45"/>
      <c r="BO2872" s="41"/>
      <c r="BP2872" s="41"/>
      <c r="BQ2872" s="41"/>
      <c r="BS2872" s="39"/>
      <c r="CT2872" t="str">
        <f t="shared" si="323"/>
        <v>82990 - Ostatní podpůrné činnosti pro podnikání j. n.</v>
      </c>
      <c r="DB2872" t="s">
        <v>2894</v>
      </c>
    </row>
    <row r="2873" spans="65:106" x14ac:dyDescent="0.25">
      <c r="BM2873" s="45"/>
      <c r="BO2873" s="41"/>
      <c r="BP2873" s="41"/>
      <c r="BQ2873" s="41"/>
      <c r="BS2873" s="39"/>
      <c r="CT2873" t="str">
        <f t="shared" si="323"/>
        <v>82990 - Ostatní podpůrné činnosti pro podnikání j. n.</v>
      </c>
      <c r="DB2873" t="s">
        <v>2894</v>
      </c>
    </row>
    <row r="2874" spans="65:106" x14ac:dyDescent="0.25">
      <c r="BM2874" s="45"/>
      <c r="BO2874" s="41"/>
      <c r="BP2874" s="41"/>
      <c r="BQ2874" s="41"/>
      <c r="BS2874" s="39"/>
      <c r="CT2874" t="str">
        <f t="shared" si="323"/>
        <v>82990 - Ostatní podpůrné činnosti pro podnikání j. n.</v>
      </c>
      <c r="DB2874" t="s">
        <v>2894</v>
      </c>
    </row>
    <row r="2875" spans="65:106" x14ac:dyDescent="0.25">
      <c r="BM2875" s="45"/>
      <c r="BO2875" s="41"/>
      <c r="BP2875" s="41"/>
      <c r="BQ2875" s="41"/>
      <c r="BS2875" s="39"/>
      <c r="CT2875" t="str">
        <f t="shared" si="323"/>
        <v>82990 - Ostatní podpůrné činnosti pro podnikání j. n.</v>
      </c>
      <c r="DB2875" t="s">
        <v>2894</v>
      </c>
    </row>
    <row r="2876" spans="65:106" x14ac:dyDescent="0.25">
      <c r="BM2876" s="45"/>
      <c r="BO2876" s="41"/>
      <c r="BP2876" s="41"/>
      <c r="BQ2876" s="41"/>
      <c r="BS2876" s="39"/>
      <c r="CT2876" t="str">
        <f t="shared" si="323"/>
        <v>82990 - Ostatní podpůrné činnosti pro podnikání j. n.</v>
      </c>
      <c r="DB2876" t="s">
        <v>2917</v>
      </c>
    </row>
    <row r="2877" spans="65:106" x14ac:dyDescent="0.25">
      <c r="BM2877" s="45"/>
      <c r="BO2877" s="41"/>
      <c r="BP2877" s="41"/>
      <c r="BQ2877" s="41"/>
      <c r="BS2877" s="39"/>
      <c r="CT2877" t="str">
        <f t="shared" si="323"/>
        <v>82990 - Ostatní podpůrné činnosti pro podnikání j. n.</v>
      </c>
      <c r="DB2877" t="s">
        <v>2920</v>
      </c>
    </row>
    <row r="2878" spans="65:106" x14ac:dyDescent="0.25">
      <c r="BM2878" s="45"/>
      <c r="BO2878" s="41"/>
      <c r="BP2878" s="41"/>
      <c r="BQ2878" s="41"/>
      <c r="BS2878" s="39"/>
      <c r="CT2878" t="str">
        <f t="shared" si="323"/>
        <v>82990 - Ostatní podpůrné činnosti pro podnikání j. n.</v>
      </c>
      <c r="DB2878" t="s">
        <v>2920</v>
      </c>
    </row>
    <row r="2879" spans="65:106" x14ac:dyDescent="0.25">
      <c r="BM2879" s="45"/>
      <c r="BO2879" s="41"/>
      <c r="BP2879" s="41"/>
      <c r="BQ2879" s="41"/>
      <c r="BS2879" s="39"/>
      <c r="CT2879" t="str">
        <f t="shared" si="323"/>
        <v>82990 - Ostatní podpůrné činnosti pro podnikání j. n.</v>
      </c>
      <c r="DB2879" t="s">
        <v>2920</v>
      </c>
    </row>
    <row r="2880" spans="65:106" x14ac:dyDescent="0.25">
      <c r="BM2880" s="45"/>
      <c r="BO2880" s="41"/>
      <c r="BP2880" s="41"/>
      <c r="BQ2880" s="41"/>
      <c r="BS2880" s="39"/>
      <c r="CT2880" t="str">
        <f t="shared" si="323"/>
        <v>82990 - Ostatní podpůrné činnosti pro podnikání j. n.</v>
      </c>
      <c r="DB2880" t="s">
        <v>2920</v>
      </c>
    </row>
    <row r="2881" spans="65:106" x14ac:dyDescent="0.25">
      <c r="BM2881" s="45"/>
      <c r="BO2881" s="41"/>
      <c r="BP2881" s="41"/>
      <c r="BQ2881" s="41"/>
      <c r="BS2881" s="39"/>
      <c r="CT2881" t="str">
        <f t="shared" si="323"/>
        <v>82990 - Ostatní podpůrné činnosti pro podnikání j. n.</v>
      </c>
      <c r="DB2881" t="s">
        <v>2920</v>
      </c>
    </row>
    <row r="2882" spans="65:106" x14ac:dyDescent="0.25">
      <c r="BM2882" s="45"/>
      <c r="BO2882" s="41"/>
      <c r="BP2882" s="41"/>
      <c r="BQ2882" s="41"/>
      <c r="BS2882" s="39"/>
      <c r="CT2882" t="str">
        <f t="shared" si="323"/>
        <v>82990 - Ostatní podpůrné činnosti pro podnikání j. n.</v>
      </c>
      <c r="DB2882" t="s">
        <v>2920</v>
      </c>
    </row>
    <row r="2883" spans="65:106" x14ac:dyDescent="0.25">
      <c r="BM2883" s="45"/>
      <c r="BO2883" s="41"/>
      <c r="BP2883" s="41"/>
      <c r="BQ2883" s="41"/>
      <c r="BS2883" s="39"/>
      <c r="CT2883" t="str">
        <f t="shared" si="323"/>
        <v>82990 - Ostatní podpůrné činnosti pro podnikání j. n.</v>
      </c>
      <c r="DB2883" t="s">
        <v>2920</v>
      </c>
    </row>
    <row r="2884" spans="65:106" x14ac:dyDescent="0.25">
      <c r="BM2884" s="45"/>
      <c r="BO2884" s="41"/>
      <c r="BP2884" s="41"/>
      <c r="BQ2884" s="41"/>
      <c r="BS2884" s="39"/>
      <c r="CT2884" t="e">
        <f>TRIM(#REF!)</f>
        <v>#REF!</v>
      </c>
      <c r="DB2884" t="s">
        <v>3392</v>
      </c>
    </row>
    <row r="2885" spans="65:106" x14ac:dyDescent="0.25">
      <c r="BM2885" s="45"/>
      <c r="BO2885" s="41"/>
      <c r="BP2885" s="41"/>
      <c r="BQ2885" s="41"/>
      <c r="BS2885" s="39"/>
      <c r="CT2885" t="str">
        <f t="shared" ref="CT2885:CT2891" si="324">TRIM(D1096)</f>
        <v>82990 - Ostatní podpůrné činnosti pro podnikání j. n.</v>
      </c>
      <c r="DB2885" t="s">
        <v>2923</v>
      </c>
    </row>
    <row r="2886" spans="65:106" x14ac:dyDescent="0.25">
      <c r="BM2886" s="45"/>
      <c r="BO2886" s="41"/>
      <c r="BP2886" s="41"/>
      <c r="BQ2886" s="41"/>
      <c r="BS2886" s="39"/>
      <c r="CT2886" t="str">
        <f t="shared" si="324"/>
        <v>82990 - Ostatní podpůrné činnosti pro podnikání j. n.</v>
      </c>
      <c r="DB2886" t="s">
        <v>2927</v>
      </c>
    </row>
    <row r="2887" spans="65:106" x14ac:dyDescent="0.25">
      <c r="BM2887" s="45"/>
      <c r="BO2887" s="41"/>
      <c r="BP2887" s="41"/>
      <c r="BQ2887" s="41"/>
      <c r="BS2887" s="39"/>
      <c r="CT2887" t="str">
        <f t="shared" si="324"/>
        <v>82990 - Ostatní podpůrné činnosti pro podnikání j. n.</v>
      </c>
      <c r="DB2887" t="s">
        <v>2932</v>
      </c>
    </row>
    <row r="2888" spans="65:106" x14ac:dyDescent="0.25">
      <c r="BM2888" s="45"/>
      <c r="BO2888" s="41"/>
      <c r="BP2888" s="41"/>
      <c r="BQ2888" s="41"/>
      <c r="BS2888" s="39"/>
      <c r="CT2888" t="str">
        <f t="shared" si="324"/>
        <v>84110 - Všeobecné činnosti veřejné správy</v>
      </c>
      <c r="DB2888" t="s">
        <v>2936</v>
      </c>
    </row>
    <row r="2889" spans="65:106" x14ac:dyDescent="0.25">
      <c r="BM2889" s="45"/>
      <c r="BO2889" s="41"/>
      <c r="BP2889" s="41"/>
      <c r="BQ2889" s="41"/>
      <c r="BS2889" s="39"/>
      <c r="CT2889" t="str">
        <f t="shared" si="324"/>
        <v>84120 - Regulace činností souvisejících s poskytováním zdravotní péče, vzděláváním, kulturou a sociální péčí, kromě sociál. Zabezpečení</v>
      </c>
      <c r="DB2889" t="s">
        <v>2939</v>
      </c>
    </row>
    <row r="2890" spans="65:106" x14ac:dyDescent="0.25">
      <c r="BM2890" s="45"/>
      <c r="BO2890" s="41"/>
      <c r="BP2890" s="41"/>
      <c r="BQ2890" s="41"/>
      <c r="BS2890" s="39"/>
      <c r="CT2890" t="str">
        <f t="shared" si="324"/>
        <v>84130 - Regulace a podpora podnikatelského prostředí</v>
      </c>
      <c r="DB2890" t="s">
        <v>2943</v>
      </c>
    </row>
    <row r="2891" spans="65:106" x14ac:dyDescent="0.25">
      <c r="BM2891" s="45"/>
      <c r="BO2891" s="41"/>
      <c r="BP2891" s="41"/>
      <c r="BQ2891" s="41"/>
      <c r="BS2891" s="39"/>
      <c r="CT2891" t="str">
        <f t="shared" si="324"/>
        <v>84210 - Činnosti v oblasti zahraničních věcí</v>
      </c>
      <c r="DB2891" t="s">
        <v>2947</v>
      </c>
    </row>
    <row r="2892" spans="65:106" x14ac:dyDescent="0.25">
      <c r="BM2892" s="45"/>
      <c r="BO2892" s="41"/>
      <c r="BP2892" s="41"/>
      <c r="BQ2892" s="41"/>
      <c r="BS2892" s="39"/>
      <c r="CT2892" t="e">
        <f>TRIM(#REF!)</f>
        <v>#REF!</v>
      </c>
      <c r="DB2892" t="s">
        <v>2950</v>
      </c>
    </row>
    <row r="2893" spans="65:106" x14ac:dyDescent="0.25">
      <c r="BM2893" s="45"/>
      <c r="BO2893" s="41"/>
      <c r="BP2893" s="41"/>
      <c r="BQ2893" s="41"/>
      <c r="BS2893" s="39"/>
      <c r="CT2893" t="str">
        <f>TRIM(D1103)</f>
        <v>84211 - Pomoc cizím zemím při katastrofách nebo v nouzových situacích přímo nebo prostřednictvím mezinárodních organizací</v>
      </c>
      <c r="DB2893" t="s">
        <v>2950</v>
      </c>
    </row>
    <row r="2894" spans="65:106" x14ac:dyDescent="0.25">
      <c r="BM2894" s="45"/>
      <c r="BO2894" s="41"/>
      <c r="BP2894" s="41"/>
      <c r="BQ2894" s="41"/>
      <c r="BS2894" s="39"/>
      <c r="CT2894" t="e">
        <f>TRIM(#REF!)</f>
        <v>#REF!</v>
      </c>
      <c r="DB2894" t="s">
        <v>3393</v>
      </c>
    </row>
    <row r="2895" spans="65:106" x14ac:dyDescent="0.25">
      <c r="BM2895" s="45"/>
      <c r="BO2895" s="41"/>
      <c r="BP2895" s="41"/>
      <c r="BQ2895" s="41"/>
      <c r="BS2895" s="39"/>
      <c r="CT2895" t="e">
        <f>TRIM(#REF!)</f>
        <v>#REF!</v>
      </c>
      <c r="DB2895" t="s">
        <v>3393</v>
      </c>
    </row>
    <row r="2896" spans="65:106" x14ac:dyDescent="0.25">
      <c r="BM2896" s="45"/>
      <c r="BO2896" s="41"/>
      <c r="BP2896" s="41"/>
      <c r="BQ2896" s="41"/>
      <c r="BS2896" s="39"/>
      <c r="CT2896" t="str">
        <f>TRIM(D1104)</f>
        <v>84212 - Rozvíjení vzájemného přátelství a porozumění mezi národy</v>
      </c>
      <c r="DB2896" t="s">
        <v>2955</v>
      </c>
    </row>
    <row r="2897" spans="65:106" x14ac:dyDescent="0.25">
      <c r="BM2897" s="45"/>
      <c r="BO2897" s="41"/>
      <c r="BP2897" s="41"/>
      <c r="BQ2897" s="41"/>
      <c r="BS2897" s="39"/>
      <c r="CT2897" t="str">
        <f>TRIM(D1105)</f>
        <v>84219 - Ostatní činnosti v oblasti zahraničních věcí</v>
      </c>
      <c r="DB2897" t="s">
        <v>2960</v>
      </c>
    </row>
    <row r="2898" spans="65:106" x14ac:dyDescent="0.25">
      <c r="BM2898" s="45"/>
      <c r="BO2898" s="41"/>
      <c r="BP2898" s="41"/>
      <c r="BQ2898" s="41"/>
      <c r="BS2898" s="39"/>
      <c r="CT2898" t="str">
        <f>TRIM(D1106)</f>
        <v>84220 - Činnosti v oblasti obrany</v>
      </c>
      <c r="DB2898" t="s">
        <v>2964</v>
      </c>
    </row>
    <row r="2899" spans="65:106" x14ac:dyDescent="0.25">
      <c r="BM2899" s="45"/>
      <c r="BO2899" s="41"/>
      <c r="BP2899" s="41"/>
      <c r="BQ2899" s="41"/>
      <c r="BS2899" s="39"/>
      <c r="CT2899" t="e">
        <f>TRIM(#REF!)</f>
        <v>#REF!</v>
      </c>
      <c r="DB2899" t="s">
        <v>3394</v>
      </c>
    </row>
    <row r="2900" spans="65:106" x14ac:dyDescent="0.25">
      <c r="BM2900" s="45"/>
      <c r="BO2900" s="41"/>
      <c r="BP2900" s="41"/>
      <c r="BQ2900" s="41"/>
      <c r="BS2900" s="39"/>
      <c r="CT2900" t="e">
        <f>TRIM(#REF!)</f>
        <v>#REF!</v>
      </c>
      <c r="DB2900" t="s">
        <v>3394</v>
      </c>
    </row>
    <row r="2901" spans="65:106" x14ac:dyDescent="0.25">
      <c r="BM2901" s="45"/>
      <c r="BO2901" s="41"/>
      <c r="BP2901" s="41"/>
      <c r="BQ2901" s="41"/>
      <c r="BS2901" s="39"/>
      <c r="CT2901" t="str">
        <f t="shared" ref="CT2901:CT2907" si="325">TRIM(D1107)</f>
        <v>84230 - Činnosti v oblasti spravedlnosti a soudnictví</v>
      </c>
      <c r="DB2901" t="s">
        <v>2967</v>
      </c>
    </row>
    <row r="2902" spans="65:106" x14ac:dyDescent="0.25">
      <c r="BM2902" s="45"/>
      <c r="BO2902" s="41"/>
      <c r="BP2902" s="41"/>
      <c r="BQ2902" s="41"/>
      <c r="BS2902" s="39"/>
      <c r="CT2902" t="str">
        <f t="shared" si="325"/>
        <v>84240 - Činnosti v oblasti veřejného pořádku a bezpečnosti</v>
      </c>
      <c r="DB2902" t="s">
        <v>2967</v>
      </c>
    </row>
    <row r="2903" spans="65:106" x14ac:dyDescent="0.25">
      <c r="BM2903" s="45"/>
      <c r="BO2903" s="41"/>
      <c r="BP2903" s="41"/>
      <c r="BQ2903" s="41"/>
      <c r="BS2903" s="39"/>
      <c r="CT2903" t="str">
        <f t="shared" si="325"/>
        <v>84250 - Činnosti v oblasti protipožární ochrany</v>
      </c>
      <c r="DB2903" t="s">
        <v>2971</v>
      </c>
    </row>
    <row r="2904" spans="65:106" x14ac:dyDescent="0.25">
      <c r="BM2904" s="45"/>
      <c r="BO2904" s="41"/>
      <c r="BP2904" s="41"/>
      <c r="BQ2904" s="41"/>
      <c r="BS2904" s="39"/>
      <c r="CT2904" t="str">
        <f t="shared" si="325"/>
        <v>84300 - Činnosti v oblasti povinného sociálního zabezpečení</v>
      </c>
      <c r="DB2904" t="s">
        <v>2975</v>
      </c>
    </row>
    <row r="2905" spans="65:106" x14ac:dyDescent="0.25">
      <c r="BM2905" s="45"/>
      <c r="BO2905" s="41"/>
      <c r="BP2905" s="41"/>
      <c r="BQ2905" s="41"/>
      <c r="BS2905" s="39"/>
      <c r="CT2905" t="str">
        <f t="shared" si="325"/>
        <v>85100 - Předškolní vzdělávání</v>
      </c>
      <c r="DB2905" t="s">
        <v>2978</v>
      </c>
    </row>
    <row r="2906" spans="65:106" x14ac:dyDescent="0.25">
      <c r="BM2906" s="45"/>
      <c r="BO2906" s="41"/>
      <c r="BP2906" s="41"/>
      <c r="BQ2906" s="41"/>
      <c r="BS2906" s="39"/>
      <c r="CT2906" t="str">
        <f t="shared" si="325"/>
        <v>85200 - Primární vzdělávání</v>
      </c>
      <c r="DB2906" t="s">
        <v>2981</v>
      </c>
    </row>
    <row r="2907" spans="65:106" x14ac:dyDescent="0.25">
      <c r="BM2907" s="45"/>
      <c r="BO2907" s="41"/>
      <c r="BP2907" s="41"/>
      <c r="BQ2907" s="41"/>
      <c r="BS2907" s="39"/>
      <c r="CT2907" t="str">
        <f t="shared" si="325"/>
        <v>85310 - Sekundární všeobecné vzdělávání</v>
      </c>
      <c r="DB2907" t="s">
        <v>2984</v>
      </c>
    </row>
    <row r="2908" spans="65:106" x14ac:dyDescent="0.25">
      <c r="BM2908" s="45"/>
      <c r="BO2908" s="41"/>
      <c r="BP2908" s="41"/>
      <c r="BQ2908" s="41"/>
      <c r="BS2908" s="39"/>
      <c r="CT2908" t="e">
        <f>TRIM(#REF!)</f>
        <v>#REF!</v>
      </c>
      <c r="DB2908" t="s">
        <v>3395</v>
      </c>
    </row>
    <row r="2909" spans="65:106" x14ac:dyDescent="0.25">
      <c r="BM2909" s="45"/>
      <c r="BO2909" s="41"/>
      <c r="BP2909" s="41"/>
      <c r="BQ2909" s="41"/>
      <c r="BS2909" s="39"/>
      <c r="CT2909" t="e">
        <f>TRIM(#REF!)</f>
        <v>#REF!</v>
      </c>
      <c r="DB2909" t="s">
        <v>3395</v>
      </c>
    </row>
    <row r="2910" spans="65:106" x14ac:dyDescent="0.25">
      <c r="BM2910" s="45"/>
      <c r="BO2910" s="41"/>
      <c r="BP2910" s="41"/>
      <c r="BQ2910" s="41"/>
      <c r="BS2910" s="39"/>
      <c r="CT2910" t="e">
        <f>TRIM(#REF!)</f>
        <v>#REF!</v>
      </c>
      <c r="DB2910" t="s">
        <v>3395</v>
      </c>
    </row>
    <row r="2911" spans="65:106" x14ac:dyDescent="0.25">
      <c r="BM2911" s="45"/>
      <c r="BO2911" s="41"/>
      <c r="BP2911" s="41"/>
      <c r="BQ2911" s="41"/>
      <c r="BS2911" s="39"/>
      <c r="CT2911" t="e">
        <f>TRIM(#REF!)</f>
        <v>#REF!</v>
      </c>
      <c r="DB2911" t="s">
        <v>3395</v>
      </c>
    </row>
    <row r="2912" spans="65:106" x14ac:dyDescent="0.25">
      <c r="BM2912" s="45"/>
      <c r="BO2912" s="41"/>
      <c r="BP2912" s="41"/>
      <c r="BQ2912" s="41"/>
      <c r="BS2912" s="39"/>
      <c r="CT2912" t="e">
        <f>TRIM(#REF!)</f>
        <v>#REF!</v>
      </c>
      <c r="DB2912" t="s">
        <v>3395</v>
      </c>
    </row>
    <row r="2913" spans="65:106" x14ac:dyDescent="0.25">
      <c r="BM2913" s="45"/>
      <c r="BO2913" s="41"/>
      <c r="BP2913" s="41"/>
      <c r="BQ2913" s="41"/>
      <c r="BS2913" s="39"/>
      <c r="CT2913" t="e">
        <f>TRIM(#REF!)</f>
        <v>#REF!</v>
      </c>
      <c r="DB2913" t="s">
        <v>3395</v>
      </c>
    </row>
    <row r="2914" spans="65:106" x14ac:dyDescent="0.25">
      <c r="BM2914" s="45"/>
      <c r="BO2914" s="41"/>
      <c r="BP2914" s="41"/>
      <c r="BQ2914" s="41"/>
      <c r="BS2914" s="39"/>
      <c r="CT2914" t="str">
        <f t="shared" ref="CT2914:CT2920" si="326">TRIM(D1114)</f>
        <v>85311 - Základní vzdělávání na druhém stupni základních škol</v>
      </c>
      <c r="DB2914" t="s">
        <v>2987</v>
      </c>
    </row>
    <row r="2915" spans="65:106" x14ac:dyDescent="0.25">
      <c r="BM2915" s="45"/>
      <c r="BO2915" s="41"/>
      <c r="BP2915" s="41"/>
      <c r="BQ2915" s="41"/>
      <c r="BS2915" s="39"/>
      <c r="CT2915" t="str">
        <f t="shared" si="326"/>
        <v>85312 - Střední všeobecné vzdělávání</v>
      </c>
      <c r="DB2915" t="s">
        <v>2992</v>
      </c>
    </row>
    <row r="2916" spans="65:106" x14ac:dyDescent="0.25">
      <c r="BM2916" s="45"/>
      <c r="BO2916" s="41"/>
      <c r="BP2916" s="41"/>
      <c r="BQ2916" s="41"/>
      <c r="BS2916" s="39"/>
      <c r="CT2916" t="str">
        <f t="shared" si="326"/>
        <v>85320 - Sekundární odborné vzdělávání</v>
      </c>
      <c r="DB2916" t="s">
        <v>2998</v>
      </c>
    </row>
    <row r="2917" spans="65:106" x14ac:dyDescent="0.25">
      <c r="BM2917" s="45"/>
      <c r="BO2917" s="41"/>
      <c r="BP2917" s="41"/>
      <c r="BQ2917" s="41"/>
      <c r="BS2917" s="39"/>
      <c r="CT2917" t="str">
        <f t="shared" si="326"/>
        <v>85321 - Střední odborné vzdělávání na učilištích</v>
      </c>
      <c r="DB2917" t="s">
        <v>2998</v>
      </c>
    </row>
    <row r="2918" spans="65:106" x14ac:dyDescent="0.25">
      <c r="BM2918" s="45"/>
      <c r="BO2918" s="41"/>
      <c r="BP2918" s="41"/>
      <c r="BQ2918" s="41"/>
      <c r="BS2918" s="39"/>
      <c r="CT2918" t="str">
        <f t="shared" si="326"/>
        <v>85321 - Střední odborné vzdělávání na učilištích</v>
      </c>
      <c r="DB2918" t="s">
        <v>2998</v>
      </c>
    </row>
    <row r="2919" spans="65:106" x14ac:dyDescent="0.25">
      <c r="BM2919" s="45"/>
      <c r="BO2919" s="41"/>
      <c r="BP2919" s="41"/>
      <c r="BQ2919" s="41"/>
      <c r="BS2919" s="39"/>
      <c r="CT2919" t="str">
        <f t="shared" si="326"/>
        <v>85322 - Střední odborné vzdělávání na středních odborných školách</v>
      </c>
      <c r="DB2919" t="s">
        <v>2998</v>
      </c>
    </row>
    <row r="2920" spans="65:106" x14ac:dyDescent="0.25">
      <c r="BM2920" s="45"/>
      <c r="BO2920" s="41"/>
      <c r="BP2920" s="41"/>
      <c r="BQ2920" s="41"/>
      <c r="BS2920" s="39"/>
      <c r="CT2920" t="str">
        <f t="shared" si="326"/>
        <v>85322 - Střední odborné vzdělávání na středních odborných školách</v>
      </c>
      <c r="DB2920" t="s">
        <v>3011</v>
      </c>
    </row>
    <row r="2921" spans="65:106" x14ac:dyDescent="0.25">
      <c r="BM2921" s="45"/>
      <c r="BO2921" s="41"/>
      <c r="BP2921" s="41"/>
      <c r="BQ2921" s="41"/>
      <c r="BS2921" s="39"/>
      <c r="CT2921" t="e">
        <f>TRIM(#REF!)</f>
        <v>#REF!</v>
      </c>
      <c r="DB2921" t="s">
        <v>3396</v>
      </c>
    </row>
    <row r="2922" spans="65:106" x14ac:dyDescent="0.25">
      <c r="BM2922" s="45"/>
      <c r="BO2922" s="41"/>
      <c r="BP2922" s="41"/>
      <c r="BQ2922" s="41"/>
      <c r="BS2922" s="39"/>
      <c r="CT2922" t="e">
        <f>TRIM(#REF!)</f>
        <v>#REF!</v>
      </c>
      <c r="DB2922" t="s">
        <v>3396</v>
      </c>
    </row>
    <row r="2923" spans="65:106" x14ac:dyDescent="0.25">
      <c r="BM2923" s="45"/>
      <c r="BO2923" s="41"/>
      <c r="BP2923" s="41"/>
      <c r="BQ2923" s="41"/>
      <c r="BS2923" s="39"/>
      <c r="CT2923" t="e">
        <f>TRIM(#REF!)</f>
        <v>#REF!</v>
      </c>
      <c r="DB2923" t="s">
        <v>3396</v>
      </c>
    </row>
    <row r="2924" spans="65:106" x14ac:dyDescent="0.25">
      <c r="BM2924" s="45"/>
      <c r="BO2924" s="41"/>
      <c r="BP2924" s="41"/>
      <c r="BQ2924" s="41"/>
      <c r="BS2924" s="39"/>
      <c r="CT2924" t="e">
        <f>TRIM(#REF!)</f>
        <v>#REF!</v>
      </c>
      <c r="DB2924" t="s">
        <v>3396</v>
      </c>
    </row>
    <row r="2925" spans="65:106" x14ac:dyDescent="0.25">
      <c r="BM2925" s="45"/>
      <c r="BO2925" s="41"/>
      <c r="BP2925" s="41"/>
      <c r="BQ2925" s="41"/>
      <c r="BS2925" s="39"/>
      <c r="CT2925" t="str">
        <f t="shared" ref="CT2925:CT2933" si="327">TRIM(D1121)</f>
        <v>85410 - Postsekundární nikoli terciární vzdělávání</v>
      </c>
      <c r="DB2925" t="s">
        <v>3016</v>
      </c>
    </row>
    <row r="2926" spans="65:106" x14ac:dyDescent="0.25">
      <c r="BM2926" s="45"/>
      <c r="BO2926" s="41"/>
      <c r="BP2926" s="41"/>
      <c r="BQ2926" s="41"/>
      <c r="BS2926" s="39"/>
      <c r="CT2926" t="str">
        <f t="shared" si="327"/>
        <v>85420 - Terciární vzdělávání</v>
      </c>
      <c r="DB2926" t="s">
        <v>3016</v>
      </c>
    </row>
    <row r="2927" spans="65:106" x14ac:dyDescent="0.25">
      <c r="BM2927" s="45"/>
      <c r="BO2927" s="41"/>
      <c r="BP2927" s="41"/>
      <c r="BQ2927" s="41"/>
      <c r="BS2927" s="39"/>
      <c r="CT2927" t="str">
        <f t="shared" si="327"/>
        <v>85510 - Sportovní a rekreační vzdělávání</v>
      </c>
      <c r="DB2927" t="s">
        <v>3025</v>
      </c>
    </row>
    <row r="2928" spans="65:106" x14ac:dyDescent="0.25">
      <c r="BM2928" s="45"/>
      <c r="BO2928" s="41"/>
      <c r="BP2928" s="41"/>
      <c r="BQ2928" s="41"/>
      <c r="BS2928" s="39"/>
      <c r="CT2928" t="str">
        <f t="shared" si="327"/>
        <v>85510 - Sportovní a rekreační vzdělávání</v>
      </c>
      <c r="DB2928" t="s">
        <v>3031</v>
      </c>
    </row>
    <row r="2929" spans="65:106" x14ac:dyDescent="0.25">
      <c r="BM2929" s="45"/>
      <c r="BO2929" s="41"/>
      <c r="BP2929" s="41"/>
      <c r="BQ2929" s="41"/>
      <c r="BS2929" s="39"/>
      <c r="CT2929" t="str">
        <f t="shared" si="327"/>
        <v>85520 - Umělecké vzdělávání</v>
      </c>
      <c r="DB2929" t="s">
        <v>3037</v>
      </c>
    </row>
    <row r="2930" spans="65:106" x14ac:dyDescent="0.25">
      <c r="BM2930" s="45"/>
      <c r="BO2930" s="41"/>
      <c r="BP2930" s="41"/>
      <c r="BQ2930" s="41"/>
      <c r="BS2930" s="39"/>
      <c r="CT2930" t="str">
        <f t="shared" si="327"/>
        <v>85530 - Činnosti autoškol a jiných škol řízení</v>
      </c>
      <c r="DB2930" t="s">
        <v>3037</v>
      </c>
    </row>
    <row r="2931" spans="65:106" x14ac:dyDescent="0.25">
      <c r="BM2931" s="45"/>
      <c r="BO2931" s="41"/>
      <c r="BP2931" s="41"/>
      <c r="BQ2931" s="41"/>
      <c r="BS2931" s="39"/>
      <c r="CT2931" t="str">
        <f t="shared" si="327"/>
        <v>85531 - Činnosti autoškol</v>
      </c>
      <c r="DB2931" t="s">
        <v>3045</v>
      </c>
    </row>
    <row r="2932" spans="65:106" x14ac:dyDescent="0.25">
      <c r="BM2932" s="45"/>
      <c r="BO2932" s="41"/>
      <c r="BP2932" s="41"/>
      <c r="BQ2932" s="41"/>
      <c r="BS2932" s="39"/>
      <c r="CT2932" t="str">
        <f t="shared" si="327"/>
        <v>85532 - Činnosti leteckých škol</v>
      </c>
      <c r="DB2932" t="s">
        <v>3048</v>
      </c>
    </row>
    <row r="2933" spans="65:106" x14ac:dyDescent="0.25">
      <c r="BM2933" s="45"/>
      <c r="BO2933" s="41"/>
      <c r="BP2933" s="41"/>
      <c r="BQ2933" s="41"/>
      <c r="BS2933" s="39"/>
      <c r="CT2933" t="str">
        <f t="shared" si="327"/>
        <v>85539 - Činnosti ostatních škol řízení</v>
      </c>
      <c r="DB2933" t="s">
        <v>3051</v>
      </c>
    </row>
    <row r="2934" spans="65:106" x14ac:dyDescent="0.25">
      <c r="BM2934" s="45"/>
      <c r="BO2934" s="41"/>
      <c r="BP2934" s="41"/>
      <c r="BQ2934" s="41"/>
      <c r="BS2934" s="39"/>
      <c r="CT2934" t="e">
        <f>TRIM(#REF!)</f>
        <v>#REF!</v>
      </c>
      <c r="DB2934" t="s">
        <v>3397</v>
      </c>
    </row>
    <row r="2935" spans="65:106" x14ac:dyDescent="0.25">
      <c r="BM2935" s="45"/>
      <c r="BO2935" s="41"/>
      <c r="BP2935" s="41"/>
      <c r="BQ2935" s="41"/>
      <c r="BS2935" s="39"/>
      <c r="CT2935" t="e">
        <f>TRIM(#REF!)</f>
        <v>#REF!</v>
      </c>
      <c r="DB2935" t="s">
        <v>3397</v>
      </c>
    </row>
    <row r="2936" spans="65:106" x14ac:dyDescent="0.25">
      <c r="BM2936" s="45"/>
      <c r="BO2936" s="41"/>
      <c r="BP2936" s="41"/>
      <c r="BQ2936" s="41"/>
      <c r="BS2936" s="39"/>
      <c r="CT2936" t="e">
        <f>TRIM(#REF!)</f>
        <v>#REF!</v>
      </c>
      <c r="DB2936" t="s">
        <v>3398</v>
      </c>
    </row>
    <row r="2937" spans="65:106" x14ac:dyDescent="0.25">
      <c r="BM2937" s="45"/>
      <c r="BO2937" s="41"/>
      <c r="BP2937" s="41"/>
      <c r="BQ2937" s="41"/>
      <c r="BS2937" s="39"/>
      <c r="CT2937" t="e">
        <f>TRIM(#REF!)</f>
        <v>#REF!</v>
      </c>
      <c r="DB2937" t="s">
        <v>3398</v>
      </c>
    </row>
    <row r="2938" spans="65:106" x14ac:dyDescent="0.25">
      <c r="BM2938" s="45"/>
      <c r="BO2938" s="41"/>
      <c r="BP2938" s="41"/>
      <c r="BQ2938" s="41"/>
      <c r="BS2938" s="39"/>
      <c r="CT2938" t="str">
        <f t="shared" ref="CT2938:CT2944" si="328">TRIM(D1130)</f>
        <v>85590 - Ostatní vzdělávání j. n.</v>
      </c>
      <c r="DB2938" t="s">
        <v>3054</v>
      </c>
    </row>
    <row r="2939" spans="65:106" x14ac:dyDescent="0.25">
      <c r="BM2939" s="45"/>
      <c r="BO2939" s="41"/>
      <c r="BP2939" s="41"/>
      <c r="BQ2939" s="41"/>
      <c r="BS2939" s="39"/>
      <c r="CT2939" t="str">
        <f t="shared" si="328"/>
        <v>85591 - Vzdělávání v jazykových školách</v>
      </c>
      <c r="DB2939" t="s">
        <v>3054</v>
      </c>
    </row>
    <row r="2940" spans="65:106" x14ac:dyDescent="0.25">
      <c r="BM2940" s="45"/>
      <c r="BO2940" s="41"/>
      <c r="BP2940" s="41"/>
      <c r="BQ2940" s="41"/>
      <c r="BS2940" s="39"/>
      <c r="CT2940" t="str">
        <f t="shared" si="328"/>
        <v>85592 - Environmentální vzdělávání</v>
      </c>
      <c r="DB2940" t="s">
        <v>3054</v>
      </c>
    </row>
    <row r="2941" spans="65:106" x14ac:dyDescent="0.25">
      <c r="BM2941" s="45"/>
      <c r="BO2941" s="41"/>
      <c r="BP2941" s="41"/>
      <c r="BQ2941" s="41"/>
      <c r="BS2941" s="39"/>
      <c r="CT2941" t="str">
        <f t="shared" si="328"/>
        <v>85593 - Inovační vzdělávání</v>
      </c>
      <c r="DB2941" t="s">
        <v>3057</v>
      </c>
    </row>
    <row r="2942" spans="65:106" x14ac:dyDescent="0.25">
      <c r="BM2942" s="45"/>
      <c r="BO2942" s="41"/>
      <c r="BP2942" s="41"/>
      <c r="BQ2942" s="41"/>
      <c r="BS2942" s="39"/>
      <c r="CT2942" t="str">
        <f t="shared" si="328"/>
        <v>85599 - Jiné vzdělávání j. n.</v>
      </c>
      <c r="DB2942" t="s">
        <v>2843</v>
      </c>
    </row>
    <row r="2943" spans="65:106" x14ac:dyDescent="0.25">
      <c r="BM2943" s="45"/>
      <c r="BO2943" s="41"/>
      <c r="BP2943" s="41"/>
      <c r="BQ2943" s="41"/>
      <c r="BS2943" s="39"/>
      <c r="CT2943" t="str">
        <f t="shared" si="328"/>
        <v>85600 - Podpůrné činnosti ve vzdělávání</v>
      </c>
      <c r="DB2943" t="s">
        <v>3060</v>
      </c>
    </row>
    <row r="2944" spans="65:106" x14ac:dyDescent="0.25">
      <c r="BM2944" s="45"/>
      <c r="BO2944" s="41"/>
      <c r="BP2944" s="41"/>
      <c r="BQ2944" s="41"/>
      <c r="BS2944" s="39"/>
      <c r="CT2944" t="str">
        <f t="shared" si="328"/>
        <v>86100 - Ústavní zdravotní péče</v>
      </c>
      <c r="DB2944" t="s">
        <v>3060</v>
      </c>
    </row>
    <row r="2945" spans="65:106" x14ac:dyDescent="0.25">
      <c r="BM2945" s="45"/>
      <c r="BO2945" s="41"/>
      <c r="BP2945" s="41"/>
      <c r="BQ2945" s="41"/>
      <c r="BS2945" s="39"/>
      <c r="CT2945" t="e">
        <f>TRIM(#REF!)</f>
        <v>#REF!</v>
      </c>
      <c r="DB2945" t="s">
        <v>3399</v>
      </c>
    </row>
    <row r="2946" spans="65:106" x14ac:dyDescent="0.25">
      <c r="BM2946" s="45"/>
      <c r="BO2946" s="41"/>
      <c r="BP2946" s="41"/>
      <c r="BQ2946" s="41"/>
      <c r="BS2946" s="39"/>
      <c r="CT2946" t="e">
        <f>TRIM(#REF!)</f>
        <v>#REF!</v>
      </c>
      <c r="DB2946" t="s">
        <v>3399</v>
      </c>
    </row>
    <row r="2947" spans="65:106" x14ac:dyDescent="0.25">
      <c r="BM2947" s="45"/>
      <c r="BO2947" s="41"/>
      <c r="BP2947" s="41"/>
      <c r="BQ2947" s="41"/>
      <c r="BS2947" s="39"/>
      <c r="CT2947" t="e">
        <f>TRIM(#REF!)</f>
        <v>#REF!</v>
      </c>
      <c r="DB2947" t="s">
        <v>3399</v>
      </c>
    </row>
    <row r="2948" spans="65:106" x14ac:dyDescent="0.25">
      <c r="BM2948" s="45"/>
      <c r="BO2948" s="41"/>
      <c r="BP2948" s="41"/>
      <c r="BQ2948" s="41"/>
      <c r="BS2948" s="39"/>
      <c r="CT2948" t="str">
        <f t="shared" ref="CT2948:CT2954" si="329">TRIM(D1137)</f>
        <v>86210 - Všeobecná ambulantní zdravotní péče</v>
      </c>
      <c r="DB2948" t="s">
        <v>3065</v>
      </c>
    </row>
    <row r="2949" spans="65:106" x14ac:dyDescent="0.25">
      <c r="BM2949" s="45"/>
      <c r="BO2949" s="41"/>
      <c r="BP2949" s="41"/>
      <c r="BQ2949" s="41"/>
      <c r="BS2949" s="39"/>
      <c r="CT2949" t="str">
        <f t="shared" si="329"/>
        <v>86220 - Specializovaná ambulantní zdravotní péče</v>
      </c>
      <c r="DB2949" t="s">
        <v>3065</v>
      </c>
    </row>
    <row r="2950" spans="65:106" x14ac:dyDescent="0.25">
      <c r="BM2950" s="45"/>
      <c r="BO2950" s="41"/>
      <c r="BP2950" s="41"/>
      <c r="BQ2950" s="41"/>
      <c r="BS2950" s="39"/>
      <c r="CT2950" t="str">
        <f t="shared" si="329"/>
        <v>86230 - Zubní péče</v>
      </c>
      <c r="DB2950" t="s">
        <v>3069</v>
      </c>
    </row>
    <row r="2951" spans="65:106" x14ac:dyDescent="0.25">
      <c r="BM2951" s="45"/>
      <c r="BO2951" s="41"/>
      <c r="BP2951" s="41"/>
      <c r="BQ2951" s="41"/>
      <c r="BS2951" s="39"/>
      <c r="CT2951" t="str">
        <f t="shared" si="329"/>
        <v>86900 - Ostatní činnosti související se zdravotní péčí</v>
      </c>
      <c r="DB2951" t="s">
        <v>3069</v>
      </c>
    </row>
    <row r="2952" spans="65:106" x14ac:dyDescent="0.25">
      <c r="BM2952" s="45"/>
      <c r="BO2952" s="41"/>
      <c r="BP2952" s="41"/>
      <c r="BQ2952" s="41"/>
      <c r="BS2952" s="39"/>
      <c r="CT2952" t="str">
        <f t="shared" si="329"/>
        <v>86900 - Ostatní činnosti související se zdravotní péčí</v>
      </c>
      <c r="DB2952" t="s">
        <v>3069</v>
      </c>
    </row>
    <row r="2953" spans="65:106" x14ac:dyDescent="0.25">
      <c r="BM2953" s="45"/>
      <c r="BO2953" s="41"/>
      <c r="BP2953" s="41"/>
      <c r="BQ2953" s="41"/>
      <c r="BS2953" s="39"/>
      <c r="CT2953" t="str">
        <f t="shared" si="329"/>
        <v>86900 - Ostatní činnosti související se zdravotní péčí</v>
      </c>
      <c r="DB2953" t="s">
        <v>3069</v>
      </c>
    </row>
    <row r="2954" spans="65:106" x14ac:dyDescent="0.25">
      <c r="BM2954" s="45"/>
      <c r="BO2954" s="41"/>
      <c r="BP2954" s="41"/>
      <c r="BQ2954" s="41"/>
      <c r="BS2954" s="39"/>
      <c r="CT2954" t="str">
        <f t="shared" si="329"/>
        <v>86900 - Ostatní činnosti související se zdravotní péčí</v>
      </c>
      <c r="DB2954" t="s">
        <v>3069</v>
      </c>
    </row>
    <row r="2955" spans="65:106" x14ac:dyDescent="0.25">
      <c r="BM2955" s="45"/>
      <c r="BO2955" s="41"/>
      <c r="BP2955" s="41"/>
      <c r="BQ2955" s="41"/>
      <c r="BS2955" s="39"/>
      <c r="CT2955" t="e">
        <f>TRIM(#REF!)</f>
        <v>#REF!</v>
      </c>
      <c r="DB2955" t="s">
        <v>3400</v>
      </c>
    </row>
    <row r="2956" spans="65:106" x14ac:dyDescent="0.25">
      <c r="BM2956" s="45"/>
      <c r="BO2956" s="41"/>
      <c r="BP2956" s="41"/>
      <c r="BQ2956" s="41"/>
      <c r="BS2956" s="39"/>
      <c r="CT2956" t="e">
        <f>TRIM(#REF!)</f>
        <v>#REF!</v>
      </c>
      <c r="DB2956" t="s">
        <v>3401</v>
      </c>
    </row>
    <row r="2957" spans="65:106" x14ac:dyDescent="0.25">
      <c r="BM2957" s="45"/>
      <c r="BO2957" s="41"/>
      <c r="BP2957" s="41"/>
      <c r="BQ2957" s="41"/>
      <c r="BS2957" s="39"/>
      <c r="CT2957" t="str">
        <f>TRIM(D1144)</f>
        <v>86900 - Ostatní činnosti související se zdravotní péčí</v>
      </c>
      <c r="DB2957" t="s">
        <v>3072</v>
      </c>
    </row>
    <row r="2958" spans="65:106" x14ac:dyDescent="0.25">
      <c r="BM2958" s="45"/>
      <c r="BO2958" s="41"/>
      <c r="BP2958" s="41"/>
      <c r="BQ2958" s="41"/>
      <c r="BS2958" s="39"/>
      <c r="CT2958" t="str">
        <f>TRIM(D1145)</f>
        <v>86900 - Ostatní činnosti související se zdravotní péčí</v>
      </c>
      <c r="DB2958" t="s">
        <v>3075</v>
      </c>
    </row>
    <row r="2959" spans="65:106" x14ac:dyDescent="0.25">
      <c r="BM2959" s="45"/>
      <c r="BO2959" s="41"/>
      <c r="BP2959" s="41"/>
      <c r="BQ2959" s="41"/>
      <c r="BS2959" s="39"/>
      <c r="CT2959" t="str">
        <f>TRIM(D1146)</f>
        <v>86900 - Ostatní činnosti související se zdravotní péčí</v>
      </c>
      <c r="DB2959" t="s">
        <v>3078</v>
      </c>
    </row>
    <row r="2960" spans="65:106" x14ac:dyDescent="0.25">
      <c r="BM2960" s="45"/>
      <c r="BO2960" s="41"/>
      <c r="BP2960" s="41"/>
      <c r="BQ2960" s="41"/>
      <c r="BS2960" s="39"/>
      <c r="CT2960" t="e">
        <f>TRIM(#REF!)</f>
        <v>#REF!</v>
      </c>
      <c r="DB2960" t="s">
        <v>3402</v>
      </c>
    </row>
    <row r="2961" spans="65:106" x14ac:dyDescent="0.25">
      <c r="BM2961" s="45"/>
      <c r="BO2961" s="41"/>
      <c r="BP2961" s="41"/>
      <c r="BQ2961" s="41"/>
      <c r="BS2961" s="39"/>
      <c r="CT2961" t="str">
        <f>TRIM(D1147)</f>
        <v>86901 - Činnosti související s ochranou veřejného zdraví</v>
      </c>
      <c r="DB2961" t="s">
        <v>3081</v>
      </c>
    </row>
    <row r="2962" spans="65:106" x14ac:dyDescent="0.25">
      <c r="BM2962" s="45"/>
      <c r="BO2962" s="41"/>
      <c r="BP2962" s="41"/>
      <c r="BQ2962" s="41"/>
      <c r="BS2962" s="39"/>
      <c r="CT2962" t="str">
        <f>TRIM(D1148)</f>
        <v>86909 - Ostatní činnosti související se zdravotní péčí j. n.</v>
      </c>
      <c r="DB2962" t="s">
        <v>3084</v>
      </c>
    </row>
    <row r="2963" spans="65:106" x14ac:dyDescent="0.25">
      <c r="BM2963" s="45"/>
      <c r="BO2963" s="41"/>
      <c r="BP2963" s="41"/>
      <c r="BQ2963" s="41"/>
      <c r="BS2963" s="39"/>
      <c r="CT2963" t="str">
        <f>TRIM(D1149)</f>
        <v>86909 - Ostatní činnosti související se zdravotní péčí j. n.</v>
      </c>
      <c r="DB2963" t="s">
        <v>3088</v>
      </c>
    </row>
    <row r="2964" spans="65:106" x14ac:dyDescent="0.25">
      <c r="BM2964" s="45"/>
      <c r="BO2964" s="41"/>
      <c r="BP2964" s="41"/>
      <c r="BQ2964" s="41"/>
      <c r="BS2964" s="39"/>
      <c r="CT2964" t="e">
        <f>TRIM(#REF!)</f>
        <v>#REF!</v>
      </c>
      <c r="DB2964" t="s">
        <v>3093</v>
      </c>
    </row>
    <row r="2965" spans="65:106" x14ac:dyDescent="0.25">
      <c r="BM2965" s="45"/>
      <c r="BO2965" s="41"/>
      <c r="BP2965" s="41"/>
      <c r="BQ2965" s="41"/>
      <c r="BS2965" s="39"/>
      <c r="CT2965" t="e">
        <f>TRIM(#REF!)</f>
        <v>#REF!</v>
      </c>
      <c r="DB2965" t="s">
        <v>3097</v>
      </c>
    </row>
    <row r="2966" spans="65:106" x14ac:dyDescent="0.25">
      <c r="BM2966" s="45"/>
      <c r="BO2966" s="41"/>
      <c r="BP2966" s="41"/>
      <c r="BQ2966" s="41"/>
      <c r="BS2966" s="39"/>
      <c r="CT2966" t="e">
        <f>TRIM(#REF!)</f>
        <v>#REF!</v>
      </c>
      <c r="DB2966" t="s">
        <v>3100</v>
      </c>
    </row>
    <row r="2967" spans="65:106" x14ac:dyDescent="0.25">
      <c r="BM2967" s="45"/>
      <c r="BO2967" s="41"/>
      <c r="BP2967" s="41"/>
      <c r="BQ2967" s="41"/>
      <c r="BS2967" s="39"/>
      <c r="CT2967" t="e">
        <f>TRIM(#REF!)</f>
        <v>#REF!</v>
      </c>
      <c r="DB2967" t="s">
        <v>3103</v>
      </c>
    </row>
    <row r="2968" spans="65:106" x14ac:dyDescent="0.25">
      <c r="BM2968" s="45"/>
      <c r="BO2968" s="41"/>
      <c r="BP2968" s="41"/>
      <c r="BQ2968" s="41"/>
      <c r="BS2968" s="39"/>
      <c r="CT2968" t="e">
        <f>TRIM(#REF!)</f>
        <v>#REF!</v>
      </c>
      <c r="DB2968" t="s">
        <v>3106</v>
      </c>
    </row>
    <row r="2969" spans="65:106" x14ac:dyDescent="0.25">
      <c r="BM2969" s="45"/>
      <c r="BO2969" s="41"/>
      <c r="BP2969" s="41"/>
      <c r="BQ2969" s="41"/>
      <c r="BS2969" s="39"/>
      <c r="CT2969" t="e">
        <f>TRIM(#REF!)</f>
        <v>#REF!</v>
      </c>
      <c r="DB2969" t="s">
        <v>3109</v>
      </c>
    </row>
    <row r="2970" spans="65:106" x14ac:dyDescent="0.25">
      <c r="BM2970" s="45"/>
      <c r="BO2970" s="41"/>
      <c r="BP2970" s="41"/>
      <c r="BQ2970" s="41"/>
      <c r="BS2970" s="39"/>
      <c r="CT2970" t="e">
        <f>TRIM(#REF!)</f>
        <v>#REF!</v>
      </c>
      <c r="DB2970" t="s">
        <v>3112</v>
      </c>
    </row>
    <row r="2971" spans="65:106" x14ac:dyDescent="0.25">
      <c r="BM2971" s="45"/>
      <c r="BO2971" s="41"/>
      <c r="BP2971" s="41"/>
      <c r="BQ2971" s="41"/>
      <c r="BS2971" s="39"/>
      <c r="CT2971" t="e">
        <f>TRIM(#REF!)</f>
        <v>#REF!</v>
      </c>
      <c r="DB2971" t="s">
        <v>3115</v>
      </c>
    </row>
    <row r="2972" spans="65:106" x14ac:dyDescent="0.25">
      <c r="BM2972" s="45"/>
      <c r="BO2972" s="41"/>
      <c r="BP2972" s="41"/>
      <c r="BQ2972" s="41"/>
      <c r="BS2972" s="39"/>
      <c r="CT2972" t="e">
        <f>TRIM(#REF!)</f>
        <v>#REF!</v>
      </c>
      <c r="DB2972" t="s">
        <v>3403</v>
      </c>
    </row>
    <row r="2973" spans="65:106" x14ac:dyDescent="0.25">
      <c r="BM2973" s="45"/>
      <c r="BO2973" s="41"/>
      <c r="BP2973" s="41"/>
      <c r="BQ2973" s="41"/>
      <c r="BS2973" s="39"/>
      <c r="CT2973" t="e">
        <f>TRIM(#REF!)</f>
        <v>#REF!</v>
      </c>
      <c r="DB2973" t="s">
        <v>3404</v>
      </c>
    </row>
    <row r="2974" spans="65:106" x14ac:dyDescent="0.25">
      <c r="BM2974" s="45"/>
      <c r="BO2974" s="41"/>
      <c r="BP2974" s="41"/>
      <c r="BQ2974" s="41"/>
      <c r="BS2974" s="39"/>
      <c r="CT2974" t="str">
        <f>TRIM(D1150)</f>
        <v>86909 - Ostatní činnosti související se zdravotní péčí j. n.</v>
      </c>
      <c r="DB2974" t="s">
        <v>3119</v>
      </c>
    </row>
    <row r="2975" spans="65:106" x14ac:dyDescent="0.25">
      <c r="BM2975" s="45"/>
      <c r="BO2975" s="41"/>
      <c r="BP2975" s="41"/>
      <c r="BQ2975" s="41"/>
      <c r="BS2975" s="39"/>
      <c r="CT2975" t="str">
        <f>TRIM(D1151)</f>
        <v>86909 - Ostatní činnosti související se zdravotní péčí j. n.</v>
      </c>
      <c r="DB2975" t="s">
        <v>3125</v>
      </c>
    </row>
    <row r="2976" spans="65:106" x14ac:dyDescent="0.25">
      <c r="BM2976" s="45"/>
      <c r="BO2976" s="41"/>
      <c r="BP2976" s="41"/>
      <c r="BQ2976" s="41"/>
      <c r="BS2976" s="39"/>
      <c r="CT2976" t="e">
        <f>TRIM(#REF!)</f>
        <v>#REF!</v>
      </c>
      <c r="DB2976" t="s">
        <v>3405</v>
      </c>
    </row>
    <row r="2977" spans="65:106" x14ac:dyDescent="0.25">
      <c r="BM2977" s="45"/>
      <c r="BO2977" s="41"/>
      <c r="BP2977" s="41"/>
      <c r="BQ2977" s="41"/>
      <c r="BS2977" s="39"/>
      <c r="CT2977" t="str">
        <f t="shared" ref="CT2977:CT2982" si="330">TRIM(D1152)</f>
        <v>86909 - Ostatní činnosti související se zdravotní péčí j. n.</v>
      </c>
      <c r="DB2977" t="s">
        <v>3129</v>
      </c>
    </row>
    <row r="2978" spans="65:106" x14ac:dyDescent="0.25">
      <c r="BM2978" s="45"/>
      <c r="BO2978" s="41"/>
      <c r="BP2978" s="41"/>
      <c r="BQ2978" s="41"/>
      <c r="BS2978" s="39"/>
      <c r="CT2978" t="str">
        <f t="shared" si="330"/>
        <v>86909 - Ostatní činnosti související se zdravotní péčí j. n.</v>
      </c>
      <c r="DB2978" t="s">
        <v>3133</v>
      </c>
    </row>
    <row r="2979" spans="65:106" x14ac:dyDescent="0.25">
      <c r="BM2979" s="45"/>
      <c r="BO2979" s="41"/>
      <c r="BP2979" s="41"/>
      <c r="BQ2979" s="41"/>
      <c r="BS2979" s="39"/>
      <c r="CT2979" t="str">
        <f t="shared" si="330"/>
        <v>86909 - Ostatní činnosti související se zdravotní péčí j. n.</v>
      </c>
      <c r="DB2979" t="s">
        <v>3138</v>
      </c>
    </row>
    <row r="2980" spans="65:106" x14ac:dyDescent="0.25">
      <c r="BM2980" s="45"/>
      <c r="BO2980" s="41"/>
      <c r="BP2980" s="41"/>
      <c r="BQ2980" s="41"/>
      <c r="BS2980" s="39"/>
      <c r="CT2980" t="str">
        <f t="shared" si="330"/>
        <v>87100 - Sociální péče ve zdravotnických zařízeních ústavní péče</v>
      </c>
      <c r="DB2980" t="s">
        <v>3143</v>
      </c>
    </row>
    <row r="2981" spans="65:106" x14ac:dyDescent="0.25">
      <c r="BM2981" s="45"/>
      <c r="BO2981" s="41"/>
      <c r="BP2981" s="41"/>
      <c r="BQ2981" s="41"/>
      <c r="BS2981" s="39"/>
      <c r="CT2981" t="str">
        <f t="shared" si="330"/>
        <v>87200 - Sociální péče v zařízeních pro osoby s chronickým duševním onemocněním a osoby závislé na návykových látkách</v>
      </c>
      <c r="DB2981" t="s">
        <v>3148</v>
      </c>
    </row>
    <row r="2982" spans="65:106" x14ac:dyDescent="0.25">
      <c r="BM2982" s="45"/>
      <c r="BO2982" s="41"/>
      <c r="BP2982" s="41"/>
      <c r="BQ2982" s="41"/>
      <c r="BS2982" s="39"/>
      <c r="CT2982" t="str">
        <f t="shared" si="330"/>
        <v>87201 - Sociální péče v zařízeních pro osoby s chronickým duševním onemocněním</v>
      </c>
      <c r="DB2982" t="s">
        <v>3153</v>
      </c>
    </row>
    <row r="2983" spans="65:106" x14ac:dyDescent="0.25">
      <c r="BM2983" s="45"/>
      <c r="BO2983" s="41"/>
      <c r="BP2983" s="41"/>
      <c r="BQ2983" s="41"/>
      <c r="BS2983" s="39"/>
      <c r="CT2983" t="e">
        <f>TRIM(#REF!)</f>
        <v>#REF!</v>
      </c>
      <c r="DB2983" t="s">
        <v>3406</v>
      </c>
    </row>
    <row r="2984" spans="65:106" x14ac:dyDescent="0.25">
      <c r="BM2984" s="45"/>
      <c r="BO2984" s="41"/>
      <c r="BP2984" s="41"/>
      <c r="BQ2984" s="41"/>
      <c r="BS2984" s="39"/>
      <c r="CT2984" t="e">
        <f>TRIM(#REF!)</f>
        <v>#REF!</v>
      </c>
      <c r="DB2984" t="s">
        <v>3406</v>
      </c>
    </row>
    <row r="2985" spans="65:106" x14ac:dyDescent="0.25">
      <c r="BM2985" s="45"/>
      <c r="BO2985" s="41"/>
      <c r="BP2985" s="41"/>
      <c r="BQ2985" s="41"/>
      <c r="BS2985" s="39"/>
      <c r="CT2985" t="e">
        <f>TRIM(#REF!)</f>
        <v>#REF!</v>
      </c>
      <c r="DB2985" t="s">
        <v>3406</v>
      </c>
    </row>
    <row r="2986" spans="65:106" x14ac:dyDescent="0.25">
      <c r="BM2986" s="45"/>
      <c r="BO2986" s="41"/>
      <c r="BP2986" s="41"/>
      <c r="BQ2986" s="41"/>
      <c r="BS2986" s="39"/>
      <c r="CT2986" t="e">
        <f>TRIM(#REF!)</f>
        <v>#REF!</v>
      </c>
      <c r="DB2986" t="s">
        <v>3406</v>
      </c>
    </row>
    <row r="2987" spans="65:106" x14ac:dyDescent="0.25">
      <c r="BM2987" s="45"/>
      <c r="BO2987" s="41"/>
      <c r="BP2987" s="41"/>
      <c r="BQ2987" s="41"/>
      <c r="BS2987" s="39"/>
      <c r="CT2987" t="e">
        <f>TRIM(#REF!)</f>
        <v>#REF!</v>
      </c>
      <c r="DB2987" t="s">
        <v>3406</v>
      </c>
    </row>
    <row r="2988" spans="65:106" x14ac:dyDescent="0.25">
      <c r="BM2988" s="45"/>
      <c r="BO2988" s="41"/>
      <c r="BP2988" s="41"/>
      <c r="BQ2988" s="41"/>
      <c r="BS2988" s="39"/>
      <c r="CT2988" t="e">
        <f>TRIM(#REF!)</f>
        <v>#REF!</v>
      </c>
      <c r="DB2988" t="s">
        <v>3406</v>
      </c>
    </row>
    <row r="2989" spans="65:106" x14ac:dyDescent="0.25">
      <c r="BM2989" s="45"/>
      <c r="BO2989" s="41"/>
      <c r="BP2989" s="41"/>
      <c r="BQ2989" s="41"/>
      <c r="BS2989" s="39"/>
      <c r="CT2989" t="e">
        <f>TRIM(#REF!)</f>
        <v>#REF!</v>
      </c>
      <c r="DB2989" t="s">
        <v>3406</v>
      </c>
    </row>
    <row r="2990" spans="65:106" x14ac:dyDescent="0.25">
      <c r="BM2990" s="45"/>
      <c r="BO2990" s="41"/>
      <c r="BP2990" s="41"/>
      <c r="BQ2990" s="41"/>
      <c r="BS2990" s="39"/>
      <c r="CT2990" t="str">
        <f t="shared" ref="CT2990:CT2998" si="331">TRIM(D1158)</f>
        <v>87202 - Sociální péče v zařízeních pro osoby závislé na návykových látkách</v>
      </c>
      <c r="DB2990" t="s">
        <v>3158</v>
      </c>
    </row>
    <row r="2991" spans="65:106" x14ac:dyDescent="0.25">
      <c r="BM2991" s="45"/>
      <c r="BO2991" s="41"/>
      <c r="BP2991" s="41"/>
      <c r="BQ2991" s="41"/>
      <c r="BS2991" s="39"/>
      <c r="CT2991" t="str">
        <f t="shared" si="331"/>
        <v>87300 - Sociální péče v domovech pro seniory a osoby se zdravotním postižením</v>
      </c>
      <c r="DB2991" t="s">
        <v>3158</v>
      </c>
    </row>
    <row r="2992" spans="65:106" x14ac:dyDescent="0.25">
      <c r="BM2992" s="45"/>
      <c r="BO2992" s="41"/>
      <c r="BP2992" s="41"/>
      <c r="BQ2992" s="41"/>
      <c r="BS2992" s="39"/>
      <c r="CT2992" t="str">
        <f t="shared" si="331"/>
        <v>87301 - Sociální péče v domovech pro seniory</v>
      </c>
      <c r="DB2992" t="s">
        <v>3158</v>
      </c>
    </row>
    <row r="2993" spans="65:106" x14ac:dyDescent="0.25">
      <c r="BM2993" s="45"/>
      <c r="BO2993" s="41"/>
      <c r="BP2993" s="41"/>
      <c r="BQ2993" s="41"/>
      <c r="BS2993" s="39"/>
      <c r="CT2993" t="str">
        <f t="shared" si="331"/>
        <v>87302 - Sociální péče v domovech pro osoby se zdravotním postižením</v>
      </c>
      <c r="DB2993" t="s">
        <v>3165</v>
      </c>
    </row>
    <row r="2994" spans="65:106" x14ac:dyDescent="0.25">
      <c r="BM2994" s="45"/>
      <c r="BO2994" s="41"/>
      <c r="BP2994" s="41"/>
      <c r="BQ2994" s="41"/>
      <c r="BS2994" s="39"/>
      <c r="CT2994" t="str">
        <f t="shared" si="331"/>
        <v>87900 - Ostatní pobytové služby sociální péče</v>
      </c>
      <c r="DB2994" t="s">
        <v>3165</v>
      </c>
    </row>
    <row r="2995" spans="65:106" x14ac:dyDescent="0.25">
      <c r="BM2995" s="45"/>
      <c r="BO2995" s="41"/>
      <c r="BP2995" s="41"/>
      <c r="BQ2995" s="41"/>
      <c r="BS2995" s="39"/>
      <c r="CT2995" t="str">
        <f t="shared" si="331"/>
        <v>88100 - Ambulantní nebo terénní sociální služby pro seniory a osoby se zdravotním postižením</v>
      </c>
      <c r="DB2995" t="s">
        <v>3173</v>
      </c>
    </row>
    <row r="2996" spans="65:106" x14ac:dyDescent="0.25">
      <c r="BM2996" s="45"/>
      <c r="BO2996" s="41"/>
      <c r="BP2996" s="41"/>
      <c r="BQ2996" s="41"/>
      <c r="BS2996" s="39"/>
      <c r="CT2996" t="str">
        <f t="shared" si="331"/>
        <v>88101 - Ambulantní nebo terénní sociální služby pro seniory</v>
      </c>
      <c r="DB2996" t="s">
        <v>3178</v>
      </c>
    </row>
    <row r="2997" spans="65:106" x14ac:dyDescent="0.25">
      <c r="BM2997" s="45"/>
      <c r="BO2997" s="41"/>
      <c r="BP2997" s="41"/>
      <c r="BQ2997" s="41"/>
      <c r="BS2997" s="39"/>
      <c r="CT2997" t="str">
        <f t="shared" si="331"/>
        <v>88102 - Ambulantní nebo terénní sociální služby pro osoby se zdravotním postižením</v>
      </c>
      <c r="DB2997" t="s">
        <v>3184</v>
      </c>
    </row>
    <row r="2998" spans="65:106" x14ac:dyDescent="0.25">
      <c r="BM2998" s="45"/>
      <c r="BO2998" s="41"/>
      <c r="BP2998" s="41"/>
      <c r="BQ2998" s="41"/>
      <c r="BS2998" s="39"/>
      <c r="CT2998" t="str">
        <f t="shared" si="331"/>
        <v>88910 - Sociální služby poskytované dětem</v>
      </c>
      <c r="DB2998" t="s">
        <v>3189</v>
      </c>
    </row>
    <row r="2999" spans="65:106" x14ac:dyDescent="0.25">
      <c r="BM2999" s="45"/>
      <c r="BO2999" s="41"/>
      <c r="BP2999" s="41"/>
      <c r="BQ2999" s="41"/>
      <c r="BS2999" s="39"/>
      <c r="CT2999" t="e">
        <f>TRIM(#REF!)</f>
        <v>#REF!</v>
      </c>
      <c r="DB2999" t="s">
        <v>3407</v>
      </c>
    </row>
    <row r="3000" spans="65:106" x14ac:dyDescent="0.25">
      <c r="BM3000" s="45"/>
      <c r="BO3000" s="41"/>
      <c r="BP3000" s="41"/>
      <c r="BQ3000" s="41"/>
      <c r="BS3000" s="39"/>
      <c r="CT3000" t="str">
        <f>TRIM(D1167)</f>
        <v>88910 - Sociální služby poskytované dětem</v>
      </c>
      <c r="DB3000" t="s">
        <v>3193</v>
      </c>
    </row>
    <row r="3001" spans="65:106" x14ac:dyDescent="0.25">
      <c r="BM3001" s="45"/>
      <c r="BO3001" s="41"/>
      <c r="BP3001" s="41"/>
      <c r="BQ3001" s="41"/>
      <c r="BS3001" s="39"/>
      <c r="CT3001" t="str">
        <f>TRIM(D1168)</f>
        <v>88990 - Ostatní ambulantní nebo terénní sociální služby j. n.</v>
      </c>
      <c r="DB3001" t="s">
        <v>3196</v>
      </c>
    </row>
    <row r="3002" spans="65:106" x14ac:dyDescent="0.25">
      <c r="BM3002" s="45"/>
      <c r="BO3002" s="41"/>
      <c r="BP3002" s="41"/>
      <c r="BQ3002" s="41"/>
      <c r="BS3002" s="39"/>
      <c r="CT3002" t="str">
        <f>TRIM(D1169)</f>
        <v>88991 - Sociální služby pro uprchlíky, oběti katastrof</v>
      </c>
      <c r="DB3002" t="s">
        <v>3199</v>
      </c>
    </row>
  </sheetData>
  <sheetProtection algorithmName="SHA-512" hashValue="9f0vb/612ElZoIswKmwRo4y3qQ/auC6Pv4qYOJf7+f/g3T0eGpWHR3x0mkq6wP/i74Yf+gHfPrm2fPrk6Ef9PA==" saltValue="f5QyCAoVdmPLn4FgMVYxYQ==" spinCount="100000" sheet="1" objects="1" scenarios="1"/>
  <mergeCells count="1">
    <mergeCell ref="A1:G1"/>
  </mergeCells>
  <phoneticPr fontId="20" type="noConversion"/>
  <conditionalFormatting sqref="A3:G1236">
    <cfRule type="expression" dxfId="3" priority="1">
      <formula>IF($L3=1,1,0)</formula>
    </cfRule>
    <cfRule type="expression" dxfId="2" priority="6">
      <formula>IF(#REF!=1,1,0)</formula>
    </cfRule>
  </conditionalFormatting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1BE84DB-35DF-446E-9F4D-43C9CE8A2E7B}">
            <xm:f>IF(Převodník!$A$12=$D3,1,0)</xm:f>
            <x14:dxf>
              <fill>
                <patternFill>
                  <bgColor rgb="FFFFFF99"/>
                </patternFill>
              </fill>
            </x14:dxf>
          </x14:cfRule>
          <xm:sqref>A3:G1236</xm:sqref>
        </x14:conditionalFormatting>
        <x14:conditionalFormatting xmlns:xm="http://schemas.microsoft.com/office/excel/2006/main">
          <x14:cfRule type="expression" priority="4" id="{C510E0B9-C810-4739-BB99-F0FCD06C7600}">
            <xm:f>IF(Převodník!$A$12=$D3,1,0)</xm:f>
            <x14:dxf>
              <fill>
                <patternFill>
                  <bgColor rgb="FFFFFF99"/>
                </patternFill>
              </fill>
            </x14:dxf>
          </x14:cfRule>
          <xm:sqref>L3:M11 M12:M1170 L12:L1236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5E9CD-5DCD-49FD-ADD8-15E72CC0BD2D}">
  <dimension ref="A1:E2"/>
  <sheetViews>
    <sheetView workbookViewId="0">
      <selection activeCell="E3" sqref="E3"/>
    </sheetView>
  </sheetViews>
  <sheetFormatPr defaultRowHeight="15" x14ac:dyDescent="0.25"/>
  <cols>
    <col min="1" max="1" width="28.85546875" customWidth="1"/>
    <col min="2" max="2" width="26.7109375" customWidth="1"/>
    <col min="3" max="3" width="28.140625" customWidth="1"/>
  </cols>
  <sheetData>
    <row r="1" spans="1:5" x14ac:dyDescent="0.25">
      <c r="A1" t="s">
        <v>3408</v>
      </c>
      <c r="B1" t="s">
        <v>3409</v>
      </c>
      <c r="C1" t="s">
        <v>3410</v>
      </c>
      <c r="E1" t="s">
        <v>3411</v>
      </c>
    </row>
    <row r="2" spans="1:5" x14ac:dyDescent="0.25">
      <c r="A2" s="57">
        <f>'Přehled převodů'!L1237</f>
        <v>0</v>
      </c>
      <c r="B2" t="s">
        <v>10</v>
      </c>
      <c r="C2" t="str">
        <f>IF(A2=0,"",B2&amp;" ("&amp;A2&amp;")")</f>
        <v/>
      </c>
      <c r="E2" t="str">
        <f>IF(A2=0,"",A2)</f>
        <v/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8A9B6-950C-44BA-8567-B549012A2B30}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9387C-05EB-420E-BC1A-6A944E16E4F1}">
  <dimension ref="A1:AC779"/>
  <sheetViews>
    <sheetView workbookViewId="0">
      <selection activeCell="M20" sqref="M20"/>
    </sheetView>
  </sheetViews>
  <sheetFormatPr defaultRowHeight="15" x14ac:dyDescent="0.25"/>
  <cols>
    <col min="1" max="1" width="9.140625" style="2"/>
    <col min="2" max="2" width="9.140625" style="2" hidden="1" customWidth="1"/>
    <col min="3" max="3" width="6.42578125" style="27" hidden="1" customWidth="1"/>
    <col min="4" max="4" width="7.140625" style="27" hidden="1" customWidth="1"/>
    <col min="5" max="5" width="12.5703125" style="27" hidden="1" customWidth="1"/>
    <col min="6" max="6" width="12.5703125" style="28" hidden="1" customWidth="1"/>
    <col min="7" max="7" width="14.5703125" style="28" customWidth="1"/>
    <col min="8" max="8" width="20.28515625" style="29" hidden="1" customWidth="1"/>
    <col min="9" max="9" width="20.28515625" style="28" hidden="1" customWidth="1"/>
    <col min="10" max="10" width="19.7109375" style="28" customWidth="1"/>
    <col min="11" max="11" width="19.7109375" style="28" hidden="1" customWidth="1"/>
    <col min="12" max="12" width="19.7109375" style="28" customWidth="1"/>
    <col min="13" max="13" width="81" style="28" customWidth="1"/>
    <col min="14" max="14" width="60" style="2" customWidth="1"/>
    <col min="15" max="15" width="58.28515625" style="2" customWidth="1"/>
    <col min="16" max="16" width="61.7109375" style="2" customWidth="1"/>
    <col min="17" max="17" width="15.28515625" style="2" customWidth="1"/>
    <col min="18" max="256" width="9.140625" style="2"/>
    <col min="257" max="257" width="6.42578125" style="2" customWidth="1"/>
    <col min="258" max="258" width="7.140625" style="2" customWidth="1"/>
    <col min="259" max="259" width="8.5703125" style="2" customWidth="1"/>
    <col min="260" max="260" width="60" style="2" customWidth="1"/>
    <col min="261" max="261" width="13.28515625" style="2" customWidth="1"/>
    <col min="262" max="512" width="9.140625" style="2"/>
    <col min="513" max="513" width="6.42578125" style="2" customWidth="1"/>
    <col min="514" max="514" width="7.140625" style="2" customWidth="1"/>
    <col min="515" max="515" width="8.5703125" style="2" customWidth="1"/>
    <col min="516" max="516" width="60" style="2" customWidth="1"/>
    <col min="517" max="517" width="13.28515625" style="2" customWidth="1"/>
    <col min="518" max="768" width="9.140625" style="2"/>
    <col min="769" max="769" width="6.42578125" style="2" customWidth="1"/>
    <col min="770" max="770" width="7.140625" style="2" customWidth="1"/>
    <col min="771" max="771" width="8.5703125" style="2" customWidth="1"/>
    <col min="772" max="772" width="60" style="2" customWidth="1"/>
    <col min="773" max="773" width="13.28515625" style="2" customWidth="1"/>
    <col min="774" max="1024" width="9.140625" style="2"/>
    <col min="1025" max="1025" width="6.42578125" style="2" customWidth="1"/>
    <col min="1026" max="1026" width="7.140625" style="2" customWidth="1"/>
    <col min="1027" max="1027" width="8.5703125" style="2" customWidth="1"/>
    <col min="1028" max="1028" width="60" style="2" customWidth="1"/>
    <col min="1029" max="1029" width="13.28515625" style="2" customWidth="1"/>
    <col min="1030" max="1280" width="9.140625" style="2"/>
    <col min="1281" max="1281" width="6.42578125" style="2" customWidth="1"/>
    <col min="1282" max="1282" width="7.140625" style="2" customWidth="1"/>
    <col min="1283" max="1283" width="8.5703125" style="2" customWidth="1"/>
    <col min="1284" max="1284" width="60" style="2" customWidth="1"/>
    <col min="1285" max="1285" width="13.28515625" style="2" customWidth="1"/>
    <col min="1286" max="1536" width="9.140625" style="2"/>
    <col min="1537" max="1537" width="6.42578125" style="2" customWidth="1"/>
    <col min="1538" max="1538" width="7.140625" style="2" customWidth="1"/>
    <col min="1539" max="1539" width="8.5703125" style="2" customWidth="1"/>
    <col min="1540" max="1540" width="60" style="2" customWidth="1"/>
    <col min="1541" max="1541" width="13.28515625" style="2" customWidth="1"/>
    <col min="1542" max="1792" width="9.140625" style="2"/>
    <col min="1793" max="1793" width="6.42578125" style="2" customWidth="1"/>
    <col min="1794" max="1794" width="7.140625" style="2" customWidth="1"/>
    <col min="1795" max="1795" width="8.5703125" style="2" customWidth="1"/>
    <col min="1796" max="1796" width="60" style="2" customWidth="1"/>
    <col min="1797" max="1797" width="13.28515625" style="2" customWidth="1"/>
    <col min="1798" max="2048" width="9.140625" style="2"/>
    <col min="2049" max="2049" width="6.42578125" style="2" customWidth="1"/>
    <col min="2050" max="2050" width="7.140625" style="2" customWidth="1"/>
    <col min="2051" max="2051" width="8.5703125" style="2" customWidth="1"/>
    <col min="2052" max="2052" width="60" style="2" customWidth="1"/>
    <col min="2053" max="2053" width="13.28515625" style="2" customWidth="1"/>
    <col min="2054" max="2304" width="9.140625" style="2"/>
    <col min="2305" max="2305" width="6.42578125" style="2" customWidth="1"/>
    <col min="2306" max="2306" width="7.140625" style="2" customWidth="1"/>
    <col min="2307" max="2307" width="8.5703125" style="2" customWidth="1"/>
    <col min="2308" max="2308" width="60" style="2" customWidth="1"/>
    <col min="2309" max="2309" width="13.28515625" style="2" customWidth="1"/>
    <col min="2310" max="2560" width="9.140625" style="2"/>
    <col min="2561" max="2561" width="6.42578125" style="2" customWidth="1"/>
    <col min="2562" max="2562" width="7.140625" style="2" customWidth="1"/>
    <col min="2563" max="2563" width="8.5703125" style="2" customWidth="1"/>
    <col min="2564" max="2564" width="60" style="2" customWidth="1"/>
    <col min="2565" max="2565" width="13.28515625" style="2" customWidth="1"/>
    <col min="2566" max="2816" width="9.140625" style="2"/>
    <col min="2817" max="2817" width="6.42578125" style="2" customWidth="1"/>
    <col min="2818" max="2818" width="7.140625" style="2" customWidth="1"/>
    <col min="2819" max="2819" width="8.5703125" style="2" customWidth="1"/>
    <col min="2820" max="2820" width="60" style="2" customWidth="1"/>
    <col min="2821" max="2821" width="13.28515625" style="2" customWidth="1"/>
    <col min="2822" max="3072" width="9.140625" style="2"/>
    <col min="3073" max="3073" width="6.42578125" style="2" customWidth="1"/>
    <col min="3074" max="3074" width="7.140625" style="2" customWidth="1"/>
    <col min="3075" max="3075" width="8.5703125" style="2" customWidth="1"/>
    <col min="3076" max="3076" width="60" style="2" customWidth="1"/>
    <col min="3077" max="3077" width="13.28515625" style="2" customWidth="1"/>
    <col min="3078" max="3328" width="9.140625" style="2"/>
    <col min="3329" max="3329" width="6.42578125" style="2" customWidth="1"/>
    <col min="3330" max="3330" width="7.140625" style="2" customWidth="1"/>
    <col min="3331" max="3331" width="8.5703125" style="2" customWidth="1"/>
    <col min="3332" max="3332" width="60" style="2" customWidth="1"/>
    <col min="3333" max="3333" width="13.28515625" style="2" customWidth="1"/>
    <col min="3334" max="3584" width="9.140625" style="2"/>
    <col min="3585" max="3585" width="6.42578125" style="2" customWidth="1"/>
    <col min="3586" max="3586" width="7.140625" style="2" customWidth="1"/>
    <col min="3587" max="3587" width="8.5703125" style="2" customWidth="1"/>
    <col min="3588" max="3588" width="60" style="2" customWidth="1"/>
    <col min="3589" max="3589" width="13.28515625" style="2" customWidth="1"/>
    <col min="3590" max="3840" width="9.140625" style="2"/>
    <col min="3841" max="3841" width="6.42578125" style="2" customWidth="1"/>
    <col min="3842" max="3842" width="7.140625" style="2" customWidth="1"/>
    <col min="3843" max="3843" width="8.5703125" style="2" customWidth="1"/>
    <col min="3844" max="3844" width="60" style="2" customWidth="1"/>
    <col min="3845" max="3845" width="13.28515625" style="2" customWidth="1"/>
    <col min="3846" max="4096" width="9.140625" style="2"/>
    <col min="4097" max="4097" width="6.42578125" style="2" customWidth="1"/>
    <col min="4098" max="4098" width="7.140625" style="2" customWidth="1"/>
    <col min="4099" max="4099" width="8.5703125" style="2" customWidth="1"/>
    <col min="4100" max="4100" width="60" style="2" customWidth="1"/>
    <col min="4101" max="4101" width="13.28515625" style="2" customWidth="1"/>
    <col min="4102" max="4352" width="9.140625" style="2"/>
    <col min="4353" max="4353" width="6.42578125" style="2" customWidth="1"/>
    <col min="4354" max="4354" width="7.140625" style="2" customWidth="1"/>
    <col min="4355" max="4355" width="8.5703125" style="2" customWidth="1"/>
    <col min="4356" max="4356" width="60" style="2" customWidth="1"/>
    <col min="4357" max="4357" width="13.28515625" style="2" customWidth="1"/>
    <col min="4358" max="4608" width="9.140625" style="2"/>
    <col min="4609" max="4609" width="6.42578125" style="2" customWidth="1"/>
    <col min="4610" max="4610" width="7.140625" style="2" customWidth="1"/>
    <col min="4611" max="4611" width="8.5703125" style="2" customWidth="1"/>
    <col min="4612" max="4612" width="60" style="2" customWidth="1"/>
    <col min="4613" max="4613" width="13.28515625" style="2" customWidth="1"/>
    <col min="4614" max="4864" width="9.140625" style="2"/>
    <col min="4865" max="4865" width="6.42578125" style="2" customWidth="1"/>
    <col min="4866" max="4866" width="7.140625" style="2" customWidth="1"/>
    <col min="4867" max="4867" width="8.5703125" style="2" customWidth="1"/>
    <col min="4868" max="4868" width="60" style="2" customWidth="1"/>
    <col min="4869" max="4869" width="13.28515625" style="2" customWidth="1"/>
    <col min="4870" max="5120" width="9.140625" style="2"/>
    <col min="5121" max="5121" width="6.42578125" style="2" customWidth="1"/>
    <col min="5122" max="5122" width="7.140625" style="2" customWidth="1"/>
    <col min="5123" max="5123" width="8.5703125" style="2" customWidth="1"/>
    <col min="5124" max="5124" width="60" style="2" customWidth="1"/>
    <col min="5125" max="5125" width="13.28515625" style="2" customWidth="1"/>
    <col min="5126" max="5376" width="9.140625" style="2"/>
    <col min="5377" max="5377" width="6.42578125" style="2" customWidth="1"/>
    <col min="5378" max="5378" width="7.140625" style="2" customWidth="1"/>
    <col min="5379" max="5379" width="8.5703125" style="2" customWidth="1"/>
    <col min="5380" max="5380" width="60" style="2" customWidth="1"/>
    <col min="5381" max="5381" width="13.28515625" style="2" customWidth="1"/>
    <col min="5382" max="5632" width="9.140625" style="2"/>
    <col min="5633" max="5633" width="6.42578125" style="2" customWidth="1"/>
    <col min="5634" max="5634" width="7.140625" style="2" customWidth="1"/>
    <col min="5635" max="5635" width="8.5703125" style="2" customWidth="1"/>
    <col min="5636" max="5636" width="60" style="2" customWidth="1"/>
    <col min="5637" max="5637" width="13.28515625" style="2" customWidth="1"/>
    <col min="5638" max="5888" width="9.140625" style="2"/>
    <col min="5889" max="5889" width="6.42578125" style="2" customWidth="1"/>
    <col min="5890" max="5890" width="7.140625" style="2" customWidth="1"/>
    <col min="5891" max="5891" width="8.5703125" style="2" customWidth="1"/>
    <col min="5892" max="5892" width="60" style="2" customWidth="1"/>
    <col min="5893" max="5893" width="13.28515625" style="2" customWidth="1"/>
    <col min="5894" max="6144" width="9.140625" style="2"/>
    <col min="6145" max="6145" width="6.42578125" style="2" customWidth="1"/>
    <col min="6146" max="6146" width="7.140625" style="2" customWidth="1"/>
    <col min="6147" max="6147" width="8.5703125" style="2" customWidth="1"/>
    <col min="6148" max="6148" width="60" style="2" customWidth="1"/>
    <col min="6149" max="6149" width="13.28515625" style="2" customWidth="1"/>
    <col min="6150" max="6400" width="9.140625" style="2"/>
    <col min="6401" max="6401" width="6.42578125" style="2" customWidth="1"/>
    <col min="6402" max="6402" width="7.140625" style="2" customWidth="1"/>
    <col min="6403" max="6403" width="8.5703125" style="2" customWidth="1"/>
    <col min="6404" max="6404" width="60" style="2" customWidth="1"/>
    <col min="6405" max="6405" width="13.28515625" style="2" customWidth="1"/>
    <col min="6406" max="6656" width="9.140625" style="2"/>
    <col min="6657" max="6657" width="6.42578125" style="2" customWidth="1"/>
    <col min="6658" max="6658" width="7.140625" style="2" customWidth="1"/>
    <col min="6659" max="6659" width="8.5703125" style="2" customWidth="1"/>
    <col min="6660" max="6660" width="60" style="2" customWidth="1"/>
    <col min="6661" max="6661" width="13.28515625" style="2" customWidth="1"/>
    <col min="6662" max="6912" width="9.140625" style="2"/>
    <col min="6913" max="6913" width="6.42578125" style="2" customWidth="1"/>
    <col min="6914" max="6914" width="7.140625" style="2" customWidth="1"/>
    <col min="6915" max="6915" width="8.5703125" style="2" customWidth="1"/>
    <col min="6916" max="6916" width="60" style="2" customWidth="1"/>
    <col min="6917" max="6917" width="13.28515625" style="2" customWidth="1"/>
    <col min="6918" max="7168" width="9.140625" style="2"/>
    <col min="7169" max="7169" width="6.42578125" style="2" customWidth="1"/>
    <col min="7170" max="7170" width="7.140625" style="2" customWidth="1"/>
    <col min="7171" max="7171" width="8.5703125" style="2" customWidth="1"/>
    <col min="7172" max="7172" width="60" style="2" customWidth="1"/>
    <col min="7173" max="7173" width="13.28515625" style="2" customWidth="1"/>
    <col min="7174" max="7424" width="9.140625" style="2"/>
    <col min="7425" max="7425" width="6.42578125" style="2" customWidth="1"/>
    <col min="7426" max="7426" width="7.140625" style="2" customWidth="1"/>
    <col min="7427" max="7427" width="8.5703125" style="2" customWidth="1"/>
    <col min="7428" max="7428" width="60" style="2" customWidth="1"/>
    <col min="7429" max="7429" width="13.28515625" style="2" customWidth="1"/>
    <col min="7430" max="7680" width="9.140625" style="2"/>
    <col min="7681" max="7681" width="6.42578125" style="2" customWidth="1"/>
    <col min="7682" max="7682" width="7.140625" style="2" customWidth="1"/>
    <col min="7683" max="7683" width="8.5703125" style="2" customWidth="1"/>
    <col min="7684" max="7684" width="60" style="2" customWidth="1"/>
    <col min="7685" max="7685" width="13.28515625" style="2" customWidth="1"/>
    <col min="7686" max="7936" width="9.140625" style="2"/>
    <col min="7937" max="7937" width="6.42578125" style="2" customWidth="1"/>
    <col min="7938" max="7938" width="7.140625" style="2" customWidth="1"/>
    <col min="7939" max="7939" width="8.5703125" style="2" customWidth="1"/>
    <col min="7940" max="7940" width="60" style="2" customWidth="1"/>
    <col min="7941" max="7941" width="13.28515625" style="2" customWidth="1"/>
    <col min="7942" max="8192" width="9.140625" style="2"/>
    <col min="8193" max="8193" width="6.42578125" style="2" customWidth="1"/>
    <col min="8194" max="8194" width="7.140625" style="2" customWidth="1"/>
    <col min="8195" max="8195" width="8.5703125" style="2" customWidth="1"/>
    <col min="8196" max="8196" width="60" style="2" customWidth="1"/>
    <col min="8197" max="8197" width="13.28515625" style="2" customWidth="1"/>
    <col min="8198" max="8448" width="9.140625" style="2"/>
    <col min="8449" max="8449" width="6.42578125" style="2" customWidth="1"/>
    <col min="8450" max="8450" width="7.140625" style="2" customWidth="1"/>
    <col min="8451" max="8451" width="8.5703125" style="2" customWidth="1"/>
    <col min="8452" max="8452" width="60" style="2" customWidth="1"/>
    <col min="8453" max="8453" width="13.28515625" style="2" customWidth="1"/>
    <col min="8454" max="8704" width="9.140625" style="2"/>
    <col min="8705" max="8705" width="6.42578125" style="2" customWidth="1"/>
    <col min="8706" max="8706" width="7.140625" style="2" customWidth="1"/>
    <col min="8707" max="8707" width="8.5703125" style="2" customWidth="1"/>
    <col min="8708" max="8708" width="60" style="2" customWidth="1"/>
    <col min="8709" max="8709" width="13.28515625" style="2" customWidth="1"/>
    <col min="8710" max="8960" width="9.140625" style="2"/>
    <col min="8961" max="8961" width="6.42578125" style="2" customWidth="1"/>
    <col min="8962" max="8962" width="7.140625" style="2" customWidth="1"/>
    <col min="8963" max="8963" width="8.5703125" style="2" customWidth="1"/>
    <col min="8964" max="8964" width="60" style="2" customWidth="1"/>
    <col min="8965" max="8965" width="13.28515625" style="2" customWidth="1"/>
    <col min="8966" max="9216" width="9.140625" style="2"/>
    <col min="9217" max="9217" width="6.42578125" style="2" customWidth="1"/>
    <col min="9218" max="9218" width="7.140625" style="2" customWidth="1"/>
    <col min="9219" max="9219" width="8.5703125" style="2" customWidth="1"/>
    <col min="9220" max="9220" width="60" style="2" customWidth="1"/>
    <col min="9221" max="9221" width="13.28515625" style="2" customWidth="1"/>
    <col min="9222" max="9472" width="9.140625" style="2"/>
    <col min="9473" max="9473" width="6.42578125" style="2" customWidth="1"/>
    <col min="9474" max="9474" width="7.140625" style="2" customWidth="1"/>
    <col min="9475" max="9475" width="8.5703125" style="2" customWidth="1"/>
    <col min="9476" max="9476" width="60" style="2" customWidth="1"/>
    <col min="9477" max="9477" width="13.28515625" style="2" customWidth="1"/>
    <col min="9478" max="9728" width="9.140625" style="2"/>
    <col min="9729" max="9729" width="6.42578125" style="2" customWidth="1"/>
    <col min="9730" max="9730" width="7.140625" style="2" customWidth="1"/>
    <col min="9731" max="9731" width="8.5703125" style="2" customWidth="1"/>
    <col min="9732" max="9732" width="60" style="2" customWidth="1"/>
    <col min="9733" max="9733" width="13.28515625" style="2" customWidth="1"/>
    <col min="9734" max="9984" width="9.140625" style="2"/>
    <col min="9985" max="9985" width="6.42578125" style="2" customWidth="1"/>
    <col min="9986" max="9986" width="7.140625" style="2" customWidth="1"/>
    <col min="9987" max="9987" width="8.5703125" style="2" customWidth="1"/>
    <col min="9988" max="9988" width="60" style="2" customWidth="1"/>
    <col min="9989" max="9989" width="13.28515625" style="2" customWidth="1"/>
    <col min="9990" max="10240" width="9.140625" style="2"/>
    <col min="10241" max="10241" width="6.42578125" style="2" customWidth="1"/>
    <col min="10242" max="10242" width="7.140625" style="2" customWidth="1"/>
    <col min="10243" max="10243" width="8.5703125" style="2" customWidth="1"/>
    <col min="10244" max="10244" width="60" style="2" customWidth="1"/>
    <col min="10245" max="10245" width="13.28515625" style="2" customWidth="1"/>
    <col min="10246" max="10496" width="9.140625" style="2"/>
    <col min="10497" max="10497" width="6.42578125" style="2" customWidth="1"/>
    <col min="10498" max="10498" width="7.140625" style="2" customWidth="1"/>
    <col min="10499" max="10499" width="8.5703125" style="2" customWidth="1"/>
    <col min="10500" max="10500" width="60" style="2" customWidth="1"/>
    <col min="10501" max="10501" width="13.28515625" style="2" customWidth="1"/>
    <col min="10502" max="10752" width="9.140625" style="2"/>
    <col min="10753" max="10753" width="6.42578125" style="2" customWidth="1"/>
    <col min="10754" max="10754" width="7.140625" style="2" customWidth="1"/>
    <col min="10755" max="10755" width="8.5703125" style="2" customWidth="1"/>
    <col min="10756" max="10756" width="60" style="2" customWidth="1"/>
    <col min="10757" max="10757" width="13.28515625" style="2" customWidth="1"/>
    <col min="10758" max="11008" width="9.140625" style="2"/>
    <col min="11009" max="11009" width="6.42578125" style="2" customWidth="1"/>
    <col min="11010" max="11010" width="7.140625" style="2" customWidth="1"/>
    <col min="11011" max="11011" width="8.5703125" style="2" customWidth="1"/>
    <col min="11012" max="11012" width="60" style="2" customWidth="1"/>
    <col min="11013" max="11013" width="13.28515625" style="2" customWidth="1"/>
    <col min="11014" max="11264" width="9.140625" style="2"/>
    <col min="11265" max="11265" width="6.42578125" style="2" customWidth="1"/>
    <col min="11266" max="11266" width="7.140625" style="2" customWidth="1"/>
    <col min="11267" max="11267" width="8.5703125" style="2" customWidth="1"/>
    <col min="11268" max="11268" width="60" style="2" customWidth="1"/>
    <col min="11269" max="11269" width="13.28515625" style="2" customWidth="1"/>
    <col min="11270" max="11520" width="9.140625" style="2"/>
    <col min="11521" max="11521" width="6.42578125" style="2" customWidth="1"/>
    <col min="11522" max="11522" width="7.140625" style="2" customWidth="1"/>
    <col min="11523" max="11523" width="8.5703125" style="2" customWidth="1"/>
    <col min="11524" max="11524" width="60" style="2" customWidth="1"/>
    <col min="11525" max="11525" width="13.28515625" style="2" customWidth="1"/>
    <col min="11526" max="11776" width="9.140625" style="2"/>
    <col min="11777" max="11777" width="6.42578125" style="2" customWidth="1"/>
    <col min="11778" max="11778" width="7.140625" style="2" customWidth="1"/>
    <col min="11779" max="11779" width="8.5703125" style="2" customWidth="1"/>
    <col min="11780" max="11780" width="60" style="2" customWidth="1"/>
    <col min="11781" max="11781" width="13.28515625" style="2" customWidth="1"/>
    <col min="11782" max="12032" width="9.140625" style="2"/>
    <col min="12033" max="12033" width="6.42578125" style="2" customWidth="1"/>
    <col min="12034" max="12034" width="7.140625" style="2" customWidth="1"/>
    <col min="12035" max="12035" width="8.5703125" style="2" customWidth="1"/>
    <col min="12036" max="12036" width="60" style="2" customWidth="1"/>
    <col min="12037" max="12037" width="13.28515625" style="2" customWidth="1"/>
    <col min="12038" max="12288" width="9.140625" style="2"/>
    <col min="12289" max="12289" width="6.42578125" style="2" customWidth="1"/>
    <col min="12290" max="12290" width="7.140625" style="2" customWidth="1"/>
    <col min="12291" max="12291" width="8.5703125" style="2" customWidth="1"/>
    <col min="12292" max="12292" width="60" style="2" customWidth="1"/>
    <col min="12293" max="12293" width="13.28515625" style="2" customWidth="1"/>
    <col min="12294" max="12544" width="9.140625" style="2"/>
    <col min="12545" max="12545" width="6.42578125" style="2" customWidth="1"/>
    <col min="12546" max="12546" width="7.140625" style="2" customWidth="1"/>
    <col min="12547" max="12547" width="8.5703125" style="2" customWidth="1"/>
    <col min="12548" max="12548" width="60" style="2" customWidth="1"/>
    <col min="12549" max="12549" width="13.28515625" style="2" customWidth="1"/>
    <col min="12550" max="12800" width="9.140625" style="2"/>
    <col min="12801" max="12801" width="6.42578125" style="2" customWidth="1"/>
    <col min="12802" max="12802" width="7.140625" style="2" customWidth="1"/>
    <col min="12803" max="12803" width="8.5703125" style="2" customWidth="1"/>
    <col min="12804" max="12804" width="60" style="2" customWidth="1"/>
    <col min="12805" max="12805" width="13.28515625" style="2" customWidth="1"/>
    <col min="12806" max="13056" width="9.140625" style="2"/>
    <col min="13057" max="13057" width="6.42578125" style="2" customWidth="1"/>
    <col min="13058" max="13058" width="7.140625" style="2" customWidth="1"/>
    <col min="13059" max="13059" width="8.5703125" style="2" customWidth="1"/>
    <col min="13060" max="13060" width="60" style="2" customWidth="1"/>
    <col min="13061" max="13061" width="13.28515625" style="2" customWidth="1"/>
    <col min="13062" max="13312" width="9.140625" style="2"/>
    <col min="13313" max="13313" width="6.42578125" style="2" customWidth="1"/>
    <col min="13314" max="13314" width="7.140625" style="2" customWidth="1"/>
    <col min="13315" max="13315" width="8.5703125" style="2" customWidth="1"/>
    <col min="13316" max="13316" width="60" style="2" customWidth="1"/>
    <col min="13317" max="13317" width="13.28515625" style="2" customWidth="1"/>
    <col min="13318" max="13568" width="9.140625" style="2"/>
    <col min="13569" max="13569" width="6.42578125" style="2" customWidth="1"/>
    <col min="13570" max="13570" width="7.140625" style="2" customWidth="1"/>
    <col min="13571" max="13571" width="8.5703125" style="2" customWidth="1"/>
    <col min="13572" max="13572" width="60" style="2" customWidth="1"/>
    <col min="13573" max="13573" width="13.28515625" style="2" customWidth="1"/>
    <col min="13574" max="13824" width="9.140625" style="2"/>
    <col min="13825" max="13825" width="6.42578125" style="2" customWidth="1"/>
    <col min="13826" max="13826" width="7.140625" style="2" customWidth="1"/>
    <col min="13827" max="13827" width="8.5703125" style="2" customWidth="1"/>
    <col min="13828" max="13828" width="60" style="2" customWidth="1"/>
    <col min="13829" max="13829" width="13.28515625" style="2" customWidth="1"/>
    <col min="13830" max="14080" width="9.140625" style="2"/>
    <col min="14081" max="14081" width="6.42578125" style="2" customWidth="1"/>
    <col min="14082" max="14082" width="7.140625" style="2" customWidth="1"/>
    <col min="14083" max="14083" width="8.5703125" style="2" customWidth="1"/>
    <col min="14084" max="14084" width="60" style="2" customWidth="1"/>
    <col min="14085" max="14085" width="13.28515625" style="2" customWidth="1"/>
    <col min="14086" max="14336" width="9.140625" style="2"/>
    <col min="14337" max="14337" width="6.42578125" style="2" customWidth="1"/>
    <col min="14338" max="14338" width="7.140625" style="2" customWidth="1"/>
    <col min="14339" max="14339" width="8.5703125" style="2" customWidth="1"/>
    <col min="14340" max="14340" width="60" style="2" customWidth="1"/>
    <col min="14341" max="14341" width="13.28515625" style="2" customWidth="1"/>
    <col min="14342" max="14592" width="9.140625" style="2"/>
    <col min="14593" max="14593" width="6.42578125" style="2" customWidth="1"/>
    <col min="14594" max="14594" width="7.140625" style="2" customWidth="1"/>
    <col min="14595" max="14595" width="8.5703125" style="2" customWidth="1"/>
    <col min="14596" max="14596" width="60" style="2" customWidth="1"/>
    <col min="14597" max="14597" width="13.28515625" style="2" customWidth="1"/>
    <col min="14598" max="14848" width="9.140625" style="2"/>
    <col min="14849" max="14849" width="6.42578125" style="2" customWidth="1"/>
    <col min="14850" max="14850" width="7.140625" style="2" customWidth="1"/>
    <col min="14851" max="14851" width="8.5703125" style="2" customWidth="1"/>
    <col min="14852" max="14852" width="60" style="2" customWidth="1"/>
    <col min="14853" max="14853" width="13.28515625" style="2" customWidth="1"/>
    <col min="14854" max="15104" width="9.140625" style="2"/>
    <col min="15105" max="15105" width="6.42578125" style="2" customWidth="1"/>
    <col min="15106" max="15106" width="7.140625" style="2" customWidth="1"/>
    <col min="15107" max="15107" width="8.5703125" style="2" customWidth="1"/>
    <col min="15108" max="15108" width="60" style="2" customWidth="1"/>
    <col min="15109" max="15109" width="13.28515625" style="2" customWidth="1"/>
    <col min="15110" max="15360" width="9.140625" style="2"/>
    <col min="15361" max="15361" width="6.42578125" style="2" customWidth="1"/>
    <col min="15362" max="15362" width="7.140625" style="2" customWidth="1"/>
    <col min="15363" max="15363" width="8.5703125" style="2" customWidth="1"/>
    <col min="15364" max="15364" width="60" style="2" customWidth="1"/>
    <col min="15365" max="15365" width="13.28515625" style="2" customWidth="1"/>
    <col min="15366" max="15616" width="9.140625" style="2"/>
    <col min="15617" max="15617" width="6.42578125" style="2" customWidth="1"/>
    <col min="15618" max="15618" width="7.140625" style="2" customWidth="1"/>
    <col min="15619" max="15619" width="8.5703125" style="2" customWidth="1"/>
    <col min="15620" max="15620" width="60" style="2" customWidth="1"/>
    <col min="15621" max="15621" width="13.28515625" style="2" customWidth="1"/>
    <col min="15622" max="15872" width="9.140625" style="2"/>
    <col min="15873" max="15873" width="6.42578125" style="2" customWidth="1"/>
    <col min="15874" max="15874" width="7.140625" style="2" customWidth="1"/>
    <col min="15875" max="15875" width="8.5703125" style="2" customWidth="1"/>
    <col min="15876" max="15876" width="60" style="2" customWidth="1"/>
    <col min="15877" max="15877" width="13.28515625" style="2" customWidth="1"/>
    <col min="15878" max="16128" width="9.140625" style="2"/>
    <col min="16129" max="16129" width="6.42578125" style="2" customWidth="1"/>
    <col min="16130" max="16130" width="7.140625" style="2" customWidth="1"/>
    <col min="16131" max="16131" width="8.5703125" style="2" customWidth="1"/>
    <col min="16132" max="16132" width="60" style="2" customWidth="1"/>
    <col min="16133" max="16133" width="13.28515625" style="2" customWidth="1"/>
    <col min="16134" max="16384" width="9.140625" style="2"/>
  </cols>
  <sheetData>
    <row r="1" spans="1:29" ht="40.5" customHeight="1" x14ac:dyDescent="0.25">
      <c r="A1" s="126" t="s">
        <v>3412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</row>
    <row r="2" spans="1:29" ht="40.5" customHeight="1" x14ac:dyDescent="0.25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V2" s="2" t="s">
        <v>3413</v>
      </c>
    </row>
    <row r="3" spans="1:29" ht="27.75" customHeight="1" x14ac:dyDescent="0.25">
      <c r="A3" s="3" t="s">
        <v>3414</v>
      </c>
      <c r="B3" s="3" t="s">
        <v>3415</v>
      </c>
      <c r="C3" s="4" t="s">
        <v>3416</v>
      </c>
      <c r="D3" s="4" t="s">
        <v>3417</v>
      </c>
      <c r="E3" s="4" t="s">
        <v>3418</v>
      </c>
      <c r="F3" s="5" t="s">
        <v>3419</v>
      </c>
      <c r="G3" s="5" t="s">
        <v>3420</v>
      </c>
      <c r="H3" s="6" t="s">
        <v>3421</v>
      </c>
      <c r="I3" s="7" t="s">
        <v>3422</v>
      </c>
      <c r="J3" s="7" t="s">
        <v>3423</v>
      </c>
      <c r="K3" s="6" t="s">
        <v>3424</v>
      </c>
      <c r="L3" s="43"/>
      <c r="M3" s="44" t="s">
        <v>7602</v>
      </c>
      <c r="N3" s="3" t="s">
        <v>3425</v>
      </c>
      <c r="O3" s="6" t="s">
        <v>3424</v>
      </c>
      <c r="P3" s="3" t="s">
        <v>3426</v>
      </c>
      <c r="Q3" s="8" t="s">
        <v>3427</v>
      </c>
    </row>
    <row r="4" spans="1:29" ht="15" customHeight="1" x14ac:dyDescent="0.25">
      <c r="A4" s="9">
        <v>4</v>
      </c>
      <c r="B4" s="9"/>
      <c r="C4" s="10"/>
      <c r="D4" s="10"/>
      <c r="E4" s="11" t="s">
        <v>3428</v>
      </c>
      <c r="F4" s="12" t="str">
        <f>E4</f>
        <v>01.11</v>
      </c>
      <c r="G4" s="12" t="s">
        <v>3428</v>
      </c>
      <c r="H4" s="12" t="s">
        <v>3429</v>
      </c>
      <c r="I4" s="13" t="str">
        <f t="shared" ref="I4:I67" si="0">IF(LEN(H4)=1,H4,IF(LEN(H4)=2,_xlfn.CONCAT(H4,"000"),IF(LEN(H4)=3,_xlfn.CONCAT(H4,"00"),IF(LEN(H4)=4,_xlfn.CONCAT(H4,"0"),IF(LEN(H4)=5,_xlfn.CONCAT(H4,""),H4)))))</f>
        <v>01110</v>
      </c>
      <c r="J4" s="13" t="s">
        <v>21</v>
      </c>
      <c r="K4" s="13" t="str">
        <f>J4&amp;" - "&amp;N4</f>
        <v>01110 - Pěstování obilovin (kromě rýže), luštěnin a olejnatých semen</v>
      </c>
      <c r="L4" s="28">
        <f>IF(Převodník!$A$12='Číselník 2008 ÚR 4 a 5'!M4,1,0)</f>
        <v>0</v>
      </c>
      <c r="M4" s="2" t="s">
        <v>23</v>
      </c>
      <c r="N4" s="14" t="s">
        <v>22</v>
      </c>
      <c r="O4" s="9" t="str">
        <f t="shared" ref="O4:O35" si="1">G4&amp;" - "&amp;N4</f>
        <v>01.11 - Pěstování obilovin (kromě rýže), luštěnin a olejnatých semen</v>
      </c>
      <c r="P4" s="9" t="s">
        <v>3430</v>
      </c>
      <c r="Q4" s="2">
        <f>IF(J4=J3,1,0)</f>
        <v>0</v>
      </c>
      <c r="S4" s="2">
        <f>IF(T4=M4,0,1)</f>
        <v>0</v>
      </c>
      <c r="T4" s="2" t="str">
        <f>TRIM(M4)</f>
        <v>01110 - Pěstování obilovin (kromě rýže), luštěnin a olejnatých semen</v>
      </c>
      <c r="AC4" s="2" t="s">
        <v>23</v>
      </c>
    </row>
    <row r="5" spans="1:29" ht="15" customHeight="1" x14ac:dyDescent="0.25">
      <c r="A5" s="9">
        <v>4</v>
      </c>
      <c r="B5" s="9"/>
      <c r="C5" s="10"/>
      <c r="D5" s="10"/>
      <c r="E5" s="11" t="s">
        <v>3431</v>
      </c>
      <c r="F5" s="12" t="str">
        <f t="shared" ref="F5:F19" si="2">E5</f>
        <v>01.12</v>
      </c>
      <c r="G5" s="12" t="s">
        <v>3431</v>
      </c>
      <c r="H5" s="12" t="s">
        <v>3432</v>
      </c>
      <c r="I5" s="13" t="str">
        <f t="shared" si="0"/>
        <v>01120</v>
      </c>
      <c r="J5" s="13" t="s">
        <v>26</v>
      </c>
      <c r="K5" s="13" t="str">
        <f t="shared" ref="K5:K68" si="3">J5&amp;" - "&amp;N5</f>
        <v>01120 - Pěstování rýže</v>
      </c>
      <c r="L5" s="28">
        <f>IF(Převodník!$A$12='Číselník 2008 ÚR 4 a 5'!M5,1,0)</f>
        <v>0</v>
      </c>
      <c r="M5" s="2" t="s">
        <v>28</v>
      </c>
      <c r="N5" s="14" t="s">
        <v>27</v>
      </c>
      <c r="O5" s="9" t="str">
        <f t="shared" si="1"/>
        <v>01.12 - Pěstování rýže</v>
      </c>
      <c r="P5" s="9" t="s">
        <v>3433</v>
      </c>
      <c r="Q5" s="2">
        <f>IF(J5=J4,1,0)</f>
        <v>0</v>
      </c>
      <c r="S5" s="2">
        <f t="shared" ref="S5:S68" si="4">IF(T5=M5,0,1)</f>
        <v>0</v>
      </c>
      <c r="T5" s="2" t="str">
        <f t="shared" ref="T5:T68" si="5">TRIM(M5)</f>
        <v>01120 - Pěstování rýže</v>
      </c>
      <c r="AC5" s="2" t="s">
        <v>28</v>
      </c>
    </row>
    <row r="6" spans="1:29" ht="15" customHeight="1" x14ac:dyDescent="0.25">
      <c r="A6" s="9">
        <v>4</v>
      </c>
      <c r="B6" s="9"/>
      <c r="C6" s="10"/>
      <c r="D6" s="10"/>
      <c r="E6" s="11" t="s">
        <v>3434</v>
      </c>
      <c r="F6" s="12" t="str">
        <f t="shared" si="2"/>
        <v>01.13</v>
      </c>
      <c r="G6" s="12" t="s">
        <v>3434</v>
      </c>
      <c r="H6" s="12" t="s">
        <v>3435</v>
      </c>
      <c r="I6" s="13" t="str">
        <f t="shared" si="0"/>
        <v>01130</v>
      </c>
      <c r="J6" s="13" t="s">
        <v>30</v>
      </c>
      <c r="K6" s="13" t="str">
        <f t="shared" si="3"/>
        <v>01130 - Pěstování zeleniny a melounů, kořenů a hlíz</v>
      </c>
      <c r="L6" s="28">
        <f>IF(Převodník!$A$12='Číselník 2008 ÚR 4 a 5'!M6,1,0)</f>
        <v>0</v>
      </c>
      <c r="M6" s="2" t="s">
        <v>32</v>
      </c>
      <c r="N6" s="14" t="s">
        <v>31</v>
      </c>
      <c r="O6" s="9" t="str">
        <f t="shared" si="1"/>
        <v>01.13 - Pěstování zeleniny a melounů, kořenů a hlíz</v>
      </c>
      <c r="P6" s="9" t="s">
        <v>3436</v>
      </c>
      <c r="Q6" s="2">
        <f>IF(J6=J5,1,0)</f>
        <v>0</v>
      </c>
      <c r="S6" s="2">
        <f t="shared" si="4"/>
        <v>0</v>
      </c>
      <c r="T6" s="2" t="str">
        <f t="shared" si="5"/>
        <v>01130 - Pěstování zeleniny a melounů, kořenů a hlíz</v>
      </c>
      <c r="AC6" s="2" t="s">
        <v>32</v>
      </c>
    </row>
    <row r="7" spans="1:29" ht="15" customHeight="1" x14ac:dyDescent="0.25">
      <c r="A7" s="9">
        <v>4</v>
      </c>
      <c r="B7" s="9"/>
      <c r="C7" s="10"/>
      <c r="D7" s="10"/>
      <c r="E7" s="11" t="s">
        <v>3437</v>
      </c>
      <c r="F7" s="12" t="str">
        <f t="shared" si="2"/>
        <v>01.14</v>
      </c>
      <c r="G7" s="12" t="s">
        <v>3437</v>
      </c>
      <c r="H7" s="12" t="s">
        <v>3438</v>
      </c>
      <c r="I7" s="13" t="str">
        <f t="shared" si="0"/>
        <v>01140</v>
      </c>
      <c r="J7" s="13" t="s">
        <v>33</v>
      </c>
      <c r="K7" s="13" t="str">
        <f t="shared" si="3"/>
        <v>01140 - Pěstování cukrové třtiny</v>
      </c>
      <c r="L7" s="28">
        <f>IF(Převodník!$A$12='Číselník 2008 ÚR 4 a 5'!M7,1,0)</f>
        <v>0</v>
      </c>
      <c r="M7" s="2" t="s">
        <v>35</v>
      </c>
      <c r="N7" s="14" t="s">
        <v>34</v>
      </c>
      <c r="O7" s="9" t="str">
        <f t="shared" si="1"/>
        <v>01.14 - Pěstování cukrové třtiny</v>
      </c>
      <c r="P7" s="9" t="s">
        <v>3439</v>
      </c>
      <c r="Q7" s="2">
        <f t="shared" ref="Q7:Q70" si="6">IF(J7=J6,1,0)</f>
        <v>0</v>
      </c>
      <c r="S7" s="2">
        <f t="shared" si="4"/>
        <v>0</v>
      </c>
      <c r="T7" s="2" t="str">
        <f t="shared" si="5"/>
        <v>01140 - Pěstování cukrové třtiny</v>
      </c>
      <c r="AC7" s="2" t="s">
        <v>35</v>
      </c>
    </row>
    <row r="8" spans="1:29" ht="15" customHeight="1" x14ac:dyDescent="0.25">
      <c r="A8" s="9">
        <v>4</v>
      </c>
      <c r="B8" s="9"/>
      <c r="C8" s="10"/>
      <c r="D8" s="10"/>
      <c r="E8" s="11" t="s">
        <v>3440</v>
      </c>
      <c r="F8" s="12" t="str">
        <f t="shared" si="2"/>
        <v>01.15</v>
      </c>
      <c r="G8" s="12" t="s">
        <v>3440</v>
      </c>
      <c r="H8" s="12" t="s">
        <v>3441</v>
      </c>
      <c r="I8" s="13" t="str">
        <f t="shared" si="0"/>
        <v>01150</v>
      </c>
      <c r="J8" s="13" t="s">
        <v>36</v>
      </c>
      <c r="K8" s="13" t="str">
        <f t="shared" si="3"/>
        <v>01150 - Pěstování tabáku</v>
      </c>
      <c r="L8" s="28">
        <f>IF(Převodník!$A$12='Číselník 2008 ÚR 4 a 5'!M8,1,0)</f>
        <v>0</v>
      </c>
      <c r="M8" s="2" t="s">
        <v>38</v>
      </c>
      <c r="N8" s="14" t="s">
        <v>37</v>
      </c>
      <c r="O8" s="9" t="str">
        <f t="shared" si="1"/>
        <v>01.15 - Pěstování tabáku</v>
      </c>
      <c r="P8" s="9" t="s">
        <v>3442</v>
      </c>
      <c r="Q8" s="2">
        <f t="shared" si="6"/>
        <v>0</v>
      </c>
      <c r="S8" s="2">
        <f t="shared" si="4"/>
        <v>0</v>
      </c>
      <c r="T8" s="2" t="str">
        <f t="shared" si="5"/>
        <v>01150 - Pěstování tabáku</v>
      </c>
      <c r="AC8" s="2" t="s">
        <v>38</v>
      </c>
    </row>
    <row r="9" spans="1:29" ht="15" customHeight="1" x14ac:dyDescent="0.25">
      <c r="A9" s="9">
        <v>4</v>
      </c>
      <c r="B9" s="9"/>
      <c r="C9" s="10"/>
      <c r="D9" s="10"/>
      <c r="E9" s="11" t="s">
        <v>3443</v>
      </c>
      <c r="F9" s="12" t="str">
        <f t="shared" si="2"/>
        <v>01.16</v>
      </c>
      <c r="G9" s="12" t="s">
        <v>3443</v>
      </c>
      <c r="H9" s="12" t="s">
        <v>3444</v>
      </c>
      <c r="I9" s="13" t="str">
        <f t="shared" si="0"/>
        <v>01160</v>
      </c>
      <c r="J9" s="13" t="s">
        <v>39</v>
      </c>
      <c r="K9" s="13" t="str">
        <f t="shared" si="3"/>
        <v xml:space="preserve">01160 - Pěstování přadných rostlin </v>
      </c>
      <c r="L9" s="28">
        <f>IF(Převodník!$A$12='Číselník 2008 ÚR 4 a 5'!M9,1,0)</f>
        <v>0</v>
      </c>
      <c r="M9" s="2" t="s">
        <v>41</v>
      </c>
      <c r="N9" s="14" t="s">
        <v>3445</v>
      </c>
      <c r="O9" s="9" t="str">
        <f t="shared" si="1"/>
        <v xml:space="preserve">01.16 - Pěstování přadných rostlin </v>
      </c>
      <c r="P9" s="9" t="s">
        <v>3446</v>
      </c>
      <c r="Q9" s="2">
        <f t="shared" si="6"/>
        <v>0</v>
      </c>
      <c r="S9" s="2">
        <f t="shared" si="4"/>
        <v>0</v>
      </c>
      <c r="T9" s="2" t="str">
        <f t="shared" si="5"/>
        <v>01160 - Pěstování přadných rostlin</v>
      </c>
      <c r="AC9" s="2" t="s">
        <v>41</v>
      </c>
    </row>
    <row r="10" spans="1:29" ht="15" customHeight="1" x14ac:dyDescent="0.25">
      <c r="A10" s="9">
        <v>4</v>
      </c>
      <c r="B10" s="9"/>
      <c r="C10" s="10"/>
      <c r="D10" s="10"/>
      <c r="E10" s="11" t="s">
        <v>3447</v>
      </c>
      <c r="F10" s="12" t="str">
        <f t="shared" si="2"/>
        <v>01.19</v>
      </c>
      <c r="G10" s="12" t="s">
        <v>3447</v>
      </c>
      <c r="H10" s="12" t="s">
        <v>3448</v>
      </c>
      <c r="I10" s="13" t="str">
        <f t="shared" si="0"/>
        <v>01190</v>
      </c>
      <c r="J10" s="13" t="s">
        <v>42</v>
      </c>
      <c r="K10" s="13" t="str">
        <f t="shared" si="3"/>
        <v>01190 - Pěstování ostatních plodin jiných než trvalých</v>
      </c>
      <c r="L10" s="28">
        <f>IF(Převodník!$A$12='Číselník 2008 ÚR 4 a 5'!M10,1,0)</f>
        <v>0</v>
      </c>
      <c r="M10" s="2" t="s">
        <v>44</v>
      </c>
      <c r="N10" s="14" t="s">
        <v>43</v>
      </c>
      <c r="O10" s="9" t="str">
        <f t="shared" si="1"/>
        <v>01.19 - Pěstování ostatních plodin jiných než trvalých</v>
      </c>
      <c r="P10" s="9" t="s">
        <v>3449</v>
      </c>
      <c r="Q10" s="2">
        <f t="shared" si="6"/>
        <v>0</v>
      </c>
      <c r="S10" s="2">
        <f t="shared" si="4"/>
        <v>0</v>
      </c>
      <c r="T10" s="2" t="str">
        <f t="shared" si="5"/>
        <v>01190 - Pěstování ostatních plodin jiných než trvalých</v>
      </c>
      <c r="AC10" s="2" t="s">
        <v>44</v>
      </c>
    </row>
    <row r="11" spans="1:29" ht="15" customHeight="1" x14ac:dyDescent="0.25">
      <c r="A11" s="9">
        <v>4</v>
      </c>
      <c r="B11" s="9"/>
      <c r="C11" s="10"/>
      <c r="D11" s="10"/>
      <c r="E11" s="11" t="s">
        <v>3450</v>
      </c>
      <c r="F11" s="12" t="str">
        <f t="shared" si="2"/>
        <v>01.21</v>
      </c>
      <c r="G11" s="12" t="s">
        <v>3450</v>
      </c>
      <c r="H11" s="12" t="s">
        <v>3451</v>
      </c>
      <c r="I11" s="13" t="str">
        <f t="shared" si="0"/>
        <v>01210</v>
      </c>
      <c r="J11" s="13" t="s">
        <v>46</v>
      </c>
      <c r="K11" s="13" t="str">
        <f t="shared" si="3"/>
        <v>01210 - Pěstování vinných hroznů</v>
      </c>
      <c r="L11" s="28">
        <f>IF(Převodník!$A$12='Číselník 2008 ÚR 4 a 5'!M11,1,0)</f>
        <v>0</v>
      </c>
      <c r="M11" s="2" t="s">
        <v>48</v>
      </c>
      <c r="N11" s="14" t="s">
        <v>47</v>
      </c>
      <c r="O11" s="9" t="str">
        <f t="shared" si="1"/>
        <v>01.21 - Pěstování vinných hroznů</v>
      </c>
      <c r="P11" s="9" t="s">
        <v>3452</v>
      </c>
      <c r="Q11" s="2">
        <f t="shared" si="6"/>
        <v>0</v>
      </c>
      <c r="S11" s="2">
        <f t="shared" si="4"/>
        <v>0</v>
      </c>
      <c r="T11" s="2" t="str">
        <f t="shared" si="5"/>
        <v>01210 - Pěstování vinných hroznů</v>
      </c>
      <c r="AC11" s="2" t="s">
        <v>48</v>
      </c>
    </row>
    <row r="12" spans="1:29" ht="15" customHeight="1" x14ac:dyDescent="0.25">
      <c r="A12" s="9">
        <v>4</v>
      </c>
      <c r="B12" s="9"/>
      <c r="C12" s="10"/>
      <c r="D12" s="10"/>
      <c r="E12" s="11" t="s">
        <v>3453</v>
      </c>
      <c r="F12" s="12" t="str">
        <f t="shared" si="2"/>
        <v>01.22</v>
      </c>
      <c r="G12" s="12" t="s">
        <v>3453</v>
      </c>
      <c r="H12" s="12" t="s">
        <v>3454</v>
      </c>
      <c r="I12" s="13" t="str">
        <f t="shared" si="0"/>
        <v>01220</v>
      </c>
      <c r="J12" s="13" t="s">
        <v>49</v>
      </c>
      <c r="K12" s="13" t="str">
        <f t="shared" si="3"/>
        <v>01220 - Pěstování tropického a subtropického ovoce</v>
      </c>
      <c r="L12" s="28">
        <f>IF(Převodník!$A$12='Číselník 2008 ÚR 4 a 5'!M12,1,0)</f>
        <v>0</v>
      </c>
      <c r="M12" s="2" t="s">
        <v>51</v>
      </c>
      <c r="N12" s="14" t="s">
        <v>50</v>
      </c>
      <c r="O12" s="9" t="str">
        <f t="shared" si="1"/>
        <v>01.22 - Pěstování tropického a subtropického ovoce</v>
      </c>
      <c r="P12" s="9" t="s">
        <v>3455</v>
      </c>
      <c r="Q12" s="2">
        <f t="shared" si="6"/>
        <v>0</v>
      </c>
      <c r="S12" s="2">
        <f t="shared" si="4"/>
        <v>0</v>
      </c>
      <c r="T12" s="2" t="str">
        <f t="shared" si="5"/>
        <v>01220 - Pěstování tropického a subtropického ovoce</v>
      </c>
      <c r="AC12" s="2" t="s">
        <v>51</v>
      </c>
    </row>
    <row r="13" spans="1:29" ht="15" customHeight="1" x14ac:dyDescent="0.25">
      <c r="A13" s="9">
        <v>4</v>
      </c>
      <c r="B13" s="9"/>
      <c r="C13" s="10"/>
      <c r="D13" s="10"/>
      <c r="E13" s="11" t="s">
        <v>3456</v>
      </c>
      <c r="F13" s="12" t="str">
        <f t="shared" si="2"/>
        <v>01.23</v>
      </c>
      <c r="G13" s="12" t="s">
        <v>3456</v>
      </c>
      <c r="H13" s="12" t="s">
        <v>3457</v>
      </c>
      <c r="I13" s="13" t="str">
        <f t="shared" si="0"/>
        <v>01230</v>
      </c>
      <c r="J13" s="13" t="s">
        <v>52</v>
      </c>
      <c r="K13" s="13" t="str">
        <f t="shared" si="3"/>
        <v xml:space="preserve">01230 - Pěstování citrusových plodů </v>
      </c>
      <c r="L13" s="28">
        <f>IF(Převodník!$A$12='Číselník 2008 ÚR 4 a 5'!M13,1,0)</f>
        <v>0</v>
      </c>
      <c r="M13" s="2" t="s">
        <v>54</v>
      </c>
      <c r="N13" s="14" t="s">
        <v>3458</v>
      </c>
      <c r="O13" s="9" t="str">
        <f t="shared" si="1"/>
        <v xml:space="preserve">01.23 - Pěstování citrusových plodů </v>
      </c>
      <c r="P13" s="9" t="s">
        <v>3459</v>
      </c>
      <c r="Q13" s="2">
        <f t="shared" si="6"/>
        <v>0</v>
      </c>
      <c r="S13" s="2">
        <f t="shared" si="4"/>
        <v>0</v>
      </c>
      <c r="T13" s="2" t="str">
        <f t="shared" si="5"/>
        <v>01230 - Pěstování citrusových plodů</v>
      </c>
      <c r="AC13" s="2" t="s">
        <v>54</v>
      </c>
    </row>
    <row r="14" spans="1:29" ht="15" customHeight="1" x14ac:dyDescent="0.25">
      <c r="A14" s="9">
        <v>4</v>
      </c>
      <c r="B14" s="9"/>
      <c r="C14" s="10"/>
      <c r="D14" s="10"/>
      <c r="E14" s="11" t="s">
        <v>3460</v>
      </c>
      <c r="F14" s="12" t="str">
        <f t="shared" si="2"/>
        <v>01.24</v>
      </c>
      <c r="G14" s="12" t="s">
        <v>3460</v>
      </c>
      <c r="H14" s="12" t="s">
        <v>3461</v>
      </c>
      <c r="I14" s="13" t="str">
        <f t="shared" si="0"/>
        <v>01240</v>
      </c>
      <c r="J14" s="13" t="s">
        <v>55</v>
      </c>
      <c r="K14" s="13" t="str">
        <f t="shared" si="3"/>
        <v>01240 - Pěstování jádrového a peckového ovoce</v>
      </c>
      <c r="L14" s="28">
        <f>IF(Převodník!$A$12='Číselník 2008 ÚR 4 a 5'!M14,1,0)</f>
        <v>0</v>
      </c>
      <c r="M14" s="2" t="s">
        <v>57</v>
      </c>
      <c r="N14" s="14" t="s">
        <v>56</v>
      </c>
      <c r="O14" s="9" t="str">
        <f t="shared" si="1"/>
        <v>01.24 - Pěstování jádrového a peckového ovoce</v>
      </c>
      <c r="P14" s="9" t="s">
        <v>3462</v>
      </c>
      <c r="Q14" s="2">
        <f t="shared" si="6"/>
        <v>0</v>
      </c>
      <c r="S14" s="2">
        <f t="shared" si="4"/>
        <v>0</v>
      </c>
      <c r="T14" s="2" t="str">
        <f t="shared" si="5"/>
        <v>01240 - Pěstování jádrového a peckového ovoce</v>
      </c>
      <c r="AC14" s="2" t="s">
        <v>57</v>
      </c>
    </row>
    <row r="15" spans="1:29" ht="15" customHeight="1" x14ac:dyDescent="0.25">
      <c r="A15" s="9">
        <v>4</v>
      </c>
      <c r="B15" s="9"/>
      <c r="C15" s="10"/>
      <c r="D15" s="10"/>
      <c r="E15" s="11" t="s">
        <v>3463</v>
      </c>
      <c r="F15" s="12" t="str">
        <f t="shared" si="2"/>
        <v>01.25</v>
      </c>
      <c r="G15" s="12" t="s">
        <v>3463</v>
      </c>
      <c r="H15" s="12" t="s">
        <v>3464</v>
      </c>
      <c r="I15" s="13" t="str">
        <f t="shared" si="0"/>
        <v>01250</v>
      </c>
      <c r="J15" s="13" t="s">
        <v>58</v>
      </c>
      <c r="K15" s="13" t="str">
        <f t="shared" si="3"/>
        <v xml:space="preserve">01250 - Pěstování ostatního stromového a keřového ovoce a ořechů </v>
      </c>
      <c r="L15" s="28">
        <f>IF(Převodník!$A$12='Číselník 2008 ÚR 4 a 5'!M15,1,0)</f>
        <v>0</v>
      </c>
      <c r="M15" s="2" t="s">
        <v>3465</v>
      </c>
      <c r="N15" s="14" t="s">
        <v>3466</v>
      </c>
      <c r="O15" s="9" t="str">
        <f t="shared" si="1"/>
        <v xml:space="preserve">01.25 - Pěstování ostatního stromového a keřového ovoce a ořechů </v>
      </c>
      <c r="P15" s="9" t="s">
        <v>3467</v>
      </c>
      <c r="Q15" s="2">
        <f>IF(J15=J14,1,0)</f>
        <v>0</v>
      </c>
      <c r="S15" s="2">
        <f t="shared" si="4"/>
        <v>0</v>
      </c>
      <c r="T15" s="2" t="str">
        <f t="shared" si="5"/>
        <v>01250 - Pěstování ostatního stromového a keřového ovoce a ořechů</v>
      </c>
      <c r="AC15" s="2" t="s">
        <v>3465</v>
      </c>
    </row>
    <row r="16" spans="1:29" ht="15" customHeight="1" x14ac:dyDescent="0.25">
      <c r="A16" s="9">
        <v>4</v>
      </c>
      <c r="B16" s="9"/>
      <c r="C16" s="10"/>
      <c r="D16" s="10"/>
      <c r="E16" s="11" t="s">
        <v>3468</v>
      </c>
      <c r="F16" s="12" t="str">
        <f t="shared" si="2"/>
        <v>01.26</v>
      </c>
      <c r="G16" s="12" t="s">
        <v>3468</v>
      </c>
      <c r="H16" s="12" t="s">
        <v>3469</v>
      </c>
      <c r="I16" s="13" t="str">
        <f t="shared" si="0"/>
        <v>01260</v>
      </c>
      <c r="J16" s="13" t="s">
        <v>61</v>
      </c>
      <c r="K16" s="13" t="str">
        <f t="shared" si="3"/>
        <v xml:space="preserve">01260 - Pěstování olejnatých plodů </v>
      </c>
      <c r="L16" s="28">
        <f>IF(Převodník!$A$12='Číselník 2008 ÚR 4 a 5'!M16,1,0)</f>
        <v>0</v>
      </c>
      <c r="M16" s="2" t="s">
        <v>63</v>
      </c>
      <c r="N16" s="14" t="s">
        <v>3470</v>
      </c>
      <c r="O16" s="9" t="str">
        <f t="shared" si="1"/>
        <v xml:space="preserve">01.26 - Pěstování olejnatých plodů </v>
      </c>
      <c r="P16" s="9" t="s">
        <v>3471</v>
      </c>
      <c r="Q16" s="2">
        <f t="shared" si="6"/>
        <v>0</v>
      </c>
      <c r="S16" s="2">
        <f t="shared" si="4"/>
        <v>0</v>
      </c>
      <c r="T16" s="2" t="str">
        <f t="shared" si="5"/>
        <v>01260 - Pěstování olejnatých plodů</v>
      </c>
      <c r="AC16" s="2" t="s">
        <v>63</v>
      </c>
    </row>
    <row r="17" spans="1:29" ht="15" customHeight="1" x14ac:dyDescent="0.25">
      <c r="A17" s="9">
        <v>4</v>
      </c>
      <c r="B17" s="9"/>
      <c r="C17" s="15"/>
      <c r="D17" s="15"/>
      <c r="E17" s="11" t="s">
        <v>3472</v>
      </c>
      <c r="F17" s="12" t="str">
        <f t="shared" si="2"/>
        <v>01.27</v>
      </c>
      <c r="G17" s="12" t="s">
        <v>3472</v>
      </c>
      <c r="H17" s="12" t="s">
        <v>3473</v>
      </c>
      <c r="I17" s="13" t="str">
        <f t="shared" si="0"/>
        <v>01270</v>
      </c>
      <c r="J17" s="13" t="s">
        <v>64</v>
      </c>
      <c r="K17" s="13" t="str">
        <f t="shared" si="3"/>
        <v xml:space="preserve">01270 - Pěstování rostlin pro výrobu nápojů </v>
      </c>
      <c r="L17" s="28">
        <f>IF(Převodník!$A$12='Číselník 2008 ÚR 4 a 5'!M17,1,0)</f>
        <v>0</v>
      </c>
      <c r="M17" s="2" t="s">
        <v>66</v>
      </c>
      <c r="N17" s="14" t="s">
        <v>3474</v>
      </c>
      <c r="O17" s="9" t="str">
        <f t="shared" si="1"/>
        <v xml:space="preserve">01.27 - Pěstování rostlin pro výrobu nápojů </v>
      </c>
      <c r="P17" s="9" t="s">
        <v>3475</v>
      </c>
      <c r="Q17" s="2">
        <f t="shared" si="6"/>
        <v>0</v>
      </c>
      <c r="S17" s="2">
        <f t="shared" si="4"/>
        <v>0</v>
      </c>
      <c r="T17" s="2" t="str">
        <f t="shared" si="5"/>
        <v>01270 - Pěstování rostlin pro výrobu nápojů</v>
      </c>
      <c r="AC17" s="2" t="s">
        <v>66</v>
      </c>
    </row>
    <row r="18" spans="1:29" ht="15" customHeight="1" x14ac:dyDescent="0.25">
      <c r="A18" s="9">
        <v>4</v>
      </c>
      <c r="B18" s="9"/>
      <c r="C18" s="10"/>
      <c r="D18" s="10"/>
      <c r="E18" s="11" t="s">
        <v>3476</v>
      </c>
      <c r="F18" s="12" t="str">
        <f t="shared" si="2"/>
        <v>01.28</v>
      </c>
      <c r="G18" s="12" t="s">
        <v>3476</v>
      </c>
      <c r="H18" s="12" t="s">
        <v>3477</v>
      </c>
      <c r="I18" s="13" t="str">
        <f t="shared" si="0"/>
        <v>01280</v>
      </c>
      <c r="J18" s="13" t="s">
        <v>67</v>
      </c>
      <c r="K18" s="13" t="str">
        <f t="shared" si="3"/>
        <v xml:space="preserve">01280 - Pěstování koření, aromatických, léčivých a farmaceutických rostlin </v>
      </c>
      <c r="L18" s="28">
        <f>IF(Převodník!$A$12='Číselník 2008 ÚR 4 a 5'!M18,1,0)</f>
        <v>0</v>
      </c>
      <c r="M18" s="2" t="s">
        <v>3478</v>
      </c>
      <c r="N18" s="14" t="s">
        <v>3479</v>
      </c>
      <c r="O18" s="9" t="str">
        <f t="shared" si="1"/>
        <v xml:space="preserve">01.28 - Pěstování koření, aromatických, léčivých a farmaceutických rostlin </v>
      </c>
      <c r="P18" s="9" t="s">
        <v>3480</v>
      </c>
      <c r="Q18" s="2">
        <f t="shared" si="6"/>
        <v>0</v>
      </c>
      <c r="S18" s="2">
        <f t="shared" si="4"/>
        <v>0</v>
      </c>
      <c r="T18" s="2" t="str">
        <f t="shared" si="5"/>
        <v>01280 - Pěstování koření, aromatických, léčivých a farmaceutických rostlin</v>
      </c>
      <c r="AC18" s="2" t="s">
        <v>3478</v>
      </c>
    </row>
    <row r="19" spans="1:29" ht="15" customHeight="1" x14ac:dyDescent="0.25">
      <c r="A19" s="9">
        <v>4</v>
      </c>
      <c r="B19" s="9"/>
      <c r="C19" s="10"/>
      <c r="D19" s="10"/>
      <c r="E19" s="11" t="s">
        <v>3481</v>
      </c>
      <c r="F19" s="12" t="str">
        <f t="shared" si="2"/>
        <v>01.29</v>
      </c>
      <c r="G19" s="12" t="s">
        <v>3481</v>
      </c>
      <c r="H19" s="12" t="s">
        <v>3482</v>
      </c>
      <c r="I19" s="13" t="str">
        <f t="shared" si="0"/>
        <v>01290</v>
      </c>
      <c r="J19" s="13" t="s">
        <v>72</v>
      </c>
      <c r="K19" s="13" t="str">
        <f t="shared" si="3"/>
        <v xml:space="preserve">01290 - Pěstování ostatních trvalých plodin </v>
      </c>
      <c r="L19" s="28">
        <f>IF(Převodník!$A$12='Číselník 2008 ÚR 4 a 5'!M19,1,0)</f>
        <v>0</v>
      </c>
      <c r="M19" s="2" t="s">
        <v>74</v>
      </c>
      <c r="N19" s="14" t="s">
        <v>3483</v>
      </c>
      <c r="O19" s="9" t="str">
        <f t="shared" si="1"/>
        <v xml:space="preserve">01.29 - Pěstování ostatních trvalých plodin </v>
      </c>
      <c r="P19" s="9" t="s">
        <v>3484</v>
      </c>
      <c r="Q19" s="2">
        <f t="shared" si="6"/>
        <v>0</v>
      </c>
      <c r="S19" s="2">
        <f t="shared" si="4"/>
        <v>0</v>
      </c>
      <c r="T19" s="2" t="str">
        <f t="shared" si="5"/>
        <v>01290 - Pěstování ostatních trvalých plodin</v>
      </c>
      <c r="AC19" s="2" t="s">
        <v>74</v>
      </c>
    </row>
    <row r="20" spans="1:29" ht="15" customHeight="1" x14ac:dyDescent="0.25">
      <c r="A20" s="9">
        <v>4</v>
      </c>
      <c r="B20" s="9"/>
      <c r="C20" s="10"/>
      <c r="D20" s="10"/>
      <c r="E20" s="11" t="s">
        <v>3485</v>
      </c>
      <c r="F20" s="12" t="str">
        <f>E20</f>
        <v>01.30</v>
      </c>
      <c r="G20" s="12" t="s">
        <v>3485</v>
      </c>
      <c r="H20" s="12" t="s">
        <v>3486</v>
      </c>
      <c r="I20" s="13" t="str">
        <f t="shared" si="0"/>
        <v>01300</v>
      </c>
      <c r="J20" s="13" t="s">
        <v>75</v>
      </c>
      <c r="K20" s="13" t="str">
        <f t="shared" si="3"/>
        <v xml:space="preserve">01300 - Množení rostlin </v>
      </c>
      <c r="L20" s="28">
        <f>IF(Převodník!$A$12='Číselník 2008 ÚR 4 a 5'!M20,1,0)</f>
        <v>0</v>
      </c>
      <c r="M20" s="2" t="s">
        <v>77</v>
      </c>
      <c r="N20" s="14" t="s">
        <v>3487</v>
      </c>
      <c r="O20" s="9" t="str">
        <f t="shared" si="1"/>
        <v xml:space="preserve">01.30 - Množení rostlin </v>
      </c>
      <c r="P20" s="9" t="s">
        <v>3488</v>
      </c>
      <c r="Q20" s="2">
        <f t="shared" si="6"/>
        <v>0</v>
      </c>
      <c r="S20" s="2">
        <f t="shared" si="4"/>
        <v>0</v>
      </c>
      <c r="T20" s="2" t="str">
        <f t="shared" si="5"/>
        <v>01300 - Množení rostlin</v>
      </c>
      <c r="AC20" s="2" t="s">
        <v>77</v>
      </c>
    </row>
    <row r="21" spans="1:29" ht="15" customHeight="1" x14ac:dyDescent="0.25">
      <c r="A21" s="9">
        <v>4</v>
      </c>
      <c r="B21" s="9"/>
      <c r="C21" s="10"/>
      <c r="D21" s="10"/>
      <c r="E21" s="11" t="s">
        <v>3489</v>
      </c>
      <c r="F21" s="12" t="str">
        <f t="shared" ref="F21:F32" si="7">E21</f>
        <v>01.41</v>
      </c>
      <c r="G21" s="12" t="s">
        <v>3489</v>
      </c>
      <c r="H21" s="12" t="s">
        <v>3490</v>
      </c>
      <c r="I21" s="13" t="str">
        <f t="shared" si="0"/>
        <v>01410</v>
      </c>
      <c r="J21" s="13" t="s">
        <v>78</v>
      </c>
      <c r="K21" s="13" t="str">
        <f t="shared" si="3"/>
        <v xml:space="preserve">01410 - Chov mléčného skotu </v>
      </c>
      <c r="L21" s="28">
        <f>IF(Převodník!$A$12='Číselník 2008 ÚR 4 a 5'!M21,1,0)</f>
        <v>0</v>
      </c>
      <c r="M21" s="2" t="s">
        <v>80</v>
      </c>
      <c r="N21" s="14" t="s">
        <v>3491</v>
      </c>
      <c r="O21" s="9" t="str">
        <f t="shared" si="1"/>
        <v xml:space="preserve">01.41 - Chov mléčného skotu </v>
      </c>
      <c r="P21" s="9" t="s">
        <v>3492</v>
      </c>
      <c r="Q21" s="2">
        <f t="shared" si="6"/>
        <v>0</v>
      </c>
      <c r="S21" s="2">
        <f t="shared" si="4"/>
        <v>0</v>
      </c>
      <c r="T21" s="2" t="str">
        <f t="shared" si="5"/>
        <v>01410 - Chov mléčného skotu</v>
      </c>
      <c r="AC21" s="2" t="s">
        <v>80</v>
      </c>
    </row>
    <row r="22" spans="1:29" ht="15" customHeight="1" x14ac:dyDescent="0.25">
      <c r="A22" s="9">
        <v>4</v>
      </c>
      <c r="B22" s="9"/>
      <c r="C22" s="10"/>
      <c r="D22" s="10"/>
      <c r="E22" s="11" t="s">
        <v>3493</v>
      </c>
      <c r="F22" s="12" t="str">
        <f t="shared" si="7"/>
        <v>01.42</v>
      </c>
      <c r="G22" s="12" t="s">
        <v>3493</v>
      </c>
      <c r="H22" s="12" t="s">
        <v>3494</v>
      </c>
      <c r="I22" s="13" t="str">
        <f t="shared" si="0"/>
        <v>01420</v>
      </c>
      <c r="J22" s="13" t="s">
        <v>81</v>
      </c>
      <c r="K22" s="13" t="str">
        <f t="shared" si="3"/>
        <v>01420 - Chov jiného skotu</v>
      </c>
      <c r="L22" s="28">
        <f>IF(Převodník!$A$12='Číselník 2008 ÚR 4 a 5'!M22,1,0)</f>
        <v>0</v>
      </c>
      <c r="M22" s="2" t="s">
        <v>83</v>
      </c>
      <c r="N22" s="14" t="s">
        <v>82</v>
      </c>
      <c r="O22" s="9" t="str">
        <f t="shared" si="1"/>
        <v>01.42 - Chov jiného skotu</v>
      </c>
      <c r="P22" s="9" t="s">
        <v>3495</v>
      </c>
      <c r="Q22" s="2">
        <f t="shared" si="6"/>
        <v>0</v>
      </c>
      <c r="S22" s="2">
        <f t="shared" si="4"/>
        <v>0</v>
      </c>
      <c r="T22" s="2" t="str">
        <f t="shared" si="5"/>
        <v>01420 - Chov jiného skotu</v>
      </c>
      <c r="AC22" s="2" t="s">
        <v>83</v>
      </c>
    </row>
    <row r="23" spans="1:29" ht="15" customHeight="1" x14ac:dyDescent="0.25">
      <c r="A23" s="9">
        <v>4</v>
      </c>
      <c r="B23" s="9"/>
      <c r="C23" s="10"/>
      <c r="D23" s="10"/>
      <c r="E23" s="11" t="s">
        <v>3496</v>
      </c>
      <c r="F23" s="12" t="str">
        <f t="shared" si="7"/>
        <v>01.43</v>
      </c>
      <c r="G23" s="12" t="s">
        <v>3496</v>
      </c>
      <c r="H23" s="12" t="s">
        <v>3497</v>
      </c>
      <c r="I23" s="13" t="str">
        <f t="shared" si="0"/>
        <v>01430</v>
      </c>
      <c r="J23" s="13" t="s">
        <v>86</v>
      </c>
      <c r="K23" s="13" t="str">
        <f t="shared" si="3"/>
        <v>01430 - Chov koní a jiných koňovitých</v>
      </c>
      <c r="L23" s="28">
        <f>IF(Převodník!$A$12='Číselník 2008 ÚR 4 a 5'!M23,1,0)</f>
        <v>0</v>
      </c>
      <c r="M23" s="2" t="s">
        <v>88</v>
      </c>
      <c r="N23" s="14" t="s">
        <v>87</v>
      </c>
      <c r="O23" s="9" t="str">
        <f t="shared" si="1"/>
        <v>01.43 - Chov koní a jiných koňovitých</v>
      </c>
      <c r="P23" s="9" t="s">
        <v>3498</v>
      </c>
      <c r="Q23" s="2">
        <f t="shared" si="6"/>
        <v>0</v>
      </c>
      <c r="S23" s="2">
        <f t="shared" si="4"/>
        <v>0</v>
      </c>
      <c r="T23" s="2" t="str">
        <f t="shared" si="5"/>
        <v>01430 - Chov koní a jiných koňovitých</v>
      </c>
      <c r="AC23" s="2" t="s">
        <v>88</v>
      </c>
    </row>
    <row r="24" spans="1:29" ht="15" customHeight="1" x14ac:dyDescent="0.25">
      <c r="A24" s="9">
        <v>4</v>
      </c>
      <c r="B24" s="9"/>
      <c r="C24" s="10"/>
      <c r="D24" s="10"/>
      <c r="E24" s="11" t="s">
        <v>3499</v>
      </c>
      <c r="F24" s="12" t="str">
        <f t="shared" si="7"/>
        <v>01.44</v>
      </c>
      <c r="G24" s="12" t="s">
        <v>3499</v>
      </c>
      <c r="H24" s="12" t="s">
        <v>3500</v>
      </c>
      <c r="I24" s="13" t="str">
        <f t="shared" si="0"/>
        <v>01440</v>
      </c>
      <c r="J24" s="13" t="s">
        <v>91</v>
      </c>
      <c r="K24" s="13" t="str">
        <f t="shared" si="3"/>
        <v>01440 - Chov velbloudů a velbloudovitých</v>
      </c>
      <c r="L24" s="28">
        <f>IF(Převodník!$A$12='Číselník 2008 ÚR 4 a 5'!M24,1,0)</f>
        <v>0</v>
      </c>
      <c r="M24" s="2" t="s">
        <v>93</v>
      </c>
      <c r="N24" s="14" t="s">
        <v>92</v>
      </c>
      <c r="O24" s="9" t="str">
        <f t="shared" si="1"/>
        <v>01.44 - Chov velbloudů a velbloudovitých</v>
      </c>
      <c r="P24" s="9" t="s">
        <v>3501</v>
      </c>
      <c r="Q24" s="2">
        <f t="shared" si="6"/>
        <v>0</v>
      </c>
      <c r="S24" s="2">
        <f t="shared" si="4"/>
        <v>0</v>
      </c>
      <c r="T24" s="2" t="str">
        <f t="shared" si="5"/>
        <v>01440 - Chov velbloudů a velbloudovitých</v>
      </c>
      <c r="AC24" s="2" t="s">
        <v>93</v>
      </c>
    </row>
    <row r="25" spans="1:29" ht="15" customHeight="1" x14ac:dyDescent="0.25">
      <c r="A25" s="9">
        <v>4</v>
      </c>
      <c r="B25" s="9"/>
      <c r="C25" s="10"/>
      <c r="D25" s="10"/>
      <c r="E25" s="11" t="s">
        <v>3502</v>
      </c>
      <c r="F25" s="12" t="str">
        <f t="shared" si="7"/>
        <v>01.45</v>
      </c>
      <c r="G25" s="12" t="s">
        <v>3502</v>
      </c>
      <c r="H25" s="12" t="s">
        <v>3503</v>
      </c>
      <c r="I25" s="13" t="str">
        <f t="shared" si="0"/>
        <v>01450</v>
      </c>
      <c r="J25" s="13" t="s">
        <v>94</v>
      </c>
      <c r="K25" s="13" t="str">
        <f t="shared" si="3"/>
        <v>01450 - Chov ovcí a koz</v>
      </c>
      <c r="L25" s="28">
        <f>IF(Převodník!$A$12='Číselník 2008 ÚR 4 a 5'!M25,1,0)</f>
        <v>0</v>
      </c>
      <c r="M25" s="2" t="s">
        <v>96</v>
      </c>
      <c r="N25" s="14" t="s">
        <v>95</v>
      </c>
      <c r="O25" s="9" t="str">
        <f t="shared" si="1"/>
        <v>01.45 - Chov ovcí a koz</v>
      </c>
      <c r="P25" s="9" t="s">
        <v>3504</v>
      </c>
      <c r="Q25" s="2">
        <f t="shared" si="6"/>
        <v>0</v>
      </c>
      <c r="S25" s="2">
        <f t="shared" si="4"/>
        <v>0</v>
      </c>
      <c r="T25" s="2" t="str">
        <f t="shared" si="5"/>
        <v>01450 - Chov ovcí a koz</v>
      </c>
      <c r="AC25" s="2" t="s">
        <v>96</v>
      </c>
    </row>
    <row r="26" spans="1:29" ht="15" customHeight="1" x14ac:dyDescent="0.25">
      <c r="A26" s="9">
        <v>4</v>
      </c>
      <c r="B26" s="9"/>
      <c r="C26" s="10"/>
      <c r="D26" s="10"/>
      <c r="E26" s="11" t="s">
        <v>3505</v>
      </c>
      <c r="F26" s="12" t="str">
        <f t="shared" si="7"/>
        <v>01.46</v>
      </c>
      <c r="G26" s="12" t="s">
        <v>3505</v>
      </c>
      <c r="H26" s="12" t="s">
        <v>3506</v>
      </c>
      <c r="I26" s="13" t="str">
        <f t="shared" si="0"/>
        <v>01460</v>
      </c>
      <c r="J26" s="13" t="s">
        <v>97</v>
      </c>
      <c r="K26" s="13" t="str">
        <f t="shared" si="3"/>
        <v>01460 - Chov prasat</v>
      </c>
      <c r="L26" s="28">
        <f>IF(Převodník!$A$12='Číselník 2008 ÚR 4 a 5'!M26,1,0)</f>
        <v>0</v>
      </c>
      <c r="M26" s="2" t="s">
        <v>99</v>
      </c>
      <c r="N26" s="14" t="s">
        <v>98</v>
      </c>
      <c r="O26" s="9" t="str">
        <f t="shared" si="1"/>
        <v>01.46 - Chov prasat</v>
      </c>
      <c r="P26" s="9" t="s">
        <v>3507</v>
      </c>
      <c r="Q26" s="2">
        <f t="shared" si="6"/>
        <v>0</v>
      </c>
      <c r="S26" s="2">
        <f t="shared" si="4"/>
        <v>0</v>
      </c>
      <c r="T26" s="2" t="str">
        <f t="shared" si="5"/>
        <v>01460 - Chov prasat</v>
      </c>
      <c r="AC26" s="2" t="s">
        <v>99</v>
      </c>
    </row>
    <row r="27" spans="1:29" ht="15" customHeight="1" x14ac:dyDescent="0.25">
      <c r="A27" s="9">
        <v>4</v>
      </c>
      <c r="B27" s="9"/>
      <c r="C27" s="10"/>
      <c r="D27" s="10"/>
      <c r="E27" s="11" t="s">
        <v>3508</v>
      </c>
      <c r="F27" s="12" t="str">
        <f t="shared" si="7"/>
        <v>01.47</v>
      </c>
      <c r="G27" s="12" t="s">
        <v>3508</v>
      </c>
      <c r="H27" s="12" t="s">
        <v>3509</v>
      </c>
      <c r="I27" s="13" t="str">
        <f t="shared" si="0"/>
        <v>01470</v>
      </c>
      <c r="J27" s="13" t="s">
        <v>100</v>
      </c>
      <c r="K27" s="13" t="str">
        <f t="shared" si="3"/>
        <v>01470 - Chov drůbeže</v>
      </c>
      <c r="L27" s="28">
        <f>IF(Převodník!$A$12='Číselník 2008 ÚR 4 a 5'!M27,1,0)</f>
        <v>0</v>
      </c>
      <c r="M27" s="2" t="s">
        <v>102</v>
      </c>
      <c r="N27" s="14" t="s">
        <v>101</v>
      </c>
      <c r="O27" s="9" t="str">
        <f t="shared" si="1"/>
        <v>01.47 - Chov drůbeže</v>
      </c>
      <c r="P27" s="9" t="s">
        <v>3510</v>
      </c>
      <c r="Q27" s="2">
        <f t="shared" si="6"/>
        <v>0</v>
      </c>
      <c r="S27" s="2">
        <f t="shared" si="4"/>
        <v>0</v>
      </c>
      <c r="T27" s="2" t="str">
        <f t="shared" si="5"/>
        <v>01470 - Chov drůbeže</v>
      </c>
      <c r="AC27" s="2" t="s">
        <v>102</v>
      </c>
    </row>
    <row r="28" spans="1:29" ht="15" customHeight="1" x14ac:dyDescent="0.25">
      <c r="A28" s="9">
        <v>4</v>
      </c>
      <c r="B28" s="9"/>
      <c r="C28" s="10"/>
      <c r="D28" s="10"/>
      <c r="E28" s="11" t="s">
        <v>3511</v>
      </c>
      <c r="F28" s="12" t="str">
        <f t="shared" si="7"/>
        <v>01.49</v>
      </c>
      <c r="G28" s="12" t="s">
        <v>3511</v>
      </c>
      <c r="H28" s="12" t="s">
        <v>3512</v>
      </c>
      <c r="I28" s="13" t="str">
        <f t="shared" si="0"/>
        <v>01490</v>
      </c>
      <c r="J28" s="13" t="s">
        <v>103</v>
      </c>
      <c r="K28" s="13" t="str">
        <f t="shared" si="3"/>
        <v>01490 - Chov ostatních zvířat</v>
      </c>
      <c r="L28" s="28">
        <f>IF(Převodník!$A$12='Číselník 2008 ÚR 4 a 5'!M28,1,0)</f>
        <v>0</v>
      </c>
      <c r="M28" s="2" t="s">
        <v>105</v>
      </c>
      <c r="N28" s="14" t="s">
        <v>104</v>
      </c>
      <c r="O28" s="9" t="str">
        <f t="shared" si="1"/>
        <v>01.49 - Chov ostatních zvířat</v>
      </c>
      <c r="P28" s="9" t="s">
        <v>3513</v>
      </c>
      <c r="Q28" s="2">
        <f t="shared" si="6"/>
        <v>0</v>
      </c>
      <c r="S28" s="2">
        <f t="shared" si="4"/>
        <v>0</v>
      </c>
      <c r="T28" s="2" t="str">
        <f t="shared" si="5"/>
        <v>01490 - Chov ostatních zvířat</v>
      </c>
      <c r="AC28" s="2" t="s">
        <v>105</v>
      </c>
    </row>
    <row r="29" spans="1:29" ht="15" customHeight="1" x14ac:dyDescent="0.25">
      <c r="A29" s="9">
        <v>5</v>
      </c>
      <c r="B29" s="9"/>
      <c r="C29" s="16"/>
      <c r="D29" s="16"/>
      <c r="E29" s="11" t="s">
        <v>3514</v>
      </c>
      <c r="F29" s="12" t="str">
        <f t="shared" si="7"/>
        <v>01.49.1</v>
      </c>
      <c r="G29" s="12" t="s">
        <v>3514</v>
      </c>
      <c r="H29" s="12" t="s">
        <v>108</v>
      </c>
      <c r="I29" s="13" t="str">
        <f t="shared" si="0"/>
        <v>01491</v>
      </c>
      <c r="J29" s="13" t="s">
        <v>108</v>
      </c>
      <c r="K29" s="13" t="str">
        <f t="shared" si="3"/>
        <v>01491 - Chov drobných hospodářských zvířat</v>
      </c>
      <c r="L29" s="28">
        <f>IF(Převodník!$A$12='Číselník 2008 ÚR 4 a 5'!M29,1,0)</f>
        <v>0</v>
      </c>
      <c r="M29" s="2" t="s">
        <v>110</v>
      </c>
      <c r="N29" s="17" t="s">
        <v>109</v>
      </c>
      <c r="O29" s="9" t="str">
        <f t="shared" si="1"/>
        <v>01.49.1 - Chov drobných hospodářských zvířat</v>
      </c>
      <c r="P29" s="9" t="s">
        <v>3515</v>
      </c>
      <c r="Q29" s="2">
        <f t="shared" si="6"/>
        <v>0</v>
      </c>
      <c r="S29" s="2">
        <f t="shared" si="4"/>
        <v>0</v>
      </c>
      <c r="T29" s="2" t="str">
        <f t="shared" si="5"/>
        <v>01491 - Chov drobných hospodářských zvířat</v>
      </c>
      <c r="AC29" s="2" t="s">
        <v>110</v>
      </c>
    </row>
    <row r="30" spans="1:29" ht="15" customHeight="1" x14ac:dyDescent="0.25">
      <c r="A30" s="9">
        <v>5</v>
      </c>
      <c r="B30" s="9"/>
      <c r="C30" s="16"/>
      <c r="D30" s="16"/>
      <c r="E30" s="11" t="s">
        <v>3516</v>
      </c>
      <c r="F30" s="12" t="str">
        <f t="shared" si="7"/>
        <v>01.49.2</v>
      </c>
      <c r="G30" s="12" t="s">
        <v>3516</v>
      </c>
      <c r="H30" s="12" t="s">
        <v>111</v>
      </c>
      <c r="I30" s="13" t="str">
        <f t="shared" si="0"/>
        <v>01492</v>
      </c>
      <c r="J30" s="13" t="s">
        <v>111</v>
      </c>
      <c r="K30" s="13" t="str">
        <f t="shared" si="3"/>
        <v>01492 - Chov kožešinových zvířat</v>
      </c>
      <c r="L30" s="28">
        <f>IF(Převodník!$A$12='Číselník 2008 ÚR 4 a 5'!M30,1,0)</f>
        <v>0</v>
      </c>
      <c r="M30" s="2" t="s">
        <v>113</v>
      </c>
      <c r="N30" s="14" t="s">
        <v>112</v>
      </c>
      <c r="O30" s="9" t="str">
        <f t="shared" si="1"/>
        <v>01.49.2 - Chov kožešinových zvířat</v>
      </c>
      <c r="P30" s="9" t="s">
        <v>3517</v>
      </c>
      <c r="Q30" s="2">
        <f t="shared" si="6"/>
        <v>0</v>
      </c>
      <c r="S30" s="2">
        <f t="shared" si="4"/>
        <v>0</v>
      </c>
      <c r="T30" s="2" t="str">
        <f t="shared" si="5"/>
        <v>01492 - Chov kožešinových zvířat</v>
      </c>
      <c r="AC30" s="2" t="s">
        <v>113</v>
      </c>
    </row>
    <row r="31" spans="1:29" ht="15" customHeight="1" x14ac:dyDescent="0.25">
      <c r="A31" s="9">
        <v>5</v>
      </c>
      <c r="B31" s="9"/>
      <c r="C31" s="16"/>
      <c r="D31" s="16"/>
      <c r="E31" s="11" t="s">
        <v>3518</v>
      </c>
      <c r="F31" s="12" t="str">
        <f t="shared" si="7"/>
        <v>01.49.3</v>
      </c>
      <c r="G31" s="12" t="s">
        <v>3518</v>
      </c>
      <c r="H31" s="12" t="s">
        <v>114</v>
      </c>
      <c r="I31" s="13" t="str">
        <f t="shared" si="0"/>
        <v>01493</v>
      </c>
      <c r="J31" s="13" t="s">
        <v>114</v>
      </c>
      <c r="K31" s="13" t="str">
        <f t="shared" si="3"/>
        <v>01493 - Chov zvířat pro zájmový chov</v>
      </c>
      <c r="L31" s="28">
        <f>IF(Převodník!$A$12='Číselník 2008 ÚR 4 a 5'!M31,1,0)</f>
        <v>0</v>
      </c>
      <c r="M31" s="2" t="s">
        <v>116</v>
      </c>
      <c r="N31" s="14" t="s">
        <v>115</v>
      </c>
      <c r="O31" s="9" t="str">
        <f t="shared" si="1"/>
        <v>01.49.3 - Chov zvířat pro zájmový chov</v>
      </c>
      <c r="P31" s="9" t="s">
        <v>3519</v>
      </c>
      <c r="Q31" s="2">
        <f t="shared" si="6"/>
        <v>0</v>
      </c>
      <c r="S31" s="2">
        <f t="shared" si="4"/>
        <v>0</v>
      </c>
      <c r="T31" s="2" t="str">
        <f t="shared" si="5"/>
        <v>01493 - Chov zvířat pro zájmový chov</v>
      </c>
      <c r="AC31" s="2" t="s">
        <v>116</v>
      </c>
    </row>
    <row r="32" spans="1:29" ht="15" customHeight="1" x14ac:dyDescent="0.25">
      <c r="A32" s="9">
        <v>5</v>
      </c>
      <c r="B32" s="9"/>
      <c r="C32" s="16"/>
      <c r="D32" s="16"/>
      <c r="E32" s="11" t="s">
        <v>3520</v>
      </c>
      <c r="F32" s="12" t="str">
        <f t="shared" si="7"/>
        <v>01.49.9</v>
      </c>
      <c r="G32" s="12" t="s">
        <v>3520</v>
      </c>
      <c r="H32" s="12" t="s">
        <v>117</v>
      </c>
      <c r="I32" s="13" t="str">
        <f t="shared" si="0"/>
        <v>01499</v>
      </c>
      <c r="J32" s="13" t="s">
        <v>117</v>
      </c>
      <c r="K32" s="13" t="str">
        <f t="shared" si="3"/>
        <v>01499 - Chov ostatních zvířat j. n.</v>
      </c>
      <c r="L32" s="28">
        <f>IF(Převodník!$A$12='Číselník 2008 ÚR 4 a 5'!M32,1,0)</f>
        <v>0</v>
      </c>
      <c r="M32" s="2" t="s">
        <v>119</v>
      </c>
      <c r="N32" s="14" t="s">
        <v>118</v>
      </c>
      <c r="O32" s="9" t="str">
        <f t="shared" si="1"/>
        <v>01.49.9 - Chov ostatních zvířat j. n.</v>
      </c>
      <c r="P32" s="9" t="s">
        <v>3521</v>
      </c>
      <c r="Q32" s="2">
        <f t="shared" si="6"/>
        <v>0</v>
      </c>
      <c r="S32" s="2">
        <f t="shared" si="4"/>
        <v>0</v>
      </c>
      <c r="T32" s="2" t="str">
        <f t="shared" si="5"/>
        <v>01499 - Chov ostatních zvířat j. n.</v>
      </c>
      <c r="AC32" s="2" t="s">
        <v>119</v>
      </c>
    </row>
    <row r="33" spans="1:29" ht="15" customHeight="1" x14ac:dyDescent="0.25">
      <c r="A33" s="9">
        <v>4</v>
      </c>
      <c r="B33" s="9"/>
      <c r="C33" s="10"/>
      <c r="D33" s="10"/>
      <c r="E33" s="11" t="s">
        <v>3522</v>
      </c>
      <c r="F33" s="12" t="str">
        <f>E33</f>
        <v>01.50</v>
      </c>
      <c r="G33" s="12" t="s">
        <v>3522</v>
      </c>
      <c r="H33" s="12" t="s">
        <v>3523</v>
      </c>
      <c r="I33" s="13" t="str">
        <f t="shared" si="0"/>
        <v>01500</v>
      </c>
      <c r="J33" s="13" t="s">
        <v>120</v>
      </c>
      <c r="K33" s="13" t="str">
        <f t="shared" si="3"/>
        <v>01500 - Smíšené hospodářství</v>
      </c>
      <c r="L33" s="28">
        <f>IF(Převodník!$A$12='Číselník 2008 ÚR 4 a 5'!M33,1,0)</f>
        <v>0</v>
      </c>
      <c r="M33" s="2" t="s">
        <v>122</v>
      </c>
      <c r="N33" s="14" t="s">
        <v>121</v>
      </c>
      <c r="O33" s="9" t="str">
        <f t="shared" si="1"/>
        <v>01.50 - Smíšené hospodářství</v>
      </c>
      <c r="P33" s="9" t="s">
        <v>3524</v>
      </c>
      <c r="Q33" s="2">
        <f t="shared" si="6"/>
        <v>0</v>
      </c>
      <c r="S33" s="2">
        <f t="shared" si="4"/>
        <v>0</v>
      </c>
      <c r="T33" s="2" t="str">
        <f t="shared" si="5"/>
        <v>01500 - Smíšené hospodářství</v>
      </c>
      <c r="AC33" s="2" t="s">
        <v>122</v>
      </c>
    </row>
    <row r="34" spans="1:29" ht="15" customHeight="1" x14ac:dyDescent="0.25">
      <c r="A34" s="9">
        <v>4</v>
      </c>
      <c r="B34" s="9"/>
      <c r="C34" s="10"/>
      <c r="D34" s="10"/>
      <c r="E34" s="11" t="s">
        <v>3525</v>
      </c>
      <c r="F34" s="12" t="str">
        <f t="shared" ref="F34:F37" si="8">E34</f>
        <v>01.61</v>
      </c>
      <c r="G34" s="12" t="s">
        <v>3525</v>
      </c>
      <c r="H34" s="12" t="s">
        <v>3526</v>
      </c>
      <c r="I34" s="13" t="str">
        <f t="shared" si="0"/>
        <v>01610</v>
      </c>
      <c r="J34" s="13" t="s">
        <v>125</v>
      </c>
      <c r="K34" s="13" t="str">
        <f t="shared" si="3"/>
        <v>01610 - Podpůrné činnosti pro rostlinnou výrobu</v>
      </c>
      <c r="L34" s="28">
        <f>IF(Převodník!$A$12='Číselník 2008 ÚR 4 a 5'!M34,1,0)</f>
        <v>0</v>
      </c>
      <c r="M34" s="2" t="s">
        <v>127</v>
      </c>
      <c r="N34" s="14" t="s">
        <v>3527</v>
      </c>
      <c r="O34" s="9" t="str">
        <f t="shared" si="1"/>
        <v>01.61 - Podpůrné činnosti pro rostlinnou výrobu</v>
      </c>
      <c r="P34" s="9" t="s">
        <v>3528</v>
      </c>
      <c r="Q34" s="2">
        <f t="shared" si="6"/>
        <v>0</v>
      </c>
      <c r="S34" s="2">
        <f t="shared" si="4"/>
        <v>0</v>
      </c>
      <c r="T34" s="2" t="str">
        <f t="shared" si="5"/>
        <v>01610 - Podpůrné činnosti pro rostlinnou výrobu</v>
      </c>
      <c r="AC34" s="2" t="s">
        <v>127</v>
      </c>
    </row>
    <row r="35" spans="1:29" ht="15" customHeight="1" x14ac:dyDescent="0.25">
      <c r="A35" s="9">
        <v>4</v>
      </c>
      <c r="B35" s="9"/>
      <c r="C35" s="10"/>
      <c r="D35" s="10"/>
      <c r="E35" s="11" t="s">
        <v>3529</v>
      </c>
      <c r="F35" s="12" t="str">
        <f t="shared" si="8"/>
        <v>01.62</v>
      </c>
      <c r="G35" s="12" t="s">
        <v>3529</v>
      </c>
      <c r="H35" s="12" t="s">
        <v>3530</v>
      </c>
      <c r="I35" s="13" t="str">
        <f t="shared" si="0"/>
        <v>01620</v>
      </c>
      <c r="J35" s="13" t="s">
        <v>128</v>
      </c>
      <c r="K35" s="13" t="str">
        <f t="shared" si="3"/>
        <v>01620 - Podpůrné činnosti pro živočišnou výrobu</v>
      </c>
      <c r="L35" s="28">
        <f>IF(Převodník!$A$12='Číselník 2008 ÚR 4 a 5'!M35,1,0)</f>
        <v>0</v>
      </c>
      <c r="M35" s="2" t="s">
        <v>130</v>
      </c>
      <c r="N35" s="14" t="s">
        <v>3531</v>
      </c>
      <c r="O35" s="9" t="str">
        <f t="shared" si="1"/>
        <v>01.62 - Podpůrné činnosti pro živočišnou výrobu</v>
      </c>
      <c r="P35" s="9" t="s">
        <v>3532</v>
      </c>
      <c r="Q35" s="2">
        <f t="shared" si="6"/>
        <v>0</v>
      </c>
      <c r="S35" s="2">
        <f t="shared" si="4"/>
        <v>0</v>
      </c>
      <c r="T35" s="2" t="str">
        <f t="shared" si="5"/>
        <v>01620 - Podpůrné činnosti pro živočišnou výrobu</v>
      </c>
      <c r="AC35" s="2" t="s">
        <v>130</v>
      </c>
    </row>
    <row r="36" spans="1:29" ht="15" customHeight="1" x14ac:dyDescent="0.25">
      <c r="A36" s="9">
        <v>4</v>
      </c>
      <c r="B36" s="9"/>
      <c r="C36" s="10"/>
      <c r="D36" s="10"/>
      <c r="E36" s="11" t="s">
        <v>3533</v>
      </c>
      <c r="F36" s="12" t="str">
        <f t="shared" si="8"/>
        <v>01.63</v>
      </c>
      <c r="G36" s="12" t="s">
        <v>3533</v>
      </c>
      <c r="H36" s="12" t="s">
        <v>3534</v>
      </c>
      <c r="I36" s="13" t="str">
        <f t="shared" si="0"/>
        <v>01630</v>
      </c>
      <c r="J36" s="13" t="s">
        <v>131</v>
      </c>
      <c r="K36" s="13" t="str">
        <f t="shared" si="3"/>
        <v>01630 - Posklizňové činnosti</v>
      </c>
      <c r="L36" s="28">
        <f>IF(Převodník!$A$12='Číselník 2008 ÚR 4 a 5'!M36,1,0)</f>
        <v>0</v>
      </c>
      <c r="M36" s="2" t="s">
        <v>133</v>
      </c>
      <c r="N36" s="14" t="s">
        <v>132</v>
      </c>
      <c r="O36" s="9" t="str">
        <f t="shared" ref="O36:O67" si="9">G36&amp;" - "&amp;N36</f>
        <v>01.63 - Posklizňové činnosti</v>
      </c>
      <c r="P36" s="9" t="s">
        <v>3535</v>
      </c>
      <c r="Q36" s="2">
        <f t="shared" si="6"/>
        <v>0</v>
      </c>
      <c r="S36" s="2">
        <f t="shared" si="4"/>
        <v>0</v>
      </c>
      <c r="T36" s="2" t="str">
        <f t="shared" si="5"/>
        <v>01630 - Posklizňové činnosti</v>
      </c>
      <c r="AC36" s="2" t="s">
        <v>133</v>
      </c>
    </row>
    <row r="37" spans="1:29" ht="15" customHeight="1" x14ac:dyDescent="0.25">
      <c r="A37" s="9">
        <v>4</v>
      </c>
      <c r="B37" s="9"/>
      <c r="C37" s="10"/>
      <c r="D37" s="10"/>
      <c r="E37" s="11" t="s">
        <v>3536</v>
      </c>
      <c r="F37" s="12" t="str">
        <f t="shared" si="8"/>
        <v>01.64</v>
      </c>
      <c r="G37" s="12" t="s">
        <v>3536</v>
      </c>
      <c r="H37" s="12" t="s">
        <v>3537</v>
      </c>
      <c r="I37" s="13" t="str">
        <f t="shared" si="0"/>
        <v>01640</v>
      </c>
      <c r="J37" s="13" t="s">
        <v>136</v>
      </c>
      <c r="K37" s="13" t="str">
        <f t="shared" si="3"/>
        <v>01640 - Zpracování osiva pro účely množení</v>
      </c>
      <c r="L37" s="28">
        <f>IF(Převodník!$A$12='Číselník 2008 ÚR 4 a 5'!M37,1,0)</f>
        <v>0</v>
      </c>
      <c r="M37" s="2" t="s">
        <v>138</v>
      </c>
      <c r="N37" s="17" t="s">
        <v>137</v>
      </c>
      <c r="O37" s="9" t="str">
        <f t="shared" si="9"/>
        <v>01.64 - Zpracování osiva pro účely množení</v>
      </c>
      <c r="P37" s="9" t="s">
        <v>3538</v>
      </c>
      <c r="Q37" s="2">
        <f t="shared" si="6"/>
        <v>0</v>
      </c>
      <c r="S37" s="2">
        <f t="shared" si="4"/>
        <v>0</v>
      </c>
      <c r="T37" s="2" t="str">
        <f t="shared" si="5"/>
        <v>01640 - Zpracování osiva pro účely množení</v>
      </c>
      <c r="AC37" s="2" t="s">
        <v>138</v>
      </c>
    </row>
    <row r="38" spans="1:29" ht="15" customHeight="1" x14ac:dyDescent="0.25">
      <c r="A38" s="9">
        <v>4</v>
      </c>
      <c r="B38" s="9"/>
      <c r="C38" s="10"/>
      <c r="D38" s="10"/>
      <c r="E38" s="11" t="s">
        <v>3539</v>
      </c>
      <c r="F38" s="12" t="str">
        <f>E38</f>
        <v>01.70</v>
      </c>
      <c r="G38" s="12" t="s">
        <v>3539</v>
      </c>
      <c r="H38" s="12" t="s">
        <v>3540</v>
      </c>
      <c r="I38" s="13" t="str">
        <f t="shared" si="0"/>
        <v>01700</v>
      </c>
      <c r="J38" s="13" t="s">
        <v>139</v>
      </c>
      <c r="K38" s="13" t="str">
        <f t="shared" si="3"/>
        <v xml:space="preserve">01700 - Lov a odchyt divokých zvířat a související činnosti </v>
      </c>
      <c r="L38" s="28">
        <f>IF(Převodník!$A$12='Číselník 2008 ÚR 4 a 5'!M38,1,0)</f>
        <v>0</v>
      </c>
      <c r="M38" s="2" t="s">
        <v>141</v>
      </c>
      <c r="N38" s="14" t="s">
        <v>3541</v>
      </c>
      <c r="O38" s="9" t="str">
        <f t="shared" si="9"/>
        <v xml:space="preserve">01.70 - Lov a odchyt divokých zvířat a související činnosti </v>
      </c>
      <c r="P38" s="9" t="s">
        <v>3542</v>
      </c>
      <c r="Q38" s="2">
        <f t="shared" si="6"/>
        <v>0</v>
      </c>
      <c r="S38" s="2">
        <f t="shared" si="4"/>
        <v>0</v>
      </c>
      <c r="T38" s="2" t="str">
        <f t="shared" si="5"/>
        <v>01700 - Lov a odchyt divokých zvířat a související činnosti</v>
      </c>
      <c r="AC38" s="2" t="s">
        <v>141</v>
      </c>
    </row>
    <row r="39" spans="1:29" ht="15" customHeight="1" x14ac:dyDescent="0.25">
      <c r="A39" s="9">
        <v>4</v>
      </c>
      <c r="B39" s="9"/>
      <c r="C39" s="10"/>
      <c r="D39" s="10"/>
      <c r="E39" s="11" t="s">
        <v>3543</v>
      </c>
      <c r="F39" s="12" t="str">
        <f>E39</f>
        <v>02.10</v>
      </c>
      <c r="G39" s="12" t="s">
        <v>3543</v>
      </c>
      <c r="H39" s="12" t="s">
        <v>3544</v>
      </c>
      <c r="I39" s="13" t="str">
        <f t="shared" si="0"/>
        <v>02100</v>
      </c>
      <c r="J39" s="13" t="s">
        <v>142</v>
      </c>
      <c r="K39" s="13" t="str">
        <f t="shared" si="3"/>
        <v>02100 - Lesní hospodářství a jiné činnosti v oblasti lesnictví</v>
      </c>
      <c r="L39" s="28">
        <f>IF(Převodník!$A$12='Číselník 2008 ÚR 4 a 5'!M39,1,0)</f>
        <v>0</v>
      </c>
      <c r="M39" s="2" t="s">
        <v>144</v>
      </c>
      <c r="N39" s="14" t="s">
        <v>143</v>
      </c>
      <c r="O39" s="9" t="str">
        <f t="shared" si="9"/>
        <v>02.10 - Lesní hospodářství a jiné činnosti v oblasti lesnictví</v>
      </c>
      <c r="P39" s="9" t="s">
        <v>3545</v>
      </c>
      <c r="Q39" s="2">
        <f t="shared" si="6"/>
        <v>0</v>
      </c>
      <c r="S39" s="2">
        <f t="shared" si="4"/>
        <v>0</v>
      </c>
      <c r="T39" s="2" t="str">
        <f t="shared" si="5"/>
        <v>02100 - Lesní hospodářství a jiné činnosti v oblasti lesnictví</v>
      </c>
      <c r="AC39" s="2" t="s">
        <v>144</v>
      </c>
    </row>
    <row r="40" spans="1:29" ht="15" customHeight="1" x14ac:dyDescent="0.25">
      <c r="A40" s="9">
        <v>4</v>
      </c>
      <c r="B40" s="9"/>
      <c r="C40" s="10"/>
      <c r="D40" s="10"/>
      <c r="E40" s="11" t="s">
        <v>3546</v>
      </c>
      <c r="F40" s="12" t="str">
        <f>E40</f>
        <v>02.20</v>
      </c>
      <c r="G40" s="12" t="s">
        <v>3546</v>
      </c>
      <c r="H40" s="12" t="s">
        <v>3547</v>
      </c>
      <c r="I40" s="13" t="str">
        <f t="shared" si="0"/>
        <v>02200</v>
      </c>
      <c r="J40" s="13" t="s">
        <v>147</v>
      </c>
      <c r="K40" s="13" t="str">
        <f t="shared" si="3"/>
        <v>02200 - Těžba dřeva</v>
      </c>
      <c r="L40" s="28">
        <f>IF(Převodník!$A$12='Číselník 2008 ÚR 4 a 5'!M40,1,0)</f>
        <v>0</v>
      </c>
      <c r="M40" s="2" t="s">
        <v>149</v>
      </c>
      <c r="N40" s="14" t="s">
        <v>148</v>
      </c>
      <c r="O40" s="9" t="str">
        <f t="shared" si="9"/>
        <v>02.20 - Těžba dřeva</v>
      </c>
      <c r="P40" s="9" t="s">
        <v>3548</v>
      </c>
      <c r="Q40" s="2">
        <f t="shared" si="6"/>
        <v>0</v>
      </c>
      <c r="S40" s="2">
        <f t="shared" si="4"/>
        <v>0</v>
      </c>
      <c r="T40" s="2" t="str">
        <f t="shared" si="5"/>
        <v>02200 - Těžba dřeva</v>
      </c>
      <c r="AC40" s="2" t="s">
        <v>149</v>
      </c>
    </row>
    <row r="41" spans="1:29" ht="15" customHeight="1" x14ac:dyDescent="0.25">
      <c r="A41" s="9">
        <v>4</v>
      </c>
      <c r="B41" s="9"/>
      <c r="C41" s="10"/>
      <c r="D41" s="10"/>
      <c r="E41" s="11" t="s">
        <v>3549</v>
      </c>
      <c r="F41" s="12" t="str">
        <f>E41</f>
        <v>02.30</v>
      </c>
      <c r="G41" s="12" t="s">
        <v>3549</v>
      </c>
      <c r="H41" s="12" t="s">
        <v>3550</v>
      </c>
      <c r="I41" s="13" t="str">
        <f t="shared" si="0"/>
        <v>02300</v>
      </c>
      <c r="J41" s="13" t="s">
        <v>150</v>
      </c>
      <c r="K41" s="13" t="str">
        <f t="shared" si="3"/>
        <v>02300 - Sběr a získávání volně rostoucích plodů a materiálů, kromě dřeva</v>
      </c>
      <c r="L41" s="28">
        <f>IF(Převodník!$A$12='Číselník 2008 ÚR 4 a 5'!M41,1,0)</f>
        <v>0</v>
      </c>
      <c r="M41" s="2" t="s">
        <v>3551</v>
      </c>
      <c r="N41" s="14" t="s">
        <v>3552</v>
      </c>
      <c r="O41" s="9" t="str">
        <f t="shared" si="9"/>
        <v>02.30 - Sběr a získávání volně rostoucích plodů a materiálů, kromě dřeva</v>
      </c>
      <c r="P41" s="9" t="s">
        <v>3553</v>
      </c>
      <c r="Q41" s="2">
        <f t="shared" si="6"/>
        <v>0</v>
      </c>
      <c r="S41" s="2">
        <f t="shared" si="4"/>
        <v>0</v>
      </c>
      <c r="T41" s="2" t="str">
        <f t="shared" si="5"/>
        <v>02300 - Sběr a získávání volně rostoucích plodů a materiálů, kromě dřeva</v>
      </c>
      <c r="AC41" s="2" t="s">
        <v>3551</v>
      </c>
    </row>
    <row r="42" spans="1:29" ht="15" customHeight="1" x14ac:dyDescent="0.25">
      <c r="A42" s="9">
        <v>4</v>
      </c>
      <c r="B42" s="9"/>
      <c r="C42" s="10"/>
      <c r="D42" s="10"/>
      <c r="E42" s="11" t="s">
        <v>3554</v>
      </c>
      <c r="F42" s="12" t="str">
        <f>E42</f>
        <v>02.40</v>
      </c>
      <c r="G42" s="12" t="s">
        <v>3554</v>
      </c>
      <c r="H42" s="12" t="s">
        <v>3555</v>
      </c>
      <c r="I42" s="13" t="str">
        <f t="shared" si="0"/>
        <v>02400</v>
      </c>
      <c r="J42" s="13" t="s">
        <v>153</v>
      </c>
      <c r="K42" s="13" t="str">
        <f t="shared" si="3"/>
        <v>02400 - Podpůrné činnosti pro lesnictví</v>
      </c>
      <c r="L42" s="28">
        <f>IF(Převodník!$A$12='Číselník 2008 ÚR 4 a 5'!M42,1,0)</f>
        <v>0</v>
      </c>
      <c r="M42" s="2" t="s">
        <v>155</v>
      </c>
      <c r="N42" s="14" t="s">
        <v>3556</v>
      </c>
      <c r="O42" s="9" t="str">
        <f t="shared" si="9"/>
        <v>02.40 - Podpůrné činnosti pro lesnictví</v>
      </c>
      <c r="P42" s="9" t="s">
        <v>3557</v>
      </c>
      <c r="Q42" s="2">
        <f t="shared" si="6"/>
        <v>0</v>
      </c>
      <c r="S42" s="2">
        <f t="shared" si="4"/>
        <v>0</v>
      </c>
      <c r="T42" s="2" t="str">
        <f t="shared" si="5"/>
        <v>02400 - Podpůrné činnosti pro lesnictví</v>
      </c>
      <c r="AC42" s="2" t="s">
        <v>155</v>
      </c>
    </row>
    <row r="43" spans="1:29" ht="15" customHeight="1" x14ac:dyDescent="0.25">
      <c r="A43" s="9">
        <v>4</v>
      </c>
      <c r="B43" s="9"/>
      <c r="C43" s="10"/>
      <c r="D43" s="10"/>
      <c r="E43" s="11" t="s">
        <v>3558</v>
      </c>
      <c r="F43" s="12" t="str">
        <f t="shared" ref="F43:F54" si="10">E43</f>
        <v>03.11</v>
      </c>
      <c r="G43" s="12" t="s">
        <v>3558</v>
      </c>
      <c r="H43" s="12" t="s">
        <v>3559</v>
      </c>
      <c r="I43" s="13" t="str">
        <f t="shared" si="0"/>
        <v>03110</v>
      </c>
      <c r="J43" s="13" t="s">
        <v>156</v>
      </c>
      <c r="K43" s="13" t="str">
        <f t="shared" si="3"/>
        <v>03110 - Mořský rybolov</v>
      </c>
      <c r="L43" s="28">
        <f>IF(Převodník!$A$12='Číselník 2008 ÚR 4 a 5'!M43,1,0)</f>
        <v>0</v>
      </c>
      <c r="M43" s="2" t="s">
        <v>158</v>
      </c>
      <c r="N43" s="14" t="s">
        <v>157</v>
      </c>
      <c r="O43" s="9" t="str">
        <f t="shared" si="9"/>
        <v>03.11 - Mořský rybolov</v>
      </c>
      <c r="P43" s="9" t="s">
        <v>3560</v>
      </c>
      <c r="Q43" s="2">
        <f t="shared" si="6"/>
        <v>0</v>
      </c>
      <c r="S43" s="2">
        <f t="shared" si="4"/>
        <v>0</v>
      </c>
      <c r="T43" s="2" t="str">
        <f t="shared" si="5"/>
        <v>03110 - Mořský rybolov</v>
      </c>
      <c r="AC43" s="2" t="s">
        <v>158</v>
      </c>
    </row>
    <row r="44" spans="1:29" ht="15" customHeight="1" x14ac:dyDescent="0.25">
      <c r="A44" s="9">
        <v>4</v>
      </c>
      <c r="B44" s="9"/>
      <c r="C44" s="10"/>
      <c r="D44" s="10"/>
      <c r="E44" s="11" t="s">
        <v>3561</v>
      </c>
      <c r="F44" s="12" t="str">
        <f t="shared" si="10"/>
        <v>03.12</v>
      </c>
      <c r="G44" s="12" t="s">
        <v>3561</v>
      </c>
      <c r="H44" s="12" t="s">
        <v>3562</v>
      </c>
      <c r="I44" s="13" t="str">
        <f t="shared" si="0"/>
        <v>03120</v>
      </c>
      <c r="J44" s="13" t="s">
        <v>162</v>
      </c>
      <c r="K44" s="13" t="str">
        <f t="shared" si="3"/>
        <v>03120 - Sladkovodní rybolov</v>
      </c>
      <c r="L44" s="28">
        <f>IF(Převodník!$A$12='Číselník 2008 ÚR 4 a 5'!M44,1,0)</f>
        <v>0</v>
      </c>
      <c r="M44" s="2" t="s">
        <v>164</v>
      </c>
      <c r="N44" s="14" t="s">
        <v>163</v>
      </c>
      <c r="O44" s="9" t="str">
        <f t="shared" si="9"/>
        <v>03.12 - Sladkovodní rybolov</v>
      </c>
      <c r="P44" s="9" t="s">
        <v>3563</v>
      </c>
      <c r="Q44" s="2">
        <f t="shared" si="6"/>
        <v>0</v>
      </c>
      <c r="S44" s="2">
        <f t="shared" si="4"/>
        <v>0</v>
      </c>
      <c r="T44" s="2" t="str">
        <f t="shared" si="5"/>
        <v>03120 - Sladkovodní rybolov</v>
      </c>
      <c r="AC44" s="2" t="s">
        <v>164</v>
      </c>
    </row>
    <row r="45" spans="1:29" ht="15" customHeight="1" x14ac:dyDescent="0.25">
      <c r="A45" s="9">
        <v>4</v>
      </c>
      <c r="B45" s="9"/>
      <c r="C45" s="10"/>
      <c r="D45" s="10"/>
      <c r="E45" s="11" t="s">
        <v>3564</v>
      </c>
      <c r="F45" s="12" t="str">
        <f t="shared" si="10"/>
        <v>03.21</v>
      </c>
      <c r="G45" s="12" t="s">
        <v>3564</v>
      </c>
      <c r="H45" s="12" t="s">
        <v>3565</v>
      </c>
      <c r="I45" s="13" t="str">
        <f t="shared" si="0"/>
        <v>03210</v>
      </c>
      <c r="J45" s="13" t="s">
        <v>165</v>
      </c>
      <c r="K45" s="13" t="str">
        <f t="shared" si="3"/>
        <v>03210 - Mořská akvakultura</v>
      </c>
      <c r="L45" s="28">
        <f>IF(Převodník!$A$12='Číselník 2008 ÚR 4 a 5'!M45,1,0)</f>
        <v>0</v>
      </c>
      <c r="M45" s="2" t="s">
        <v>167</v>
      </c>
      <c r="N45" s="17" t="s">
        <v>166</v>
      </c>
      <c r="O45" s="9" t="str">
        <f t="shared" si="9"/>
        <v>03.21 - Mořská akvakultura</v>
      </c>
      <c r="P45" s="9" t="s">
        <v>3566</v>
      </c>
      <c r="Q45" s="2">
        <f t="shared" si="6"/>
        <v>0</v>
      </c>
      <c r="S45" s="2">
        <f t="shared" si="4"/>
        <v>0</v>
      </c>
      <c r="T45" s="2" t="str">
        <f t="shared" si="5"/>
        <v>03210 - Mořská akvakultura</v>
      </c>
      <c r="AC45" s="2" t="s">
        <v>167</v>
      </c>
    </row>
    <row r="46" spans="1:29" ht="15" customHeight="1" x14ac:dyDescent="0.25">
      <c r="A46" s="9">
        <v>4</v>
      </c>
      <c r="B46" s="9"/>
      <c r="C46" s="10"/>
      <c r="D46" s="10"/>
      <c r="E46" s="11" t="s">
        <v>3567</v>
      </c>
      <c r="F46" s="12" t="str">
        <f t="shared" si="10"/>
        <v>03.22</v>
      </c>
      <c r="G46" s="12" t="s">
        <v>3567</v>
      </c>
      <c r="H46" s="12" t="s">
        <v>3568</v>
      </c>
      <c r="I46" s="13" t="str">
        <f t="shared" si="0"/>
        <v>03220</v>
      </c>
      <c r="J46" s="13" t="s">
        <v>168</v>
      </c>
      <c r="K46" s="13" t="str">
        <f t="shared" si="3"/>
        <v>03220 - Sladkovodní akvakultura</v>
      </c>
      <c r="L46" s="28">
        <f>IF(Převodník!$A$12='Číselník 2008 ÚR 4 a 5'!M46,1,0)</f>
        <v>0</v>
      </c>
      <c r="M46" s="2" t="s">
        <v>170</v>
      </c>
      <c r="N46" s="14" t="s">
        <v>169</v>
      </c>
      <c r="O46" s="9" t="str">
        <f t="shared" si="9"/>
        <v>03.22 - Sladkovodní akvakultura</v>
      </c>
      <c r="P46" s="9" t="s">
        <v>3569</v>
      </c>
      <c r="Q46" s="2">
        <f t="shared" si="6"/>
        <v>0</v>
      </c>
      <c r="S46" s="2">
        <f t="shared" si="4"/>
        <v>0</v>
      </c>
      <c r="T46" s="2" t="str">
        <f t="shared" si="5"/>
        <v>03220 - Sladkovodní akvakultura</v>
      </c>
      <c r="AC46" s="2" t="s">
        <v>170</v>
      </c>
    </row>
    <row r="47" spans="1:29" ht="15" customHeight="1" x14ac:dyDescent="0.25">
      <c r="A47" s="9">
        <v>4</v>
      </c>
      <c r="B47" s="9"/>
      <c r="C47" s="10"/>
      <c r="D47" s="10"/>
      <c r="E47" s="11" t="s">
        <v>3570</v>
      </c>
      <c r="F47" s="12" t="str">
        <f t="shared" si="10"/>
        <v>05.10</v>
      </c>
      <c r="G47" s="12" t="s">
        <v>3570</v>
      </c>
      <c r="H47" s="12" t="s">
        <v>3571</v>
      </c>
      <c r="I47" s="13" t="str">
        <f t="shared" si="0"/>
        <v>05100</v>
      </c>
      <c r="J47" s="13" t="s">
        <v>172</v>
      </c>
      <c r="K47" s="13" t="str">
        <f t="shared" si="3"/>
        <v>05100 - Těžba a úprava černého uhlí</v>
      </c>
      <c r="L47" s="28">
        <f>IF(Převodník!$A$12='Číselník 2008 ÚR 4 a 5'!M47,1,0)</f>
        <v>0</v>
      </c>
      <c r="M47" s="2" t="s">
        <v>174</v>
      </c>
      <c r="N47" s="14" t="s">
        <v>173</v>
      </c>
      <c r="O47" s="9" t="str">
        <f t="shared" si="9"/>
        <v>05.10 - Těžba a úprava černého uhlí</v>
      </c>
      <c r="P47" s="9" t="s">
        <v>3572</v>
      </c>
      <c r="Q47" s="2">
        <f t="shared" si="6"/>
        <v>0</v>
      </c>
      <c r="S47" s="2">
        <f t="shared" si="4"/>
        <v>0</v>
      </c>
      <c r="T47" s="2" t="str">
        <f t="shared" si="5"/>
        <v>05100 - Těžba a úprava černého uhlí</v>
      </c>
      <c r="AC47" s="2" t="s">
        <v>174</v>
      </c>
    </row>
    <row r="48" spans="1:29" ht="15" customHeight="1" x14ac:dyDescent="0.25">
      <c r="A48" s="9">
        <v>5</v>
      </c>
      <c r="B48" s="9"/>
      <c r="C48" s="10"/>
      <c r="D48" s="10"/>
      <c r="E48" s="11" t="s">
        <v>3573</v>
      </c>
      <c r="F48" s="12" t="str">
        <f t="shared" si="10"/>
        <v>05.10.1</v>
      </c>
      <c r="G48" s="12" t="s">
        <v>3573</v>
      </c>
      <c r="H48" s="12" t="s">
        <v>177</v>
      </c>
      <c r="I48" s="13" t="str">
        <f t="shared" si="0"/>
        <v>05101</v>
      </c>
      <c r="J48" s="13" t="s">
        <v>177</v>
      </c>
      <c r="K48" s="13" t="str">
        <f t="shared" si="3"/>
        <v>05101 - Těžba černého uhlí</v>
      </c>
      <c r="L48" s="28">
        <f>IF(Převodník!$A$12='Číselník 2008 ÚR 4 a 5'!M48,1,0)</f>
        <v>0</v>
      </c>
      <c r="M48" s="2" t="s">
        <v>178</v>
      </c>
      <c r="N48" s="14" t="s">
        <v>175</v>
      </c>
      <c r="O48" s="9" t="str">
        <f t="shared" si="9"/>
        <v>05.10.1 - Těžba černého uhlí</v>
      </c>
      <c r="P48" s="9" t="s">
        <v>3574</v>
      </c>
      <c r="Q48" s="2">
        <f t="shared" si="6"/>
        <v>0</v>
      </c>
      <c r="S48" s="2">
        <f t="shared" si="4"/>
        <v>0</v>
      </c>
      <c r="T48" s="2" t="str">
        <f t="shared" si="5"/>
        <v>05101 - Těžba černého uhlí</v>
      </c>
      <c r="AC48" s="2" t="s">
        <v>178</v>
      </c>
    </row>
    <row r="49" spans="1:29" ht="15" customHeight="1" x14ac:dyDescent="0.25">
      <c r="A49" s="9">
        <v>5</v>
      </c>
      <c r="B49" s="9"/>
      <c r="C49" s="16"/>
      <c r="D49" s="16"/>
      <c r="E49" s="11" t="s">
        <v>3575</v>
      </c>
      <c r="F49" s="12" t="str">
        <f t="shared" si="10"/>
        <v>05.10.2</v>
      </c>
      <c r="G49" s="12" t="s">
        <v>3575</v>
      </c>
      <c r="H49" s="12" t="s">
        <v>181</v>
      </c>
      <c r="I49" s="13" t="str">
        <f t="shared" si="0"/>
        <v>05102</v>
      </c>
      <c r="J49" s="13" t="s">
        <v>181</v>
      </c>
      <c r="K49" s="13" t="str">
        <f t="shared" si="3"/>
        <v>05102 - Úprava černého uhlí</v>
      </c>
      <c r="L49" s="28">
        <f>IF(Převodník!$A$12='Číselník 2008 ÚR 4 a 5'!M49,1,0)</f>
        <v>0</v>
      </c>
      <c r="M49" s="2" t="s">
        <v>183</v>
      </c>
      <c r="N49" s="14" t="s">
        <v>182</v>
      </c>
      <c r="O49" s="9" t="str">
        <f t="shared" si="9"/>
        <v>05.10.2 - Úprava černého uhlí</v>
      </c>
      <c r="P49" s="9" t="s">
        <v>3576</v>
      </c>
      <c r="Q49" s="2">
        <f t="shared" si="6"/>
        <v>0</v>
      </c>
      <c r="S49" s="2">
        <f t="shared" si="4"/>
        <v>0</v>
      </c>
      <c r="T49" s="2" t="str">
        <f t="shared" si="5"/>
        <v>05102 - Úprava černého uhlí</v>
      </c>
      <c r="AC49" s="2" t="s">
        <v>183</v>
      </c>
    </row>
    <row r="50" spans="1:29" ht="15" customHeight="1" x14ac:dyDescent="0.25">
      <c r="A50" s="9">
        <v>4</v>
      </c>
      <c r="B50" s="9"/>
      <c r="C50" s="10"/>
      <c r="D50" s="10"/>
      <c r="E50" s="11" t="s">
        <v>3577</v>
      </c>
      <c r="F50" s="12" t="str">
        <f t="shared" si="10"/>
        <v>05.20</v>
      </c>
      <c r="G50" s="12" t="s">
        <v>3577</v>
      </c>
      <c r="H50" s="12" t="s">
        <v>3578</v>
      </c>
      <c r="I50" s="13" t="str">
        <f t="shared" si="0"/>
        <v>05200</v>
      </c>
      <c r="J50" s="13" t="s">
        <v>184</v>
      </c>
      <c r="K50" s="13" t="str">
        <f t="shared" si="3"/>
        <v>05200 - Těžba a úprava hnědého uhlí</v>
      </c>
      <c r="L50" s="28">
        <f>IF(Převodník!$A$12='Číselník 2008 ÚR 4 a 5'!M50,1,0)</f>
        <v>0</v>
      </c>
      <c r="M50" s="2" t="s">
        <v>186</v>
      </c>
      <c r="N50" s="14" t="s">
        <v>185</v>
      </c>
      <c r="O50" s="9" t="str">
        <f t="shared" si="9"/>
        <v>05.20 - Těžba a úprava hnědého uhlí</v>
      </c>
      <c r="P50" s="9" t="s">
        <v>3579</v>
      </c>
      <c r="Q50" s="2">
        <f t="shared" si="6"/>
        <v>0</v>
      </c>
      <c r="S50" s="2">
        <f t="shared" si="4"/>
        <v>0</v>
      </c>
      <c r="T50" s="2" t="str">
        <f t="shared" si="5"/>
        <v>05200 - Těžba a úprava hnědého uhlí</v>
      </c>
      <c r="AC50" s="2" t="s">
        <v>186</v>
      </c>
    </row>
    <row r="51" spans="1:29" ht="15" customHeight="1" x14ac:dyDescent="0.25">
      <c r="A51" s="9">
        <v>5</v>
      </c>
      <c r="B51" s="9"/>
      <c r="C51" s="16"/>
      <c r="D51" s="16"/>
      <c r="E51" s="11" t="s">
        <v>3580</v>
      </c>
      <c r="F51" s="12" t="str">
        <f t="shared" si="10"/>
        <v>05.20.1</v>
      </c>
      <c r="G51" s="12" t="s">
        <v>3580</v>
      </c>
      <c r="H51" s="12" t="s">
        <v>189</v>
      </c>
      <c r="I51" s="13" t="str">
        <f t="shared" si="0"/>
        <v>05201</v>
      </c>
      <c r="J51" s="13" t="s">
        <v>189</v>
      </c>
      <c r="K51" s="13" t="str">
        <f t="shared" si="3"/>
        <v>05201 - Těžba hnědého uhlí, kromě lignitu</v>
      </c>
      <c r="L51" s="28">
        <f>IF(Převodník!$A$12='Číselník 2008 ÚR 4 a 5'!M51,1,0)</f>
        <v>0</v>
      </c>
      <c r="M51" s="2" t="s">
        <v>191</v>
      </c>
      <c r="N51" s="14" t="s">
        <v>190</v>
      </c>
      <c r="O51" s="9" t="str">
        <f t="shared" si="9"/>
        <v>05.20.1 - Těžba hnědého uhlí, kromě lignitu</v>
      </c>
      <c r="P51" s="9" t="s">
        <v>3581</v>
      </c>
      <c r="Q51" s="2">
        <f t="shared" si="6"/>
        <v>0</v>
      </c>
      <c r="S51" s="2">
        <f t="shared" si="4"/>
        <v>0</v>
      </c>
      <c r="T51" s="2" t="str">
        <f t="shared" si="5"/>
        <v>05201 - Těžba hnědého uhlí, kromě lignitu</v>
      </c>
      <c r="AC51" s="2" t="s">
        <v>191</v>
      </c>
    </row>
    <row r="52" spans="1:29" ht="15" customHeight="1" x14ac:dyDescent="0.25">
      <c r="A52" s="9">
        <v>5</v>
      </c>
      <c r="B52" s="9"/>
      <c r="C52" s="16"/>
      <c r="D52" s="16"/>
      <c r="E52" s="11" t="s">
        <v>3582</v>
      </c>
      <c r="F52" s="12" t="str">
        <f t="shared" si="10"/>
        <v xml:space="preserve">05.20.2  </v>
      </c>
      <c r="G52" s="12" t="s">
        <v>3582</v>
      </c>
      <c r="H52" s="12" t="s">
        <v>3583</v>
      </c>
      <c r="I52" s="13" t="str">
        <f t="shared" si="0"/>
        <v xml:space="preserve">05202  </v>
      </c>
      <c r="J52" s="13" t="s">
        <v>3583</v>
      </c>
      <c r="K52" s="13" t="str">
        <f t="shared" si="3"/>
        <v>05202   - Úprava hnědého uhlí, kromě lignitu</v>
      </c>
      <c r="L52" s="28">
        <f>IF(Převodník!$A$12='Číselník 2008 ÚR 4 a 5'!M52,1,0)</f>
        <v>0</v>
      </c>
      <c r="M52" s="2" t="s">
        <v>196</v>
      </c>
      <c r="N52" s="14" t="s">
        <v>195</v>
      </c>
      <c r="O52" s="9" t="str">
        <f t="shared" si="9"/>
        <v>05.20.2   - Úprava hnědého uhlí, kromě lignitu</v>
      </c>
      <c r="P52" s="9" t="s">
        <v>3584</v>
      </c>
      <c r="Q52" s="2">
        <f t="shared" si="6"/>
        <v>0</v>
      </c>
      <c r="S52" s="2">
        <f t="shared" si="4"/>
        <v>0</v>
      </c>
      <c r="T52" s="2" t="str">
        <f t="shared" si="5"/>
        <v>05202 - Úprava hnědého uhlí, kromě lignitu</v>
      </c>
      <c r="AC52" s="2" t="s">
        <v>196</v>
      </c>
    </row>
    <row r="53" spans="1:29" ht="15" customHeight="1" x14ac:dyDescent="0.25">
      <c r="A53" s="9">
        <v>5</v>
      </c>
      <c r="B53" s="9"/>
      <c r="C53" s="16"/>
      <c r="D53" s="16"/>
      <c r="E53" s="11" t="s">
        <v>3585</v>
      </c>
      <c r="F53" s="12" t="str">
        <f t="shared" si="10"/>
        <v xml:space="preserve">05.20.3  </v>
      </c>
      <c r="G53" s="12" t="s">
        <v>3585</v>
      </c>
      <c r="H53" s="12" t="s">
        <v>3586</v>
      </c>
      <c r="I53" s="13" t="str">
        <f t="shared" si="0"/>
        <v xml:space="preserve">05203  </v>
      </c>
      <c r="J53" s="13" t="s">
        <v>3586</v>
      </c>
      <c r="K53" s="13" t="str">
        <f t="shared" si="3"/>
        <v>05203   - Těžba lignitu</v>
      </c>
      <c r="L53" s="28">
        <f>IF(Převodník!$A$12='Číselník 2008 ÚR 4 a 5'!M53,1,0)</f>
        <v>0</v>
      </c>
      <c r="M53" s="2" t="s">
        <v>201</v>
      </c>
      <c r="N53" s="14" t="s">
        <v>200</v>
      </c>
      <c r="O53" s="9" t="str">
        <f t="shared" si="9"/>
        <v>05.20.3   - Těžba lignitu</v>
      </c>
      <c r="P53" s="9" t="s">
        <v>3587</v>
      </c>
      <c r="Q53" s="2">
        <f t="shared" si="6"/>
        <v>0</v>
      </c>
      <c r="S53" s="2">
        <f t="shared" si="4"/>
        <v>0</v>
      </c>
      <c r="T53" s="2" t="str">
        <f t="shared" si="5"/>
        <v>05203 - Těžba lignitu</v>
      </c>
      <c r="AC53" s="2" t="s">
        <v>201</v>
      </c>
    </row>
    <row r="54" spans="1:29" ht="15" customHeight="1" x14ac:dyDescent="0.25">
      <c r="A54" s="9">
        <v>5</v>
      </c>
      <c r="B54" s="9"/>
      <c r="C54" s="16"/>
      <c r="D54" s="16"/>
      <c r="E54" s="11" t="s">
        <v>3588</v>
      </c>
      <c r="F54" s="12" t="str">
        <f t="shared" si="10"/>
        <v xml:space="preserve">05.20.4  </v>
      </c>
      <c r="G54" s="12" t="s">
        <v>3588</v>
      </c>
      <c r="H54" s="12" t="s">
        <v>3589</v>
      </c>
      <c r="I54" s="13" t="str">
        <f t="shared" si="0"/>
        <v xml:space="preserve">05204  </v>
      </c>
      <c r="J54" s="13" t="s">
        <v>3589</v>
      </c>
      <c r="K54" s="13" t="str">
        <f t="shared" si="3"/>
        <v>05204   - Úprava lignitu</v>
      </c>
      <c r="L54" s="28">
        <f>IF(Převodník!$A$12='Číselník 2008 ÚR 4 a 5'!M54,1,0)</f>
        <v>0</v>
      </c>
      <c r="M54" s="2" t="s">
        <v>206</v>
      </c>
      <c r="N54" s="14" t="s">
        <v>205</v>
      </c>
      <c r="O54" s="9" t="str">
        <f t="shared" si="9"/>
        <v>05.20.4   - Úprava lignitu</v>
      </c>
      <c r="P54" s="9" t="s">
        <v>3590</v>
      </c>
      <c r="Q54" s="2">
        <f t="shared" si="6"/>
        <v>0</v>
      </c>
      <c r="S54" s="2">
        <f t="shared" si="4"/>
        <v>0</v>
      </c>
      <c r="T54" s="2" t="str">
        <f t="shared" si="5"/>
        <v>05204 - Úprava lignitu</v>
      </c>
      <c r="AC54" s="2" t="s">
        <v>206</v>
      </c>
    </row>
    <row r="55" spans="1:29" ht="15" customHeight="1" x14ac:dyDescent="0.25">
      <c r="A55" s="9">
        <v>4</v>
      </c>
      <c r="B55" s="9"/>
      <c r="C55" s="10"/>
      <c r="D55" s="10"/>
      <c r="E55" s="11" t="s">
        <v>3591</v>
      </c>
      <c r="F55" s="12" t="str">
        <f>E55</f>
        <v>06.10</v>
      </c>
      <c r="G55" s="12" t="s">
        <v>3591</v>
      </c>
      <c r="H55" s="12" t="s">
        <v>3592</v>
      </c>
      <c r="I55" s="13" t="str">
        <f t="shared" si="0"/>
        <v>06100</v>
      </c>
      <c r="J55" s="13" t="s">
        <v>207</v>
      </c>
      <c r="K55" s="13" t="str">
        <f t="shared" si="3"/>
        <v>06100 - Těžba ropy</v>
      </c>
      <c r="L55" s="28">
        <f>IF(Převodník!$A$12='Číselník 2008 ÚR 4 a 5'!M55,1,0)</f>
        <v>0</v>
      </c>
      <c r="M55" s="2" t="s">
        <v>209</v>
      </c>
      <c r="N55" s="14" t="s">
        <v>208</v>
      </c>
      <c r="O55" s="9" t="str">
        <f t="shared" si="9"/>
        <v>06.10 - Těžba ropy</v>
      </c>
      <c r="P55" s="9" t="s">
        <v>3593</v>
      </c>
      <c r="Q55" s="2">
        <f t="shared" si="6"/>
        <v>0</v>
      </c>
      <c r="S55" s="2">
        <f t="shared" si="4"/>
        <v>0</v>
      </c>
      <c r="T55" s="2" t="str">
        <f t="shared" si="5"/>
        <v>06100 - Těžba ropy</v>
      </c>
      <c r="AC55" s="2" t="s">
        <v>209</v>
      </c>
    </row>
    <row r="56" spans="1:29" ht="15" customHeight="1" x14ac:dyDescent="0.25">
      <c r="A56" s="9">
        <v>4</v>
      </c>
      <c r="B56" s="9"/>
      <c r="C56" s="10"/>
      <c r="D56" s="10"/>
      <c r="E56" s="11" t="s">
        <v>3594</v>
      </c>
      <c r="F56" s="12" t="str">
        <f>E56</f>
        <v>06.20</v>
      </c>
      <c r="G56" s="12" t="s">
        <v>3594</v>
      </c>
      <c r="H56" s="12" t="s">
        <v>3595</v>
      </c>
      <c r="I56" s="13" t="str">
        <f t="shared" si="0"/>
        <v>06200</v>
      </c>
      <c r="J56" s="13" t="s">
        <v>210</v>
      </c>
      <c r="K56" s="13" t="str">
        <f t="shared" si="3"/>
        <v>06200 - Těžba zemního plynu</v>
      </c>
      <c r="L56" s="28">
        <f>IF(Převodník!$A$12='Číselník 2008 ÚR 4 a 5'!M56,1,0)</f>
        <v>0</v>
      </c>
      <c r="M56" s="2" t="s">
        <v>212</v>
      </c>
      <c r="N56" s="14" t="s">
        <v>211</v>
      </c>
      <c r="O56" s="9" t="str">
        <f t="shared" si="9"/>
        <v>06.20 - Těžba zemního plynu</v>
      </c>
      <c r="P56" s="9" t="s">
        <v>3596</v>
      </c>
      <c r="Q56" s="2">
        <f t="shared" si="6"/>
        <v>0</v>
      </c>
      <c r="S56" s="2">
        <f t="shared" si="4"/>
        <v>0</v>
      </c>
      <c r="T56" s="2" t="str">
        <f t="shared" si="5"/>
        <v>06200 - Těžba zemního plynu</v>
      </c>
      <c r="AC56" s="2" t="s">
        <v>212</v>
      </c>
    </row>
    <row r="57" spans="1:29" ht="15" customHeight="1" x14ac:dyDescent="0.25">
      <c r="A57" s="9">
        <v>4</v>
      </c>
      <c r="B57" s="9"/>
      <c r="C57" s="10"/>
      <c r="D57" s="10"/>
      <c r="E57" s="11" t="s">
        <v>3597</v>
      </c>
      <c r="F57" s="12" t="str">
        <f t="shared" ref="F57:F71" si="11">E57</f>
        <v>07.10</v>
      </c>
      <c r="G57" s="12" t="s">
        <v>3597</v>
      </c>
      <c r="H57" s="12" t="s">
        <v>3598</v>
      </c>
      <c r="I57" s="13" t="str">
        <f t="shared" si="0"/>
        <v>07100</v>
      </c>
      <c r="J57" s="13" t="s">
        <v>213</v>
      </c>
      <c r="K57" s="13" t="str">
        <f t="shared" si="3"/>
        <v>07100 - Těžba a úprava železných rud</v>
      </c>
      <c r="L57" s="28">
        <f>IF(Převodník!$A$12='Číselník 2008 ÚR 4 a 5'!M57,1,0)</f>
        <v>0</v>
      </c>
      <c r="M57" s="2" t="s">
        <v>215</v>
      </c>
      <c r="N57" s="14" t="s">
        <v>214</v>
      </c>
      <c r="O57" s="9" t="str">
        <f t="shared" si="9"/>
        <v>07.10 - Těžba a úprava železných rud</v>
      </c>
      <c r="P57" s="9" t="s">
        <v>3599</v>
      </c>
      <c r="Q57" s="2">
        <f t="shared" si="6"/>
        <v>0</v>
      </c>
      <c r="S57" s="2">
        <f t="shared" si="4"/>
        <v>0</v>
      </c>
      <c r="T57" s="2" t="str">
        <f t="shared" si="5"/>
        <v>07100 - Těžba a úprava železných rud</v>
      </c>
      <c r="AC57" s="2" t="s">
        <v>215</v>
      </c>
    </row>
    <row r="58" spans="1:29" ht="15" customHeight="1" x14ac:dyDescent="0.25">
      <c r="A58" s="9">
        <v>5</v>
      </c>
      <c r="B58" s="9"/>
      <c r="C58" s="16"/>
      <c r="D58" s="16"/>
      <c r="E58" s="11" t="s">
        <v>3600</v>
      </c>
      <c r="F58" s="12" t="str">
        <f t="shared" si="11"/>
        <v xml:space="preserve">07.10.1  </v>
      </c>
      <c r="G58" s="12" t="s">
        <v>3600</v>
      </c>
      <c r="H58" s="12" t="s">
        <v>3601</v>
      </c>
      <c r="I58" s="13" t="str">
        <f t="shared" si="0"/>
        <v xml:space="preserve">07101  </v>
      </c>
      <c r="J58" s="13" t="s">
        <v>3601</v>
      </c>
      <c r="K58" s="13" t="str">
        <f t="shared" si="3"/>
        <v>07101   - Těžba železných rud</v>
      </c>
      <c r="L58" s="28">
        <f>IF(Převodník!$A$12='Číselník 2008 ÚR 4 a 5'!M58,1,0)</f>
        <v>0</v>
      </c>
      <c r="M58" s="2" t="s">
        <v>219</v>
      </c>
      <c r="N58" s="14" t="s">
        <v>216</v>
      </c>
      <c r="O58" s="9" t="str">
        <f t="shared" si="9"/>
        <v>07.10.1   - Těžba železných rud</v>
      </c>
      <c r="P58" s="9" t="s">
        <v>3602</v>
      </c>
      <c r="Q58" s="2">
        <f t="shared" si="6"/>
        <v>0</v>
      </c>
      <c r="S58" s="2">
        <f t="shared" si="4"/>
        <v>0</v>
      </c>
      <c r="T58" s="2" t="str">
        <f t="shared" si="5"/>
        <v>07101 - Těžba železných rud</v>
      </c>
      <c r="AC58" s="2" t="s">
        <v>219</v>
      </c>
    </row>
    <row r="59" spans="1:29" ht="15" customHeight="1" x14ac:dyDescent="0.25">
      <c r="A59" s="9">
        <v>5</v>
      </c>
      <c r="B59" s="9"/>
      <c r="C59" s="16"/>
      <c r="D59" s="16"/>
      <c r="E59" s="11" t="s">
        <v>3603</v>
      </c>
      <c r="F59" s="12" t="str">
        <f t="shared" si="11"/>
        <v xml:space="preserve">07.10.2  </v>
      </c>
      <c r="G59" s="12" t="s">
        <v>3603</v>
      </c>
      <c r="H59" s="12" t="s">
        <v>3604</v>
      </c>
      <c r="I59" s="13" t="str">
        <f t="shared" si="0"/>
        <v xml:space="preserve">07102  </v>
      </c>
      <c r="J59" s="13" t="s">
        <v>3604</v>
      </c>
      <c r="K59" s="13" t="str">
        <f t="shared" si="3"/>
        <v>07102   - Úprava železných rud</v>
      </c>
      <c r="L59" s="28">
        <f>IF(Převodník!$A$12='Číselník 2008 ÚR 4 a 5'!M59,1,0)</f>
        <v>0</v>
      </c>
      <c r="M59" s="2" t="s">
        <v>224</v>
      </c>
      <c r="N59" s="14" t="s">
        <v>223</v>
      </c>
      <c r="O59" s="9" t="str">
        <f t="shared" si="9"/>
        <v>07.10.2   - Úprava železných rud</v>
      </c>
      <c r="P59" s="9" t="s">
        <v>3605</v>
      </c>
      <c r="Q59" s="2">
        <f t="shared" si="6"/>
        <v>0</v>
      </c>
      <c r="S59" s="2">
        <f t="shared" si="4"/>
        <v>0</v>
      </c>
      <c r="T59" s="2" t="str">
        <f t="shared" si="5"/>
        <v>07102 - Úprava železných rud</v>
      </c>
      <c r="AC59" s="2" t="s">
        <v>224</v>
      </c>
    </row>
    <row r="60" spans="1:29" ht="15" customHeight="1" x14ac:dyDescent="0.25">
      <c r="A60" s="9">
        <v>4</v>
      </c>
      <c r="B60" s="9"/>
      <c r="C60" s="10"/>
      <c r="D60" s="10"/>
      <c r="E60" s="11" t="s">
        <v>3606</v>
      </c>
      <c r="F60" s="12" t="str">
        <f t="shared" si="11"/>
        <v>07.21</v>
      </c>
      <c r="G60" s="12" t="s">
        <v>3606</v>
      </c>
      <c r="H60" s="12" t="s">
        <v>3607</v>
      </c>
      <c r="I60" s="13" t="str">
        <f t="shared" si="0"/>
        <v>07210</v>
      </c>
      <c r="J60" s="13" t="s">
        <v>225</v>
      </c>
      <c r="K60" s="13" t="str">
        <f t="shared" si="3"/>
        <v>07210 - Těžba a úprava uranových a thoriových rud</v>
      </c>
      <c r="L60" s="28">
        <f>IF(Převodník!$A$12='Číselník 2008 ÚR 4 a 5'!M60,1,0)</f>
        <v>0</v>
      </c>
      <c r="M60" s="2" t="s">
        <v>227</v>
      </c>
      <c r="N60" s="14" t="s">
        <v>226</v>
      </c>
      <c r="O60" s="9" t="str">
        <f t="shared" si="9"/>
        <v>07.21 - Těžba a úprava uranových a thoriových rud</v>
      </c>
      <c r="P60" s="9" t="s">
        <v>3608</v>
      </c>
      <c r="Q60" s="2">
        <f t="shared" si="6"/>
        <v>0</v>
      </c>
      <c r="S60" s="2">
        <f t="shared" si="4"/>
        <v>0</v>
      </c>
      <c r="T60" s="2" t="str">
        <f t="shared" si="5"/>
        <v>07210 - Těžba a úprava uranových a thoriových rud</v>
      </c>
      <c r="AC60" s="2" t="s">
        <v>227</v>
      </c>
    </row>
    <row r="61" spans="1:29" ht="15" customHeight="1" x14ac:dyDescent="0.25">
      <c r="A61" s="9">
        <v>5</v>
      </c>
      <c r="B61" s="9"/>
      <c r="C61" s="16"/>
      <c r="D61" s="16"/>
      <c r="E61" s="11" t="s">
        <v>3609</v>
      </c>
      <c r="F61" s="12" t="str">
        <f t="shared" si="11"/>
        <v xml:space="preserve">07.21.1   </v>
      </c>
      <c r="G61" s="12" t="s">
        <v>3609</v>
      </c>
      <c r="H61" s="12" t="s">
        <v>3610</v>
      </c>
      <c r="I61" s="13" t="str">
        <f t="shared" si="0"/>
        <v xml:space="preserve">07211   </v>
      </c>
      <c r="J61" s="13" t="s">
        <v>3610</v>
      </c>
      <c r="K61" s="13" t="str">
        <f t="shared" si="3"/>
        <v>07211    - Těžba uranových a thoriových rud</v>
      </c>
      <c r="L61" s="28">
        <f>IF(Převodník!$A$12='Číselník 2008 ÚR 4 a 5'!M61,1,0)</f>
        <v>0</v>
      </c>
      <c r="M61" s="2" t="s">
        <v>231</v>
      </c>
      <c r="N61" s="14" t="s">
        <v>228</v>
      </c>
      <c r="O61" s="9" t="str">
        <f t="shared" si="9"/>
        <v>07.21.1    - Těžba uranových a thoriových rud</v>
      </c>
      <c r="P61" s="9" t="s">
        <v>3611</v>
      </c>
      <c r="Q61" s="2">
        <f t="shared" si="6"/>
        <v>0</v>
      </c>
      <c r="S61" s="2">
        <f t="shared" si="4"/>
        <v>0</v>
      </c>
      <c r="T61" s="2" t="str">
        <f t="shared" si="5"/>
        <v>07211 - Těžba uranových a thoriových rud</v>
      </c>
      <c r="AC61" s="2" t="s">
        <v>231</v>
      </c>
    </row>
    <row r="62" spans="1:29" ht="15" customHeight="1" x14ac:dyDescent="0.25">
      <c r="A62" s="9">
        <v>5</v>
      </c>
      <c r="B62" s="9"/>
      <c r="C62" s="16"/>
      <c r="D62" s="16"/>
      <c r="E62" s="11" t="s">
        <v>3612</v>
      </c>
      <c r="F62" s="12" t="str">
        <f t="shared" si="11"/>
        <v xml:space="preserve">07.21.2  </v>
      </c>
      <c r="G62" s="12" t="s">
        <v>3612</v>
      </c>
      <c r="H62" s="12" t="s">
        <v>3613</v>
      </c>
      <c r="I62" s="13" t="str">
        <f t="shared" si="0"/>
        <v xml:space="preserve">07212  </v>
      </c>
      <c r="J62" s="13" t="s">
        <v>3613</v>
      </c>
      <c r="K62" s="13" t="str">
        <f t="shared" si="3"/>
        <v>07212   - Úprava uranových a thoriových rud</v>
      </c>
      <c r="L62" s="28">
        <f>IF(Převodník!$A$12='Číselník 2008 ÚR 4 a 5'!M62,1,0)</f>
        <v>0</v>
      </c>
      <c r="M62" s="2" t="s">
        <v>236</v>
      </c>
      <c r="N62" s="14" t="s">
        <v>235</v>
      </c>
      <c r="O62" s="9" t="str">
        <f t="shared" si="9"/>
        <v>07.21.2   - Úprava uranových a thoriových rud</v>
      </c>
      <c r="P62" s="9" t="s">
        <v>3614</v>
      </c>
      <c r="Q62" s="2">
        <f t="shared" si="6"/>
        <v>0</v>
      </c>
      <c r="S62" s="2">
        <f t="shared" si="4"/>
        <v>0</v>
      </c>
      <c r="T62" s="2" t="str">
        <f t="shared" si="5"/>
        <v>07212 - Úprava uranových a thoriových rud</v>
      </c>
      <c r="AC62" s="2" t="s">
        <v>236</v>
      </c>
    </row>
    <row r="63" spans="1:29" ht="15" customHeight="1" x14ac:dyDescent="0.25">
      <c r="A63" s="9">
        <v>4</v>
      </c>
      <c r="B63" s="9"/>
      <c r="C63" s="10"/>
      <c r="D63" s="10"/>
      <c r="E63" s="11" t="s">
        <v>3615</v>
      </c>
      <c r="F63" s="12" t="str">
        <f t="shared" si="11"/>
        <v>07.29</v>
      </c>
      <c r="G63" s="12" t="s">
        <v>3615</v>
      </c>
      <c r="H63" s="12" t="s">
        <v>3616</v>
      </c>
      <c r="I63" s="13" t="str">
        <f t="shared" si="0"/>
        <v>07290</v>
      </c>
      <c r="J63" s="13" t="s">
        <v>237</v>
      </c>
      <c r="K63" s="13" t="str">
        <f t="shared" si="3"/>
        <v xml:space="preserve">07290 - Těžba a úprava ostatních neželezných rud </v>
      </c>
      <c r="L63" s="28">
        <f>IF(Převodník!$A$12='Číselník 2008 ÚR 4 a 5'!M63,1,0)</f>
        <v>0</v>
      </c>
      <c r="M63" s="2" t="s">
        <v>239</v>
      </c>
      <c r="N63" s="14" t="s">
        <v>3617</v>
      </c>
      <c r="O63" s="9" t="str">
        <f t="shared" si="9"/>
        <v xml:space="preserve">07.29 - Těžba a úprava ostatních neželezných rud </v>
      </c>
      <c r="P63" s="9" t="s">
        <v>3618</v>
      </c>
      <c r="Q63" s="2">
        <f t="shared" si="6"/>
        <v>0</v>
      </c>
      <c r="S63" s="2">
        <f t="shared" si="4"/>
        <v>0</v>
      </c>
      <c r="T63" s="2" t="str">
        <f t="shared" si="5"/>
        <v>07290 - Těžba a úprava ostatních neželezných rud</v>
      </c>
      <c r="AC63" s="2" t="s">
        <v>239</v>
      </c>
    </row>
    <row r="64" spans="1:29" ht="15" customHeight="1" x14ac:dyDescent="0.25">
      <c r="A64" s="9">
        <v>5</v>
      </c>
      <c r="B64" s="9"/>
      <c r="C64" s="16"/>
      <c r="D64" s="16"/>
      <c r="E64" s="11" t="s">
        <v>3619</v>
      </c>
      <c r="F64" s="12" t="str">
        <f t="shared" si="11"/>
        <v xml:space="preserve">07.29.1   </v>
      </c>
      <c r="G64" s="12" t="s">
        <v>3619</v>
      </c>
      <c r="H64" s="12" t="s">
        <v>3620</v>
      </c>
      <c r="I64" s="13" t="str">
        <f t="shared" si="0"/>
        <v xml:space="preserve">07291   </v>
      </c>
      <c r="J64" s="13" t="s">
        <v>3620</v>
      </c>
      <c r="K64" s="13" t="str">
        <f t="shared" si="3"/>
        <v>07291    - Těžba ostatních neželezných rud</v>
      </c>
      <c r="L64" s="28">
        <f>IF(Převodník!$A$12='Číselník 2008 ÚR 4 a 5'!M64,1,0)</f>
        <v>0</v>
      </c>
      <c r="M64" s="2" t="s">
        <v>243</v>
      </c>
      <c r="N64" s="14" t="s">
        <v>240</v>
      </c>
      <c r="O64" s="9" t="str">
        <f t="shared" si="9"/>
        <v>07.29.1    - Těžba ostatních neželezných rud</v>
      </c>
      <c r="P64" s="9" t="s">
        <v>3621</v>
      </c>
      <c r="Q64" s="2">
        <f t="shared" si="6"/>
        <v>0</v>
      </c>
      <c r="S64" s="2">
        <f t="shared" si="4"/>
        <v>0</v>
      </c>
      <c r="T64" s="2" t="str">
        <f t="shared" si="5"/>
        <v>07291 - Těžba ostatních neželezných rud</v>
      </c>
      <c r="AC64" s="2" t="s">
        <v>243</v>
      </c>
    </row>
    <row r="65" spans="1:29" ht="15" customHeight="1" x14ac:dyDescent="0.25">
      <c r="A65" s="9">
        <v>5</v>
      </c>
      <c r="B65" s="9"/>
      <c r="C65" s="16"/>
      <c r="D65" s="16"/>
      <c r="E65" s="11" t="s">
        <v>3622</v>
      </c>
      <c r="F65" s="12" t="str">
        <f t="shared" si="11"/>
        <v xml:space="preserve">07.29.2   </v>
      </c>
      <c r="G65" s="12" t="s">
        <v>3622</v>
      </c>
      <c r="H65" s="12" t="s">
        <v>3623</v>
      </c>
      <c r="I65" s="13" t="str">
        <f t="shared" si="0"/>
        <v xml:space="preserve">07292   </v>
      </c>
      <c r="J65" s="13" t="s">
        <v>3623</v>
      </c>
      <c r="K65" s="13" t="str">
        <f t="shared" si="3"/>
        <v>07292    - Úprava ostatních neželezných rud</v>
      </c>
      <c r="L65" s="28">
        <f>IF(Převodník!$A$12='Číselník 2008 ÚR 4 a 5'!M65,1,0)</f>
        <v>0</v>
      </c>
      <c r="M65" s="2" t="s">
        <v>248</v>
      </c>
      <c r="N65" s="14" t="s">
        <v>247</v>
      </c>
      <c r="O65" s="9" t="str">
        <f t="shared" si="9"/>
        <v>07.29.2    - Úprava ostatních neželezných rud</v>
      </c>
      <c r="P65" s="9" t="s">
        <v>3624</v>
      </c>
      <c r="Q65" s="2">
        <f t="shared" si="6"/>
        <v>0</v>
      </c>
      <c r="S65" s="2">
        <f t="shared" si="4"/>
        <v>0</v>
      </c>
      <c r="T65" s="2" t="str">
        <f t="shared" si="5"/>
        <v>07292 - Úprava ostatních neželezných rud</v>
      </c>
      <c r="AC65" s="2" t="s">
        <v>248</v>
      </c>
    </row>
    <row r="66" spans="1:29" ht="15" customHeight="1" x14ac:dyDescent="0.25">
      <c r="A66" s="9">
        <v>4</v>
      </c>
      <c r="B66" s="9"/>
      <c r="C66" s="10"/>
      <c r="D66" s="10"/>
      <c r="E66" s="11" t="s">
        <v>3625</v>
      </c>
      <c r="F66" s="12" t="str">
        <f t="shared" si="11"/>
        <v>08.11</v>
      </c>
      <c r="G66" s="12" t="s">
        <v>3625</v>
      </c>
      <c r="H66" s="12" t="s">
        <v>3626</v>
      </c>
      <c r="I66" s="13" t="str">
        <f t="shared" si="0"/>
        <v>08110</v>
      </c>
      <c r="J66" s="13" t="s">
        <v>249</v>
      </c>
      <c r="K66" s="13" t="str">
        <f t="shared" si="3"/>
        <v>08110 - Dobývání kamene pro výtvarné nebo stavební účely, vápence, sádrovce, křídy a břidlice</v>
      </c>
      <c r="L66" s="28">
        <f>IF(Převodník!$A$12='Číselník 2008 ÚR 4 a 5'!M66,1,0)</f>
        <v>0</v>
      </c>
      <c r="M66" s="2" t="s">
        <v>251</v>
      </c>
      <c r="N66" s="14" t="s">
        <v>3627</v>
      </c>
      <c r="O66" s="9" t="str">
        <f t="shared" si="9"/>
        <v>08.11 - Dobývání kamene pro výtvarné nebo stavební účely, vápence, sádrovce, křídy a břidlice</v>
      </c>
      <c r="P66" s="9" t="s">
        <v>3628</v>
      </c>
      <c r="Q66" s="2">
        <f t="shared" si="6"/>
        <v>0</v>
      </c>
      <c r="S66" s="2">
        <f t="shared" si="4"/>
        <v>0</v>
      </c>
      <c r="T66" s="2" t="str">
        <f t="shared" si="5"/>
        <v>08110 - Dobývání kamene pro výtvarné nebo stavební účely, vápence, sádrovce, křídy a břidlice</v>
      </c>
      <c r="AC66" s="2" t="s">
        <v>251</v>
      </c>
    </row>
    <row r="67" spans="1:29" ht="15" customHeight="1" x14ac:dyDescent="0.25">
      <c r="A67" s="9">
        <v>4</v>
      </c>
      <c r="B67" s="9"/>
      <c r="C67" s="10"/>
      <c r="D67" s="10"/>
      <c r="E67" s="11" t="s">
        <v>3629</v>
      </c>
      <c r="F67" s="12" t="str">
        <f t="shared" si="11"/>
        <v>08.12</v>
      </c>
      <c r="G67" s="12" t="s">
        <v>3629</v>
      </c>
      <c r="H67" s="12" t="s">
        <v>3630</v>
      </c>
      <c r="I67" s="13" t="str">
        <f t="shared" si="0"/>
        <v>08120</v>
      </c>
      <c r="J67" s="13" t="s">
        <v>254</v>
      </c>
      <c r="K67" s="13" t="str">
        <f t="shared" si="3"/>
        <v>08120 - Provoz pískoven a štěrkopískoven; těžba jílů a kaolinu</v>
      </c>
      <c r="L67" s="28">
        <f>IF(Převodník!$A$12='Číselník 2008 ÚR 4 a 5'!M67,1,0)</f>
        <v>0</v>
      </c>
      <c r="M67" s="2" t="s">
        <v>256</v>
      </c>
      <c r="N67" s="14" t="s">
        <v>255</v>
      </c>
      <c r="O67" s="9" t="str">
        <f t="shared" si="9"/>
        <v>08.12 - Provoz pískoven a štěrkopískoven; těžba jílů a kaolinu</v>
      </c>
      <c r="P67" s="9" t="s">
        <v>3631</v>
      </c>
      <c r="Q67" s="2">
        <f t="shared" si="6"/>
        <v>0</v>
      </c>
      <c r="S67" s="2">
        <f t="shared" si="4"/>
        <v>0</v>
      </c>
      <c r="T67" s="2" t="str">
        <f t="shared" si="5"/>
        <v>08120 - Provoz pískoven a štěrkopískoven; těžba jílů a kaolinu</v>
      </c>
      <c r="AC67" s="2" t="s">
        <v>256</v>
      </c>
    </row>
    <row r="68" spans="1:29" ht="15" customHeight="1" x14ac:dyDescent="0.25">
      <c r="A68" s="9">
        <v>4</v>
      </c>
      <c r="B68" s="9"/>
      <c r="C68" s="10"/>
      <c r="D68" s="10"/>
      <c r="E68" s="11" t="s">
        <v>3632</v>
      </c>
      <c r="F68" s="12" t="str">
        <f t="shared" si="11"/>
        <v>08.91</v>
      </c>
      <c r="G68" s="12" t="s">
        <v>3632</v>
      </c>
      <c r="H68" s="12" t="s">
        <v>3633</v>
      </c>
      <c r="I68" s="13" t="str">
        <f t="shared" ref="I68:I131" si="12">IF(LEN(H68)=1,H68,IF(LEN(H68)=2,_xlfn.CONCAT(H68,"000"),IF(LEN(H68)=3,_xlfn.CONCAT(H68,"00"),IF(LEN(H68)=4,_xlfn.CONCAT(H68,"0"),IF(LEN(H68)=5,_xlfn.CONCAT(H68,""),H68)))))</f>
        <v>08910</v>
      </c>
      <c r="J68" s="13" t="s">
        <v>259</v>
      </c>
      <c r="K68" s="13" t="str">
        <f t="shared" si="3"/>
        <v>08910 - Těžba chemických minerálů a minerálů pro výrobu hnojiv</v>
      </c>
      <c r="L68" s="28">
        <f>IF(Převodník!$A$12='Číselník 2008 ÚR 4 a 5'!M68,1,0)</f>
        <v>0</v>
      </c>
      <c r="M68" s="2" t="s">
        <v>261</v>
      </c>
      <c r="N68" s="14" t="s">
        <v>260</v>
      </c>
      <c r="O68" s="9" t="str">
        <f t="shared" ref="O68:O131" si="13">G68&amp;" - "&amp;N68</f>
        <v>08.91 - Těžba chemických minerálů a minerálů pro výrobu hnojiv</v>
      </c>
      <c r="P68" s="9" t="s">
        <v>3634</v>
      </c>
      <c r="Q68" s="2">
        <f t="shared" si="6"/>
        <v>0</v>
      </c>
      <c r="S68" s="2">
        <f t="shared" si="4"/>
        <v>0</v>
      </c>
      <c r="T68" s="2" t="str">
        <f t="shared" si="5"/>
        <v>08910 - Těžba chemických minerálů a minerálů pro výrobu hnojiv</v>
      </c>
      <c r="AC68" s="2" t="s">
        <v>261</v>
      </c>
    </row>
    <row r="69" spans="1:29" ht="15" customHeight="1" x14ac:dyDescent="0.25">
      <c r="A69" s="9">
        <v>4</v>
      </c>
      <c r="B69" s="9"/>
      <c r="C69" s="10"/>
      <c r="D69" s="10"/>
      <c r="E69" s="11" t="s">
        <v>3635</v>
      </c>
      <c r="F69" s="12" t="str">
        <f t="shared" si="11"/>
        <v>08.92</v>
      </c>
      <c r="G69" s="12" t="s">
        <v>3635</v>
      </c>
      <c r="H69" s="12" t="s">
        <v>3636</v>
      </c>
      <c r="I69" s="13" t="str">
        <f t="shared" si="12"/>
        <v>08920</v>
      </c>
      <c r="J69" s="13" t="s">
        <v>262</v>
      </c>
      <c r="K69" s="13" t="str">
        <f t="shared" ref="K69:K132" si="14">J69&amp;" - "&amp;N69</f>
        <v xml:space="preserve">08920 - Těžba rašeliny </v>
      </c>
      <c r="L69" s="28">
        <f>IF(Převodník!$A$12='Číselník 2008 ÚR 4 a 5'!M69,1,0)</f>
        <v>0</v>
      </c>
      <c r="M69" s="2" t="s">
        <v>264</v>
      </c>
      <c r="N69" s="14" t="s">
        <v>3637</v>
      </c>
      <c r="O69" s="9" t="str">
        <f t="shared" si="13"/>
        <v xml:space="preserve">08.92 - Těžba rašeliny </v>
      </c>
      <c r="P69" s="9" t="s">
        <v>3638</v>
      </c>
      <c r="Q69" s="2">
        <f t="shared" si="6"/>
        <v>0</v>
      </c>
      <c r="S69" s="2">
        <f t="shared" ref="S69:S132" si="15">IF(T69=M69,0,1)</f>
        <v>0</v>
      </c>
      <c r="T69" s="2" t="str">
        <f t="shared" ref="T69:T132" si="16">TRIM(M69)</f>
        <v>08920 - Těžba rašeliny</v>
      </c>
      <c r="AC69" s="2" t="s">
        <v>264</v>
      </c>
    </row>
    <row r="70" spans="1:29" ht="15" customHeight="1" x14ac:dyDescent="0.25">
      <c r="A70" s="9">
        <v>4</v>
      </c>
      <c r="B70" s="9"/>
      <c r="C70" s="10"/>
      <c r="D70" s="10"/>
      <c r="E70" s="11" t="s">
        <v>3639</v>
      </c>
      <c r="F70" s="12" t="str">
        <f t="shared" si="11"/>
        <v>08.93</v>
      </c>
      <c r="G70" s="12" t="s">
        <v>3639</v>
      </c>
      <c r="H70" s="12" t="s">
        <v>3640</v>
      </c>
      <c r="I70" s="13" t="str">
        <f t="shared" si="12"/>
        <v>08930</v>
      </c>
      <c r="J70" s="13" t="s">
        <v>265</v>
      </c>
      <c r="K70" s="13" t="str">
        <f t="shared" si="14"/>
        <v>08930 - Těžba soli</v>
      </c>
      <c r="L70" s="28">
        <f>IF(Převodník!$A$12='Číselník 2008 ÚR 4 a 5'!M70,1,0)</f>
        <v>0</v>
      </c>
      <c r="M70" s="2" t="s">
        <v>267</v>
      </c>
      <c r="N70" s="14" t="s">
        <v>266</v>
      </c>
      <c r="O70" s="9" t="str">
        <f t="shared" si="13"/>
        <v>08.93 - Těžba soli</v>
      </c>
      <c r="P70" s="9" t="s">
        <v>3641</v>
      </c>
      <c r="Q70" s="2">
        <f t="shared" si="6"/>
        <v>0</v>
      </c>
      <c r="S70" s="2">
        <f t="shared" si="15"/>
        <v>0</v>
      </c>
      <c r="T70" s="2" t="str">
        <f t="shared" si="16"/>
        <v>08930 - Těžba soli</v>
      </c>
      <c r="AC70" s="2" t="s">
        <v>267</v>
      </c>
    </row>
    <row r="71" spans="1:29" ht="15" customHeight="1" x14ac:dyDescent="0.25">
      <c r="A71" s="9">
        <v>4</v>
      </c>
      <c r="B71" s="9"/>
      <c r="C71" s="10"/>
      <c r="D71" s="10"/>
      <c r="E71" s="11" t="s">
        <v>3642</v>
      </c>
      <c r="F71" s="12" t="str">
        <f t="shared" si="11"/>
        <v>08.99</v>
      </c>
      <c r="G71" s="12" t="s">
        <v>3642</v>
      </c>
      <c r="H71" s="12" t="s">
        <v>3643</v>
      </c>
      <c r="I71" s="13" t="str">
        <f t="shared" si="12"/>
        <v>08990</v>
      </c>
      <c r="J71" s="13" t="s">
        <v>268</v>
      </c>
      <c r="K71" s="13" t="str">
        <f t="shared" si="14"/>
        <v>08990 - Ostatní těžba a dobývání j. n.</v>
      </c>
      <c r="L71" s="28">
        <f>IF(Převodník!$A$12='Číselník 2008 ÚR 4 a 5'!M71,1,0)</f>
        <v>0</v>
      </c>
      <c r="M71" s="2" t="s">
        <v>270</v>
      </c>
      <c r="N71" s="17" t="s">
        <v>269</v>
      </c>
      <c r="O71" s="9" t="str">
        <f t="shared" si="13"/>
        <v>08.99 - Ostatní těžba a dobývání j. n.</v>
      </c>
      <c r="P71" s="9" t="s">
        <v>3644</v>
      </c>
      <c r="Q71" s="2">
        <f t="shared" ref="Q71:Q134" si="17">IF(J71=J70,1,0)</f>
        <v>0</v>
      </c>
      <c r="S71" s="2">
        <f t="shared" si="15"/>
        <v>0</v>
      </c>
      <c r="T71" s="2" t="str">
        <f t="shared" si="16"/>
        <v>08990 - Ostatní těžba a dobývání j. n.</v>
      </c>
      <c r="AC71" s="2" t="s">
        <v>270</v>
      </c>
    </row>
    <row r="72" spans="1:29" ht="15" customHeight="1" x14ac:dyDescent="0.25">
      <c r="A72" s="9">
        <v>4</v>
      </c>
      <c r="B72" s="9"/>
      <c r="C72" s="10"/>
      <c r="D72" s="10"/>
      <c r="E72" s="11" t="s">
        <v>3645</v>
      </c>
      <c r="F72" s="12" t="str">
        <f>E72</f>
        <v>09.10</v>
      </c>
      <c r="G72" s="12" t="s">
        <v>3645</v>
      </c>
      <c r="H72" s="12" t="s">
        <v>3646</v>
      </c>
      <c r="I72" s="13" t="str">
        <f t="shared" si="12"/>
        <v>09100</v>
      </c>
      <c r="J72" s="13" t="s">
        <v>273</v>
      </c>
      <c r="K72" s="13" t="str">
        <f t="shared" si="14"/>
        <v>09100 - Podpůrné činnosti při těžbě ropy a zemního plynu</v>
      </c>
      <c r="L72" s="28">
        <f>IF(Převodník!$A$12='Číselník 2008 ÚR 4 a 5'!M72,1,0)</f>
        <v>0</v>
      </c>
      <c r="M72" s="2" t="s">
        <v>275</v>
      </c>
      <c r="N72" s="14" t="s">
        <v>3647</v>
      </c>
      <c r="O72" s="9" t="str">
        <f t="shared" si="13"/>
        <v>09.10 - Podpůrné činnosti při těžbě ropy a zemního plynu</v>
      </c>
      <c r="P72" s="9" t="s">
        <v>3648</v>
      </c>
      <c r="Q72" s="2">
        <f t="shared" si="17"/>
        <v>0</v>
      </c>
      <c r="S72" s="2">
        <f t="shared" si="15"/>
        <v>0</v>
      </c>
      <c r="T72" s="2" t="str">
        <f t="shared" si="16"/>
        <v>09100 - Podpůrné činnosti při těžbě ropy a zemního plynu</v>
      </c>
      <c r="AC72" s="2" t="s">
        <v>275</v>
      </c>
    </row>
    <row r="73" spans="1:29" ht="15" customHeight="1" x14ac:dyDescent="0.25">
      <c r="A73" s="9">
        <v>4</v>
      </c>
      <c r="B73" s="9"/>
      <c r="C73" s="10"/>
      <c r="D73" s="10"/>
      <c r="E73" s="11" t="s">
        <v>3649</v>
      </c>
      <c r="F73" s="12" t="str">
        <f>E73</f>
        <v>09.90</v>
      </c>
      <c r="G73" s="12" t="s">
        <v>3649</v>
      </c>
      <c r="H73" s="12" t="s">
        <v>3650</v>
      </c>
      <c r="I73" s="13" t="str">
        <f t="shared" si="12"/>
        <v>09900</v>
      </c>
      <c r="J73" s="13" t="s">
        <v>278</v>
      </c>
      <c r="K73" s="13" t="str">
        <f t="shared" si="14"/>
        <v>09900 - Podpůrné činnosti při ostatní těžbě a dobývání</v>
      </c>
      <c r="L73" s="28">
        <f>IF(Převodník!$A$12='Číselník 2008 ÚR 4 a 5'!M73,1,0)</f>
        <v>0</v>
      </c>
      <c r="M73" s="2" t="s">
        <v>280</v>
      </c>
      <c r="N73" s="14" t="s">
        <v>279</v>
      </c>
      <c r="O73" s="9" t="str">
        <f t="shared" si="13"/>
        <v>09.90 - Podpůrné činnosti při ostatní těžbě a dobývání</v>
      </c>
      <c r="P73" s="9" t="s">
        <v>3651</v>
      </c>
      <c r="Q73" s="2">
        <f t="shared" si="17"/>
        <v>0</v>
      </c>
      <c r="S73" s="2">
        <f t="shared" si="15"/>
        <v>0</v>
      </c>
      <c r="T73" s="2" t="str">
        <f t="shared" si="16"/>
        <v>09900 - Podpůrné činnosti při ostatní těžbě a dobývání</v>
      </c>
      <c r="AC73" s="2" t="s">
        <v>280</v>
      </c>
    </row>
    <row r="74" spans="1:29" ht="15" customHeight="1" x14ac:dyDescent="0.25">
      <c r="A74" s="9">
        <v>4</v>
      </c>
      <c r="B74" s="9"/>
      <c r="C74" s="10"/>
      <c r="D74" s="10"/>
      <c r="E74" s="11" t="s">
        <v>3652</v>
      </c>
      <c r="F74" s="12" t="str">
        <f t="shared" ref="F74:F76" si="18">E74</f>
        <v>10.11</v>
      </c>
      <c r="G74" s="12" t="s">
        <v>3652</v>
      </c>
      <c r="H74" s="12" t="s">
        <v>3653</v>
      </c>
      <c r="I74" s="13" t="str">
        <f t="shared" si="12"/>
        <v>10110</v>
      </c>
      <c r="J74" s="13" t="s">
        <v>283</v>
      </c>
      <c r="K74" s="13" t="str">
        <f t="shared" si="14"/>
        <v>10110 - Zpracování a konzervování masa, kromě drůbežího</v>
      </c>
      <c r="L74" s="28">
        <f>IF(Převodník!$A$12='Číselník 2008 ÚR 4 a 5'!M74,1,0)</f>
        <v>0</v>
      </c>
      <c r="M74" s="2" t="s">
        <v>285</v>
      </c>
      <c r="N74" s="14" t="s">
        <v>284</v>
      </c>
      <c r="O74" s="9" t="str">
        <f t="shared" si="13"/>
        <v>10.11 - Zpracování a konzervování masa, kromě drůbežího</v>
      </c>
      <c r="P74" s="9" t="s">
        <v>3654</v>
      </c>
      <c r="Q74" s="2">
        <f t="shared" si="17"/>
        <v>0</v>
      </c>
      <c r="S74" s="2">
        <f t="shared" si="15"/>
        <v>0</v>
      </c>
      <c r="T74" s="2" t="str">
        <f t="shared" si="16"/>
        <v>10110 - Zpracování a konzervování masa, kromě drůbežího</v>
      </c>
      <c r="AC74" s="2" t="s">
        <v>285</v>
      </c>
    </row>
    <row r="75" spans="1:29" ht="15" customHeight="1" x14ac:dyDescent="0.25">
      <c r="A75" s="9">
        <v>4</v>
      </c>
      <c r="B75" s="9"/>
      <c r="C75" s="10"/>
      <c r="D75" s="10"/>
      <c r="E75" s="11" t="s">
        <v>3655</v>
      </c>
      <c r="F75" s="12" t="str">
        <f t="shared" si="18"/>
        <v>10.12</v>
      </c>
      <c r="G75" s="12" t="s">
        <v>3655</v>
      </c>
      <c r="H75" s="12" t="s">
        <v>3656</v>
      </c>
      <c r="I75" s="13" t="str">
        <f t="shared" si="12"/>
        <v>10120</v>
      </c>
      <c r="J75" s="13" t="s">
        <v>288</v>
      </c>
      <c r="K75" s="13" t="str">
        <f t="shared" si="14"/>
        <v>10120 - Zpracování a konzervování drůbežího masa</v>
      </c>
      <c r="L75" s="28">
        <f>IF(Převodník!$A$12='Číselník 2008 ÚR 4 a 5'!M75,1,0)</f>
        <v>0</v>
      </c>
      <c r="M75" s="2" t="s">
        <v>290</v>
      </c>
      <c r="N75" s="14" t="s">
        <v>289</v>
      </c>
      <c r="O75" s="9" t="str">
        <f t="shared" si="13"/>
        <v>10.12 - Zpracování a konzervování drůbežího masa</v>
      </c>
      <c r="P75" s="9" t="s">
        <v>3657</v>
      </c>
      <c r="Q75" s="2">
        <f t="shared" si="17"/>
        <v>0</v>
      </c>
      <c r="S75" s="2">
        <f t="shared" si="15"/>
        <v>0</v>
      </c>
      <c r="T75" s="2" t="str">
        <f t="shared" si="16"/>
        <v>10120 - Zpracování a konzervování drůbežího masa</v>
      </c>
      <c r="AC75" s="2" t="s">
        <v>290</v>
      </c>
    </row>
    <row r="76" spans="1:29" ht="15" customHeight="1" x14ac:dyDescent="0.25">
      <c r="A76" s="9">
        <v>4</v>
      </c>
      <c r="B76" s="9"/>
      <c r="C76" s="10"/>
      <c r="D76" s="10"/>
      <c r="E76" s="11" t="s">
        <v>3658</v>
      </c>
      <c r="F76" s="12" t="str">
        <f t="shared" si="18"/>
        <v>10.13</v>
      </c>
      <c r="G76" s="12" t="s">
        <v>3658</v>
      </c>
      <c r="H76" s="12" t="s">
        <v>3659</v>
      </c>
      <c r="I76" s="13" t="str">
        <f t="shared" si="12"/>
        <v>10130</v>
      </c>
      <c r="J76" s="13" t="s">
        <v>291</v>
      </c>
      <c r="K76" s="13" t="str">
        <f t="shared" si="14"/>
        <v>10130 - Výroba masných výrobků a výrobků z drůbežího masa</v>
      </c>
      <c r="L76" s="28">
        <f>IF(Převodník!$A$12='Číselník 2008 ÚR 4 a 5'!M76,1,0)</f>
        <v>0</v>
      </c>
      <c r="M76" s="2" t="s">
        <v>3660</v>
      </c>
      <c r="N76" s="14" t="s">
        <v>3661</v>
      </c>
      <c r="O76" s="9" t="str">
        <f t="shared" si="13"/>
        <v>10.13 - Výroba masných výrobků a výrobků z drůbežího masa</v>
      </c>
      <c r="P76" s="9" t="s">
        <v>3662</v>
      </c>
      <c r="Q76" s="2">
        <f t="shared" si="17"/>
        <v>0</v>
      </c>
      <c r="S76" s="2">
        <f t="shared" si="15"/>
        <v>0</v>
      </c>
      <c r="T76" s="2" t="str">
        <f t="shared" si="16"/>
        <v>10130 - Výroba masných výrobků a výrobků z drůbežího masa</v>
      </c>
      <c r="AC76" s="2" t="s">
        <v>3660</v>
      </c>
    </row>
    <row r="77" spans="1:29" ht="15" customHeight="1" x14ac:dyDescent="0.25">
      <c r="A77" s="9">
        <v>4</v>
      </c>
      <c r="B77" s="9"/>
      <c r="C77" s="10"/>
      <c r="D77" s="10"/>
      <c r="E77" s="11" t="s">
        <v>3663</v>
      </c>
      <c r="F77" s="12" t="str">
        <f>E77</f>
        <v>10.20</v>
      </c>
      <c r="G77" s="12" t="s">
        <v>3663</v>
      </c>
      <c r="H77" s="12" t="s">
        <v>3664</v>
      </c>
      <c r="I77" s="13" t="str">
        <f t="shared" si="12"/>
        <v>10200</v>
      </c>
      <c r="J77" s="13" t="s">
        <v>294</v>
      </c>
      <c r="K77" s="13" t="str">
        <f t="shared" si="14"/>
        <v>10200 - Zpracování a konzervování ryb, korýšů a měkkýšů</v>
      </c>
      <c r="L77" s="28">
        <f>IF(Převodník!$A$12='Číselník 2008 ÚR 4 a 5'!M77,1,0)</f>
        <v>0</v>
      </c>
      <c r="M77" s="2" t="s">
        <v>296</v>
      </c>
      <c r="N77" s="14" t="s">
        <v>295</v>
      </c>
      <c r="O77" s="9" t="str">
        <f t="shared" si="13"/>
        <v>10.20 - Zpracování a konzervování ryb, korýšů a měkkýšů</v>
      </c>
      <c r="P77" s="9" t="s">
        <v>3665</v>
      </c>
      <c r="Q77" s="2">
        <f t="shared" si="17"/>
        <v>0</v>
      </c>
      <c r="S77" s="2">
        <f t="shared" si="15"/>
        <v>0</v>
      </c>
      <c r="T77" s="2" t="str">
        <f t="shared" si="16"/>
        <v>10200 - Zpracování a konzervování ryb, korýšů a měkkýšů</v>
      </c>
      <c r="AC77" s="2" t="s">
        <v>296</v>
      </c>
    </row>
    <row r="78" spans="1:29" ht="15" customHeight="1" x14ac:dyDescent="0.25">
      <c r="A78" s="9">
        <v>4</v>
      </c>
      <c r="B78" s="9"/>
      <c r="C78" s="10"/>
      <c r="D78" s="10"/>
      <c r="E78" s="11" t="s">
        <v>3666</v>
      </c>
      <c r="F78" s="12" t="str">
        <f t="shared" ref="F78:F105" si="19">E78</f>
        <v>10.31</v>
      </c>
      <c r="G78" s="12" t="s">
        <v>3666</v>
      </c>
      <c r="H78" s="12" t="s">
        <v>3667</v>
      </c>
      <c r="I78" s="13" t="str">
        <f t="shared" si="12"/>
        <v>10310</v>
      </c>
      <c r="J78" s="13" t="s">
        <v>297</v>
      </c>
      <c r="K78" s="13" t="str">
        <f t="shared" si="14"/>
        <v>10310 - Zpracování a konzervování brambor</v>
      </c>
      <c r="L78" s="28">
        <f>IF(Převodník!$A$12='Číselník 2008 ÚR 4 a 5'!M78,1,0)</f>
        <v>0</v>
      </c>
      <c r="M78" s="2" t="s">
        <v>299</v>
      </c>
      <c r="N78" s="14" t="s">
        <v>298</v>
      </c>
      <c r="O78" s="9" t="str">
        <f t="shared" si="13"/>
        <v>10.31 - Zpracování a konzervování brambor</v>
      </c>
      <c r="P78" s="9" t="s">
        <v>3668</v>
      </c>
      <c r="Q78" s="2">
        <f t="shared" si="17"/>
        <v>0</v>
      </c>
      <c r="S78" s="2">
        <f t="shared" si="15"/>
        <v>0</v>
      </c>
      <c r="T78" s="2" t="str">
        <f t="shared" si="16"/>
        <v>10310 - Zpracování a konzervování brambor</v>
      </c>
      <c r="AC78" s="2" t="s">
        <v>299</v>
      </c>
    </row>
    <row r="79" spans="1:29" ht="15" customHeight="1" x14ac:dyDescent="0.25">
      <c r="A79" s="9">
        <v>4</v>
      </c>
      <c r="B79" s="9"/>
      <c r="C79" s="10"/>
      <c r="D79" s="10"/>
      <c r="E79" s="11" t="s">
        <v>3669</v>
      </c>
      <c r="F79" s="12" t="str">
        <f t="shared" si="19"/>
        <v>10.32</v>
      </c>
      <c r="G79" s="12" t="s">
        <v>3669</v>
      </c>
      <c r="H79" s="12" t="s">
        <v>3670</v>
      </c>
      <c r="I79" s="13" t="str">
        <f t="shared" si="12"/>
        <v>10320</v>
      </c>
      <c r="J79" s="13" t="s">
        <v>300</v>
      </c>
      <c r="K79" s="13" t="str">
        <f t="shared" si="14"/>
        <v>10320 - Výroba ovocných a zeleninových šťáv</v>
      </c>
      <c r="L79" s="28">
        <f>IF(Převodník!$A$12='Číselník 2008 ÚR 4 a 5'!M79,1,0)</f>
        <v>0</v>
      </c>
      <c r="M79" s="2" t="s">
        <v>302</v>
      </c>
      <c r="N79" s="14" t="s">
        <v>301</v>
      </c>
      <c r="O79" s="9" t="str">
        <f t="shared" si="13"/>
        <v>10.32 - Výroba ovocných a zeleninových šťáv</v>
      </c>
      <c r="P79" s="9" t="s">
        <v>3671</v>
      </c>
      <c r="Q79" s="2">
        <f t="shared" si="17"/>
        <v>0</v>
      </c>
      <c r="S79" s="2">
        <f t="shared" si="15"/>
        <v>0</v>
      </c>
      <c r="T79" s="2" t="str">
        <f t="shared" si="16"/>
        <v>10320 - Výroba ovocných a zeleninových šťáv</v>
      </c>
      <c r="AC79" s="2" t="s">
        <v>302</v>
      </c>
    </row>
    <row r="80" spans="1:29" ht="15" customHeight="1" x14ac:dyDescent="0.25">
      <c r="A80" s="9">
        <v>4</v>
      </c>
      <c r="B80" s="9"/>
      <c r="C80" s="10"/>
      <c r="D80" s="10"/>
      <c r="E80" s="11" t="s">
        <v>3672</v>
      </c>
      <c r="F80" s="12" t="str">
        <f t="shared" si="19"/>
        <v>10.39</v>
      </c>
      <c r="G80" s="12" t="s">
        <v>3672</v>
      </c>
      <c r="H80" s="12" t="s">
        <v>3673</v>
      </c>
      <c r="I80" s="13" t="str">
        <f t="shared" si="12"/>
        <v>10390</v>
      </c>
      <c r="J80" s="13" t="s">
        <v>303</v>
      </c>
      <c r="K80" s="13" t="str">
        <f t="shared" si="14"/>
        <v xml:space="preserve">10390 - Ostatní zpracování a konzervování ovoce a zeleniny </v>
      </c>
      <c r="L80" s="28">
        <f>IF(Převodník!$A$12='Číselník 2008 ÚR 4 a 5'!M80,1,0)</f>
        <v>0</v>
      </c>
      <c r="M80" s="2" t="s">
        <v>305</v>
      </c>
      <c r="N80" s="14" t="s">
        <v>3674</v>
      </c>
      <c r="O80" s="9" t="str">
        <f t="shared" si="13"/>
        <v xml:space="preserve">10.39 - Ostatní zpracování a konzervování ovoce a zeleniny </v>
      </c>
      <c r="P80" s="9" t="s">
        <v>3675</v>
      </c>
      <c r="Q80" s="2">
        <f t="shared" si="17"/>
        <v>0</v>
      </c>
      <c r="S80" s="2">
        <f t="shared" si="15"/>
        <v>0</v>
      </c>
      <c r="T80" s="2" t="str">
        <f t="shared" si="16"/>
        <v>10390 - Ostatní zpracování a konzervování ovoce a zeleniny</v>
      </c>
      <c r="AC80" s="2" t="s">
        <v>305</v>
      </c>
    </row>
    <row r="81" spans="1:29" ht="15" customHeight="1" x14ac:dyDescent="0.25">
      <c r="A81" s="9">
        <v>4</v>
      </c>
      <c r="B81" s="9"/>
      <c r="C81" s="10"/>
      <c r="D81" s="10"/>
      <c r="E81" s="11" t="s">
        <v>3676</v>
      </c>
      <c r="F81" s="12" t="str">
        <f t="shared" si="19"/>
        <v>10.41</v>
      </c>
      <c r="G81" s="12" t="s">
        <v>3676</v>
      </c>
      <c r="H81" s="12" t="s">
        <v>3677</v>
      </c>
      <c r="I81" s="13" t="str">
        <f t="shared" si="12"/>
        <v>10410</v>
      </c>
      <c r="J81" s="13" t="s">
        <v>306</v>
      </c>
      <c r="K81" s="13" t="str">
        <f t="shared" si="14"/>
        <v>10410 - Výroba olejů a tuků</v>
      </c>
      <c r="L81" s="28">
        <f>IF(Převodník!$A$12='Číselník 2008 ÚR 4 a 5'!M81,1,0)</f>
        <v>0</v>
      </c>
      <c r="M81" s="2" t="s">
        <v>308</v>
      </c>
      <c r="N81" s="14" t="s">
        <v>307</v>
      </c>
      <c r="O81" s="9" t="str">
        <f t="shared" si="13"/>
        <v>10.41 - Výroba olejů a tuků</v>
      </c>
      <c r="P81" s="9" t="s">
        <v>3678</v>
      </c>
      <c r="Q81" s="2">
        <f t="shared" si="17"/>
        <v>0</v>
      </c>
      <c r="S81" s="2">
        <f t="shared" si="15"/>
        <v>0</v>
      </c>
      <c r="T81" s="2" t="str">
        <f t="shared" si="16"/>
        <v>10410 - Výroba olejů a tuků</v>
      </c>
      <c r="AC81" s="2" t="s">
        <v>308</v>
      </c>
    </row>
    <row r="82" spans="1:29" ht="15" customHeight="1" x14ac:dyDescent="0.25">
      <c r="A82" s="9">
        <v>4</v>
      </c>
      <c r="B82" s="9"/>
      <c r="C82" s="10"/>
      <c r="D82" s="10"/>
      <c r="E82" s="11" t="s">
        <v>3679</v>
      </c>
      <c r="F82" s="12" t="str">
        <f t="shared" si="19"/>
        <v>10.42</v>
      </c>
      <c r="G82" s="12" t="s">
        <v>3679</v>
      </c>
      <c r="H82" s="12" t="s">
        <v>3680</v>
      </c>
      <c r="I82" s="13" t="str">
        <f t="shared" si="12"/>
        <v>10420</v>
      </c>
      <c r="J82" s="13" t="s">
        <v>309</v>
      </c>
      <c r="K82" s="13" t="str">
        <f t="shared" si="14"/>
        <v>10420 - Výroba margarínu a podobných jedlých tuků</v>
      </c>
      <c r="L82" s="28">
        <f>IF(Převodník!$A$12='Číselník 2008 ÚR 4 a 5'!M82,1,0)</f>
        <v>0</v>
      </c>
      <c r="M82" s="2" t="s">
        <v>311</v>
      </c>
      <c r="N82" s="14" t="s">
        <v>310</v>
      </c>
      <c r="O82" s="9" t="str">
        <f t="shared" si="13"/>
        <v>10.42 - Výroba margarínu a podobných jedlých tuků</v>
      </c>
      <c r="P82" s="9" t="s">
        <v>3681</v>
      </c>
      <c r="Q82" s="2">
        <f t="shared" si="17"/>
        <v>0</v>
      </c>
      <c r="S82" s="2">
        <f t="shared" si="15"/>
        <v>0</v>
      </c>
      <c r="T82" s="2" t="str">
        <f t="shared" si="16"/>
        <v>10420 - Výroba margarínu a podobných jedlých tuků</v>
      </c>
      <c r="AC82" s="2" t="s">
        <v>311</v>
      </c>
    </row>
    <row r="83" spans="1:29" ht="15" customHeight="1" x14ac:dyDescent="0.25">
      <c r="A83" s="9">
        <v>4</v>
      </c>
      <c r="B83" s="9"/>
      <c r="C83" s="10"/>
      <c r="D83" s="10"/>
      <c r="E83" s="11" t="s">
        <v>3682</v>
      </c>
      <c r="F83" s="12" t="str">
        <f t="shared" si="19"/>
        <v>10.51</v>
      </c>
      <c r="G83" s="12" t="s">
        <v>3682</v>
      </c>
      <c r="H83" s="12" t="s">
        <v>3683</v>
      </c>
      <c r="I83" s="13" t="str">
        <f t="shared" si="12"/>
        <v>10510</v>
      </c>
      <c r="J83" s="13" t="s">
        <v>312</v>
      </c>
      <c r="K83" s="13" t="str">
        <f t="shared" si="14"/>
        <v>10510 - Zpracování mléka, výroba mléčných výrobků a sýrů</v>
      </c>
      <c r="L83" s="28">
        <f>IF(Převodník!$A$12='Číselník 2008 ÚR 4 a 5'!M83,1,0)</f>
        <v>0</v>
      </c>
      <c r="M83" s="2" t="s">
        <v>314</v>
      </c>
      <c r="N83" s="14" t="s">
        <v>313</v>
      </c>
      <c r="O83" s="9" t="str">
        <f t="shared" si="13"/>
        <v>10.51 - Zpracování mléka, výroba mléčných výrobků a sýrů</v>
      </c>
      <c r="P83" s="9" t="s">
        <v>3684</v>
      </c>
      <c r="Q83" s="2">
        <f t="shared" si="17"/>
        <v>0</v>
      </c>
      <c r="S83" s="2">
        <f t="shared" si="15"/>
        <v>0</v>
      </c>
      <c r="T83" s="2" t="str">
        <f t="shared" si="16"/>
        <v>10510 - Zpracování mléka, výroba mléčných výrobků a sýrů</v>
      </c>
      <c r="AC83" s="2" t="s">
        <v>314</v>
      </c>
    </row>
    <row r="84" spans="1:29" ht="15" customHeight="1" x14ac:dyDescent="0.25">
      <c r="A84" s="9">
        <v>4</v>
      </c>
      <c r="B84" s="9"/>
      <c r="C84" s="10"/>
      <c r="D84" s="10"/>
      <c r="E84" s="11" t="s">
        <v>3685</v>
      </c>
      <c r="F84" s="12" t="str">
        <f t="shared" si="19"/>
        <v>10.52</v>
      </c>
      <c r="G84" s="12" t="s">
        <v>3685</v>
      </c>
      <c r="H84" s="12" t="s">
        <v>3686</v>
      </c>
      <c r="I84" s="13" t="str">
        <f t="shared" si="12"/>
        <v>10520</v>
      </c>
      <c r="J84" s="13" t="s">
        <v>317</v>
      </c>
      <c r="K84" s="13" t="str">
        <f t="shared" si="14"/>
        <v>10520 - Výroba zmrzliny</v>
      </c>
      <c r="L84" s="28">
        <f>IF(Převodník!$A$12='Číselník 2008 ÚR 4 a 5'!M84,1,0)</f>
        <v>0</v>
      </c>
      <c r="M84" s="2" t="s">
        <v>319</v>
      </c>
      <c r="N84" s="14" t="s">
        <v>318</v>
      </c>
      <c r="O84" s="9" t="str">
        <f t="shared" si="13"/>
        <v>10.52 - Výroba zmrzliny</v>
      </c>
      <c r="P84" s="9" t="s">
        <v>3687</v>
      </c>
      <c r="Q84" s="2">
        <f t="shared" si="17"/>
        <v>0</v>
      </c>
      <c r="S84" s="2">
        <f t="shared" si="15"/>
        <v>0</v>
      </c>
      <c r="T84" s="2" t="str">
        <f t="shared" si="16"/>
        <v>10520 - Výroba zmrzliny</v>
      </c>
      <c r="AC84" s="2" t="s">
        <v>319</v>
      </c>
    </row>
    <row r="85" spans="1:29" ht="15" customHeight="1" x14ac:dyDescent="0.25">
      <c r="A85" s="9">
        <v>4</v>
      </c>
      <c r="B85" s="9"/>
      <c r="C85" s="10"/>
      <c r="D85" s="10"/>
      <c r="E85" s="11" t="s">
        <v>3688</v>
      </c>
      <c r="F85" s="12" t="str">
        <f t="shared" si="19"/>
        <v>10.61</v>
      </c>
      <c r="G85" s="12" t="s">
        <v>3688</v>
      </c>
      <c r="H85" s="12" t="s">
        <v>3689</v>
      </c>
      <c r="I85" s="13" t="str">
        <f t="shared" si="12"/>
        <v>10610</v>
      </c>
      <c r="J85" s="13" t="s">
        <v>322</v>
      </c>
      <c r="K85" s="13" t="str">
        <f t="shared" si="14"/>
        <v>10610 - Výroba mlýnských výrobků</v>
      </c>
      <c r="L85" s="28">
        <f>IF(Převodník!$A$12='Číselník 2008 ÚR 4 a 5'!M85,1,0)</f>
        <v>0</v>
      </c>
      <c r="M85" s="2" t="s">
        <v>324</v>
      </c>
      <c r="N85" s="14" t="s">
        <v>323</v>
      </c>
      <c r="O85" s="9" t="str">
        <f t="shared" si="13"/>
        <v>10.61 - Výroba mlýnských výrobků</v>
      </c>
      <c r="P85" s="9" t="s">
        <v>3690</v>
      </c>
      <c r="Q85" s="2">
        <f t="shared" si="17"/>
        <v>0</v>
      </c>
      <c r="S85" s="2">
        <f t="shared" si="15"/>
        <v>0</v>
      </c>
      <c r="T85" s="2" t="str">
        <f t="shared" si="16"/>
        <v>10610 - Výroba mlýnských výrobků</v>
      </c>
      <c r="AC85" s="2" t="s">
        <v>324</v>
      </c>
    </row>
    <row r="86" spans="1:29" ht="15" customHeight="1" x14ac:dyDescent="0.25">
      <c r="A86" s="9">
        <v>4</v>
      </c>
      <c r="B86" s="9"/>
      <c r="C86" s="10"/>
      <c r="D86" s="10"/>
      <c r="E86" s="11" t="s">
        <v>3691</v>
      </c>
      <c r="F86" s="12" t="str">
        <f t="shared" si="19"/>
        <v>10.62</v>
      </c>
      <c r="G86" s="12" t="s">
        <v>3691</v>
      </c>
      <c r="H86" s="12" t="s">
        <v>3692</v>
      </c>
      <c r="I86" s="13" t="str">
        <f t="shared" si="12"/>
        <v>10620</v>
      </c>
      <c r="J86" s="13" t="s">
        <v>325</v>
      </c>
      <c r="K86" s="13" t="str">
        <f t="shared" si="14"/>
        <v>10620 - Výroba škrobárenských výrobků</v>
      </c>
      <c r="L86" s="28">
        <f>IF(Převodník!$A$12='Číselník 2008 ÚR 4 a 5'!M86,1,0)</f>
        <v>0</v>
      </c>
      <c r="M86" s="2" t="s">
        <v>327</v>
      </c>
      <c r="N86" s="14" t="s">
        <v>326</v>
      </c>
      <c r="O86" s="9" t="str">
        <f t="shared" si="13"/>
        <v>10.62 - Výroba škrobárenských výrobků</v>
      </c>
      <c r="P86" s="9" t="s">
        <v>3693</v>
      </c>
      <c r="Q86" s="2">
        <f t="shared" si="17"/>
        <v>0</v>
      </c>
      <c r="S86" s="2">
        <f t="shared" si="15"/>
        <v>0</v>
      </c>
      <c r="T86" s="2" t="str">
        <f t="shared" si="16"/>
        <v>10620 - Výroba škrobárenských výrobků</v>
      </c>
      <c r="AC86" s="2" t="s">
        <v>327</v>
      </c>
    </row>
    <row r="87" spans="1:29" ht="15" customHeight="1" x14ac:dyDescent="0.25">
      <c r="A87" s="9">
        <v>4</v>
      </c>
      <c r="B87" s="9"/>
      <c r="C87" s="10"/>
      <c r="D87" s="10"/>
      <c r="E87" s="11" t="s">
        <v>3694</v>
      </c>
      <c r="F87" s="12" t="str">
        <f t="shared" si="19"/>
        <v>10.71</v>
      </c>
      <c r="G87" s="12" t="s">
        <v>3694</v>
      </c>
      <c r="H87" s="12" t="s">
        <v>3695</v>
      </c>
      <c r="I87" s="13" t="str">
        <f t="shared" si="12"/>
        <v>10710</v>
      </c>
      <c r="J87" s="13" t="s">
        <v>328</v>
      </c>
      <c r="K87" s="13" t="str">
        <f t="shared" si="14"/>
        <v>10710 - Výroba pekařských a cukrářských výrobků, kromě trvanlivých</v>
      </c>
      <c r="L87" s="28">
        <f>IF(Převodník!$A$12='Číselník 2008 ÚR 4 a 5'!M87,1,0)</f>
        <v>0</v>
      </c>
      <c r="M87" s="2" t="s">
        <v>330</v>
      </c>
      <c r="N87" s="14" t="s">
        <v>329</v>
      </c>
      <c r="O87" s="9" t="str">
        <f t="shared" si="13"/>
        <v>10.71 - Výroba pekařských a cukrářských výrobků, kromě trvanlivých</v>
      </c>
      <c r="P87" s="9" t="s">
        <v>3696</v>
      </c>
      <c r="Q87" s="2">
        <f t="shared" si="17"/>
        <v>0</v>
      </c>
      <c r="S87" s="2">
        <f t="shared" si="15"/>
        <v>0</v>
      </c>
      <c r="T87" s="2" t="str">
        <f t="shared" si="16"/>
        <v>10710 - Výroba pekařských a cukrářských výrobků, kromě trvanlivých</v>
      </c>
      <c r="AC87" s="2" t="s">
        <v>330</v>
      </c>
    </row>
    <row r="88" spans="1:29" ht="15" customHeight="1" x14ac:dyDescent="0.25">
      <c r="A88" s="9">
        <v>4</v>
      </c>
      <c r="B88" s="9"/>
      <c r="C88" s="10"/>
      <c r="D88" s="10"/>
      <c r="E88" s="11" t="s">
        <v>3697</v>
      </c>
      <c r="F88" s="12" t="str">
        <f t="shared" si="19"/>
        <v>10.72</v>
      </c>
      <c r="G88" s="12" t="s">
        <v>3697</v>
      </c>
      <c r="H88" s="12" t="s">
        <v>3698</v>
      </c>
      <c r="I88" s="13" t="str">
        <f t="shared" si="12"/>
        <v>10720</v>
      </c>
      <c r="J88" s="13" t="s">
        <v>331</v>
      </c>
      <c r="K88" s="13" t="str">
        <f t="shared" si="14"/>
        <v xml:space="preserve">10720 - Výroba sucharů a sušenek; výroba trvanlivých cukrářských výrobků </v>
      </c>
      <c r="L88" s="28">
        <f>IF(Převodník!$A$12='Číselník 2008 ÚR 4 a 5'!M88,1,0)</f>
        <v>0</v>
      </c>
      <c r="M88" s="2" t="s">
        <v>333</v>
      </c>
      <c r="N88" s="14" t="s">
        <v>3699</v>
      </c>
      <c r="O88" s="9" t="str">
        <f t="shared" si="13"/>
        <v xml:space="preserve">10.72 - Výroba sucharů a sušenek; výroba trvanlivých cukrářských výrobků </v>
      </c>
      <c r="P88" s="9" t="s">
        <v>3700</v>
      </c>
      <c r="Q88" s="2">
        <f t="shared" si="17"/>
        <v>0</v>
      </c>
      <c r="S88" s="2">
        <f t="shared" si="15"/>
        <v>0</v>
      </c>
      <c r="T88" s="2" t="str">
        <f t="shared" si="16"/>
        <v>10720 - Výroba sucharů a sušenek; výroba trvanlivých cukrářských výrobků</v>
      </c>
      <c r="AC88" s="2" t="s">
        <v>333</v>
      </c>
    </row>
    <row r="89" spans="1:29" ht="15" customHeight="1" x14ac:dyDescent="0.25">
      <c r="A89" s="9">
        <v>4</v>
      </c>
      <c r="B89" s="9"/>
      <c r="C89" s="10"/>
      <c r="D89" s="10"/>
      <c r="E89" s="11" t="s">
        <v>3701</v>
      </c>
      <c r="F89" s="12" t="str">
        <f t="shared" si="19"/>
        <v>10.73</v>
      </c>
      <c r="G89" s="12" t="s">
        <v>3701</v>
      </c>
      <c r="H89" s="12" t="s">
        <v>3702</v>
      </c>
      <c r="I89" s="13" t="str">
        <f t="shared" si="12"/>
        <v>10730</v>
      </c>
      <c r="J89" s="13" t="s">
        <v>336</v>
      </c>
      <c r="K89" s="13" t="str">
        <f t="shared" si="14"/>
        <v>10730 - Výroba makaronů, nudlí, kuskusu a podobných moučných výrobků</v>
      </c>
      <c r="L89" s="28">
        <f>IF(Převodník!$A$12='Číselník 2008 ÚR 4 a 5'!M89,1,0)</f>
        <v>0</v>
      </c>
      <c r="M89" s="2" t="s">
        <v>338</v>
      </c>
      <c r="N89" s="17" t="s">
        <v>337</v>
      </c>
      <c r="O89" s="9" t="str">
        <f t="shared" si="13"/>
        <v>10.73 - Výroba makaronů, nudlí, kuskusu a podobných moučných výrobků</v>
      </c>
      <c r="P89" s="9" t="s">
        <v>3703</v>
      </c>
      <c r="Q89" s="2">
        <f t="shared" si="17"/>
        <v>0</v>
      </c>
      <c r="S89" s="2">
        <f t="shared" si="15"/>
        <v>0</v>
      </c>
      <c r="T89" s="2" t="str">
        <f t="shared" si="16"/>
        <v>10730 - Výroba makaronů, nudlí, kuskusu a podobných moučných výrobků</v>
      </c>
      <c r="AC89" s="2" t="s">
        <v>338</v>
      </c>
    </row>
    <row r="90" spans="1:29" ht="15" customHeight="1" x14ac:dyDescent="0.25">
      <c r="A90" s="9">
        <v>4</v>
      </c>
      <c r="B90" s="9"/>
      <c r="C90" s="10"/>
      <c r="D90" s="10"/>
      <c r="E90" s="11" t="s">
        <v>3704</v>
      </c>
      <c r="F90" s="12" t="str">
        <f t="shared" si="19"/>
        <v>10.81</v>
      </c>
      <c r="G90" s="12" t="s">
        <v>3704</v>
      </c>
      <c r="H90" s="12" t="s">
        <v>3705</v>
      </c>
      <c r="I90" s="13" t="str">
        <f t="shared" si="12"/>
        <v>10810</v>
      </c>
      <c r="J90" s="13" t="s">
        <v>341</v>
      </c>
      <c r="K90" s="13" t="str">
        <f t="shared" si="14"/>
        <v>10810 - Výroba cukru</v>
      </c>
      <c r="L90" s="28">
        <f>IF(Převodník!$A$12='Číselník 2008 ÚR 4 a 5'!M90,1,0)</f>
        <v>0</v>
      </c>
      <c r="M90" s="2" t="s">
        <v>343</v>
      </c>
      <c r="N90" s="14" t="s">
        <v>342</v>
      </c>
      <c r="O90" s="9" t="str">
        <f t="shared" si="13"/>
        <v>10.81 - Výroba cukru</v>
      </c>
      <c r="P90" s="9" t="s">
        <v>3706</v>
      </c>
      <c r="Q90" s="2">
        <f t="shared" si="17"/>
        <v>0</v>
      </c>
      <c r="S90" s="2">
        <f t="shared" si="15"/>
        <v>0</v>
      </c>
      <c r="T90" s="2" t="str">
        <f t="shared" si="16"/>
        <v>10810 - Výroba cukru</v>
      </c>
      <c r="AC90" s="2" t="s">
        <v>343</v>
      </c>
    </row>
    <row r="91" spans="1:29" ht="15" customHeight="1" x14ac:dyDescent="0.25">
      <c r="A91" s="9">
        <v>4</v>
      </c>
      <c r="B91" s="9"/>
      <c r="C91" s="10"/>
      <c r="D91" s="10"/>
      <c r="E91" s="11" t="s">
        <v>3707</v>
      </c>
      <c r="F91" s="12" t="str">
        <f t="shared" si="19"/>
        <v>10.82</v>
      </c>
      <c r="G91" s="12" t="s">
        <v>3707</v>
      </c>
      <c r="H91" s="12" t="s">
        <v>3708</v>
      </c>
      <c r="I91" s="13" t="str">
        <f t="shared" si="12"/>
        <v>10820</v>
      </c>
      <c r="J91" s="13" t="s">
        <v>344</v>
      </c>
      <c r="K91" s="13" t="str">
        <f t="shared" si="14"/>
        <v>10820 - Výroba kakaa, čokolády a cukrovinek</v>
      </c>
      <c r="L91" s="28">
        <f>IF(Převodník!$A$12='Číselník 2008 ÚR 4 a 5'!M91,1,0)</f>
        <v>0</v>
      </c>
      <c r="M91" s="2" t="s">
        <v>346</v>
      </c>
      <c r="N91" s="14" t="s">
        <v>345</v>
      </c>
      <c r="O91" s="9" t="str">
        <f t="shared" si="13"/>
        <v>10.82 - Výroba kakaa, čokolády a cukrovinek</v>
      </c>
      <c r="P91" s="9" t="s">
        <v>3709</v>
      </c>
      <c r="Q91" s="2">
        <f t="shared" si="17"/>
        <v>0</v>
      </c>
      <c r="S91" s="2">
        <f t="shared" si="15"/>
        <v>0</v>
      </c>
      <c r="T91" s="2" t="str">
        <f t="shared" si="16"/>
        <v>10820 - Výroba kakaa, čokolády a cukrovinek</v>
      </c>
      <c r="AC91" s="2" t="s">
        <v>346</v>
      </c>
    </row>
    <row r="92" spans="1:29" ht="15" customHeight="1" x14ac:dyDescent="0.25">
      <c r="A92" s="9">
        <v>4</v>
      </c>
      <c r="B92" s="9"/>
      <c r="C92" s="10"/>
      <c r="D92" s="10"/>
      <c r="E92" s="11" t="s">
        <v>3710</v>
      </c>
      <c r="F92" s="12" t="str">
        <f t="shared" si="19"/>
        <v>10.83</v>
      </c>
      <c r="G92" s="12" t="s">
        <v>3710</v>
      </c>
      <c r="H92" s="12" t="s">
        <v>3711</v>
      </c>
      <c r="I92" s="13" t="str">
        <f t="shared" si="12"/>
        <v>10830</v>
      </c>
      <c r="J92" s="13" t="s">
        <v>347</v>
      </c>
      <c r="K92" s="13" t="str">
        <f t="shared" si="14"/>
        <v>10830 - Zpracování čaje a kávy</v>
      </c>
      <c r="L92" s="28">
        <f>IF(Převodník!$A$12='Číselník 2008 ÚR 4 a 5'!M92,1,0)</f>
        <v>0</v>
      </c>
      <c r="M92" s="2" t="s">
        <v>349</v>
      </c>
      <c r="N92" s="14" t="s">
        <v>348</v>
      </c>
      <c r="O92" s="9" t="str">
        <f t="shared" si="13"/>
        <v>10.83 - Zpracování čaje a kávy</v>
      </c>
      <c r="P92" s="9" t="s">
        <v>3712</v>
      </c>
      <c r="Q92" s="2">
        <f t="shared" si="17"/>
        <v>0</v>
      </c>
      <c r="S92" s="2">
        <f t="shared" si="15"/>
        <v>0</v>
      </c>
      <c r="T92" s="2" t="str">
        <f t="shared" si="16"/>
        <v>10830 - Zpracování čaje a kávy</v>
      </c>
      <c r="AC92" s="2" t="s">
        <v>349</v>
      </c>
    </row>
    <row r="93" spans="1:29" ht="15" customHeight="1" x14ac:dyDescent="0.25">
      <c r="A93" s="9">
        <v>4</v>
      </c>
      <c r="B93" s="9"/>
      <c r="C93" s="10"/>
      <c r="D93" s="10"/>
      <c r="E93" s="11" t="s">
        <v>3713</v>
      </c>
      <c r="F93" s="12" t="str">
        <f t="shared" si="19"/>
        <v>10.84</v>
      </c>
      <c r="G93" s="12" t="s">
        <v>3713</v>
      </c>
      <c r="H93" s="12" t="s">
        <v>3714</v>
      </c>
      <c r="I93" s="13" t="str">
        <f t="shared" si="12"/>
        <v>10840</v>
      </c>
      <c r="J93" s="13" t="s">
        <v>350</v>
      </c>
      <c r="K93" s="13" t="str">
        <f t="shared" si="14"/>
        <v>10840 - Výroba koření a aromatických výtažků</v>
      </c>
      <c r="L93" s="28">
        <f>IF(Převodník!$A$12='Číselník 2008 ÚR 4 a 5'!M93,1,0)</f>
        <v>0</v>
      </c>
      <c r="M93" s="2" t="s">
        <v>352</v>
      </c>
      <c r="N93" s="14" t="s">
        <v>351</v>
      </c>
      <c r="O93" s="9" t="str">
        <f t="shared" si="13"/>
        <v>10.84 - Výroba koření a aromatických výtažků</v>
      </c>
      <c r="P93" s="9" t="s">
        <v>3715</v>
      </c>
      <c r="Q93" s="2">
        <f t="shared" si="17"/>
        <v>0</v>
      </c>
      <c r="S93" s="2">
        <f t="shared" si="15"/>
        <v>0</v>
      </c>
      <c r="T93" s="2" t="str">
        <f t="shared" si="16"/>
        <v>10840 - Výroba koření a aromatických výtažků</v>
      </c>
      <c r="AC93" s="2" t="s">
        <v>352</v>
      </c>
    </row>
    <row r="94" spans="1:29" ht="15" customHeight="1" x14ac:dyDescent="0.25">
      <c r="A94" s="9">
        <v>4</v>
      </c>
      <c r="B94" s="9"/>
      <c r="C94" s="10"/>
      <c r="D94" s="10"/>
      <c r="E94" s="11" t="s">
        <v>3716</v>
      </c>
      <c r="F94" s="12" t="str">
        <f t="shared" si="19"/>
        <v>10.85</v>
      </c>
      <c r="G94" s="12" t="s">
        <v>3716</v>
      </c>
      <c r="H94" s="12" t="s">
        <v>3717</v>
      </c>
      <c r="I94" s="13" t="str">
        <f t="shared" si="12"/>
        <v>10850</v>
      </c>
      <c r="J94" s="13" t="s">
        <v>355</v>
      </c>
      <c r="K94" s="13" t="str">
        <f t="shared" si="14"/>
        <v>10850 - Výroba hotových pokrmů</v>
      </c>
      <c r="L94" s="28">
        <f>IF(Převodník!$A$12='Číselník 2008 ÚR 4 a 5'!M94,1,0)</f>
        <v>0</v>
      </c>
      <c r="M94" s="2" t="s">
        <v>357</v>
      </c>
      <c r="N94" s="14" t="s">
        <v>356</v>
      </c>
      <c r="O94" s="9" t="str">
        <f t="shared" si="13"/>
        <v>10.85 - Výroba hotových pokrmů</v>
      </c>
      <c r="P94" s="9" t="s">
        <v>3718</v>
      </c>
      <c r="Q94" s="2">
        <f t="shared" si="17"/>
        <v>0</v>
      </c>
      <c r="S94" s="2">
        <f t="shared" si="15"/>
        <v>0</v>
      </c>
      <c r="T94" s="2" t="str">
        <f t="shared" si="16"/>
        <v>10850 - Výroba hotových pokrmů</v>
      </c>
      <c r="AC94" s="2" t="s">
        <v>357</v>
      </c>
    </row>
    <row r="95" spans="1:29" ht="15" customHeight="1" x14ac:dyDescent="0.25">
      <c r="A95" s="9">
        <v>4</v>
      </c>
      <c r="B95" s="9"/>
      <c r="C95" s="10"/>
      <c r="D95" s="10"/>
      <c r="E95" s="11" t="s">
        <v>3719</v>
      </c>
      <c r="F95" s="12" t="str">
        <f t="shared" si="19"/>
        <v>10.86</v>
      </c>
      <c r="G95" s="12" t="s">
        <v>3719</v>
      </c>
      <c r="H95" s="12" t="s">
        <v>3720</v>
      </c>
      <c r="I95" s="13" t="str">
        <f t="shared" si="12"/>
        <v>10860</v>
      </c>
      <c r="J95" s="13" t="s">
        <v>358</v>
      </c>
      <c r="K95" s="13" t="str">
        <f t="shared" si="14"/>
        <v>10860 - Výroba homogenizovaných potravinářských přípravků a dietních potravin</v>
      </c>
      <c r="L95" s="28">
        <f>IF(Převodník!$A$12='Číselník 2008 ÚR 4 a 5'!M95,1,0)</f>
        <v>0</v>
      </c>
      <c r="M95" s="2" t="s">
        <v>360</v>
      </c>
      <c r="N95" s="14" t="s">
        <v>359</v>
      </c>
      <c r="O95" s="9" t="str">
        <f t="shared" si="13"/>
        <v>10.86 - Výroba homogenizovaných potravinářských přípravků a dietních potravin</v>
      </c>
      <c r="P95" s="9" t="s">
        <v>3721</v>
      </c>
      <c r="Q95" s="2">
        <f t="shared" si="17"/>
        <v>0</v>
      </c>
      <c r="S95" s="2">
        <f t="shared" si="15"/>
        <v>0</v>
      </c>
      <c r="T95" s="2" t="str">
        <f t="shared" si="16"/>
        <v>10860 - Výroba homogenizovaných potravinářských přípravků a dietních potravin</v>
      </c>
      <c r="AC95" s="2" t="s">
        <v>360</v>
      </c>
    </row>
    <row r="96" spans="1:29" ht="15" customHeight="1" x14ac:dyDescent="0.25">
      <c r="A96" s="9">
        <v>4</v>
      </c>
      <c r="B96" s="9"/>
      <c r="C96" s="10"/>
      <c r="D96" s="10"/>
      <c r="E96" s="11" t="s">
        <v>3722</v>
      </c>
      <c r="F96" s="12" t="str">
        <f t="shared" si="19"/>
        <v>10.89</v>
      </c>
      <c r="G96" s="12" t="s">
        <v>3722</v>
      </c>
      <c r="H96" s="12" t="s">
        <v>3723</v>
      </c>
      <c r="I96" s="13" t="str">
        <f t="shared" si="12"/>
        <v>10890</v>
      </c>
      <c r="J96" s="13" t="s">
        <v>364</v>
      </c>
      <c r="K96" s="13" t="str">
        <f t="shared" si="14"/>
        <v>10890 - Výroba ostatních potravinářských výrobků j. n.</v>
      </c>
      <c r="L96" s="28">
        <f>IF(Převodník!$A$12='Číselník 2008 ÚR 4 a 5'!M96,1,0)</f>
        <v>0</v>
      </c>
      <c r="M96" s="2" t="s">
        <v>366</v>
      </c>
      <c r="N96" s="14" t="s">
        <v>365</v>
      </c>
      <c r="O96" s="9" t="str">
        <f t="shared" si="13"/>
        <v>10.89 - Výroba ostatních potravinářských výrobků j. n.</v>
      </c>
      <c r="P96" s="9" t="s">
        <v>3724</v>
      </c>
      <c r="Q96" s="2">
        <f t="shared" si="17"/>
        <v>0</v>
      </c>
      <c r="S96" s="2">
        <f t="shared" si="15"/>
        <v>0</v>
      </c>
      <c r="T96" s="2" t="str">
        <f t="shared" si="16"/>
        <v>10890 - Výroba ostatních potravinářských výrobků j. n.</v>
      </c>
      <c r="AC96" s="2" t="s">
        <v>366</v>
      </c>
    </row>
    <row r="97" spans="1:29" ht="15" customHeight="1" x14ac:dyDescent="0.25">
      <c r="A97" s="9">
        <v>4</v>
      </c>
      <c r="B97" s="9"/>
      <c r="C97" s="10"/>
      <c r="D97" s="10"/>
      <c r="E97" s="11" t="s">
        <v>3725</v>
      </c>
      <c r="F97" s="12" t="str">
        <f t="shared" si="19"/>
        <v>10.91</v>
      </c>
      <c r="G97" s="12" t="s">
        <v>3725</v>
      </c>
      <c r="H97" s="12" t="s">
        <v>3726</v>
      </c>
      <c r="I97" s="13" t="str">
        <f t="shared" si="12"/>
        <v>10910</v>
      </c>
      <c r="J97" s="13" t="s">
        <v>370</v>
      </c>
      <c r="K97" s="13" t="str">
        <f t="shared" si="14"/>
        <v>10910 - Výroba průmyslových krmiv pro hospodářská zvířata</v>
      </c>
      <c r="L97" s="28">
        <f>IF(Převodník!$A$12='Číselník 2008 ÚR 4 a 5'!M97,1,0)</f>
        <v>0</v>
      </c>
      <c r="M97" s="2" t="s">
        <v>372</v>
      </c>
      <c r="N97" s="14" t="s">
        <v>371</v>
      </c>
      <c r="O97" s="9" t="str">
        <f t="shared" si="13"/>
        <v>10.91 - Výroba průmyslových krmiv pro hospodářská zvířata</v>
      </c>
      <c r="P97" s="9" t="s">
        <v>3727</v>
      </c>
      <c r="Q97" s="2">
        <f t="shared" si="17"/>
        <v>0</v>
      </c>
      <c r="S97" s="2">
        <f t="shared" si="15"/>
        <v>0</v>
      </c>
      <c r="T97" s="2" t="str">
        <f t="shared" si="16"/>
        <v>10910 - Výroba průmyslových krmiv pro hospodářská zvířata</v>
      </c>
      <c r="AC97" s="2" t="s">
        <v>372</v>
      </c>
    </row>
    <row r="98" spans="1:29" ht="15" customHeight="1" x14ac:dyDescent="0.25">
      <c r="A98" s="9">
        <v>4</v>
      </c>
      <c r="B98" s="9"/>
      <c r="C98" s="10"/>
      <c r="D98" s="10"/>
      <c r="E98" s="11" t="s">
        <v>3728</v>
      </c>
      <c r="F98" s="12" t="str">
        <f t="shared" si="19"/>
        <v>10.92</v>
      </c>
      <c r="G98" s="12" t="s">
        <v>3728</v>
      </c>
      <c r="H98" s="12" t="s">
        <v>3729</v>
      </c>
      <c r="I98" s="13" t="str">
        <f t="shared" si="12"/>
        <v>10920</v>
      </c>
      <c r="J98" s="13" t="s">
        <v>375</v>
      </c>
      <c r="K98" s="13" t="str">
        <f t="shared" si="14"/>
        <v>10920 - Výroba průmyslových krmiv pro zvířata v zájmovém chovu</v>
      </c>
      <c r="L98" s="28">
        <f>IF(Převodník!$A$12='Číselník 2008 ÚR 4 a 5'!M98,1,0)</f>
        <v>0</v>
      </c>
      <c r="M98" s="2" t="s">
        <v>3730</v>
      </c>
      <c r="N98" s="14" t="s">
        <v>3731</v>
      </c>
      <c r="O98" s="9" t="str">
        <f t="shared" si="13"/>
        <v>10.92 - Výroba průmyslových krmiv pro zvířata v zájmovém chovu</v>
      </c>
      <c r="P98" s="9" t="s">
        <v>3732</v>
      </c>
      <c r="Q98" s="2">
        <f t="shared" si="17"/>
        <v>0</v>
      </c>
      <c r="S98" s="2">
        <f t="shared" si="15"/>
        <v>0</v>
      </c>
      <c r="T98" s="2" t="str">
        <f t="shared" si="16"/>
        <v>10920 - Výroba průmyslových krmiv pro zvířata v zájmovém chovu</v>
      </c>
      <c r="AC98" s="2" t="s">
        <v>3730</v>
      </c>
    </row>
    <row r="99" spans="1:29" ht="15" customHeight="1" x14ac:dyDescent="0.25">
      <c r="A99" s="9">
        <v>4</v>
      </c>
      <c r="B99" s="9"/>
      <c r="C99" s="10"/>
      <c r="D99" s="10"/>
      <c r="E99" s="11" t="s">
        <v>3733</v>
      </c>
      <c r="F99" s="12" t="str">
        <f t="shared" si="19"/>
        <v>11.01</v>
      </c>
      <c r="G99" s="12" t="s">
        <v>3733</v>
      </c>
      <c r="H99" s="12" t="s">
        <v>3734</v>
      </c>
      <c r="I99" s="13" t="str">
        <f t="shared" si="12"/>
        <v>11010</v>
      </c>
      <c r="J99" s="13" t="s">
        <v>380</v>
      </c>
      <c r="K99" s="13" t="str">
        <f t="shared" si="14"/>
        <v>11010 - Destilace, rektifikace a míchání lihovin</v>
      </c>
      <c r="L99" s="28">
        <f>IF(Převodník!$A$12='Číselník 2008 ÚR 4 a 5'!M99,1,0)</f>
        <v>0</v>
      </c>
      <c r="M99" s="2" t="s">
        <v>382</v>
      </c>
      <c r="N99" s="14" t="s">
        <v>381</v>
      </c>
      <c r="O99" s="9" t="str">
        <f t="shared" si="13"/>
        <v>11.01 - Destilace, rektifikace a míchání lihovin</v>
      </c>
      <c r="P99" s="9" t="s">
        <v>3735</v>
      </c>
      <c r="Q99" s="2">
        <f t="shared" si="17"/>
        <v>0</v>
      </c>
      <c r="S99" s="2">
        <f t="shared" si="15"/>
        <v>0</v>
      </c>
      <c r="T99" s="2" t="str">
        <f t="shared" si="16"/>
        <v>11010 - Destilace, rektifikace a míchání lihovin</v>
      </c>
      <c r="AC99" s="2" t="s">
        <v>382</v>
      </c>
    </row>
    <row r="100" spans="1:29" ht="15" customHeight="1" x14ac:dyDescent="0.25">
      <c r="A100" s="9">
        <v>4</v>
      </c>
      <c r="B100" s="9"/>
      <c r="C100" s="10"/>
      <c r="D100" s="10"/>
      <c r="E100" s="11" t="s">
        <v>3736</v>
      </c>
      <c r="F100" s="12" t="str">
        <f t="shared" si="19"/>
        <v>11.02</v>
      </c>
      <c r="G100" s="12" t="s">
        <v>3736</v>
      </c>
      <c r="H100" s="12" t="s">
        <v>3737</v>
      </c>
      <c r="I100" s="13" t="str">
        <f t="shared" si="12"/>
        <v>11020</v>
      </c>
      <c r="J100" s="13" t="s">
        <v>385</v>
      </c>
      <c r="K100" s="13" t="str">
        <f t="shared" si="14"/>
        <v xml:space="preserve">11020 - Výroba vína z vinných hroznů </v>
      </c>
      <c r="L100" s="28">
        <f>IF(Převodník!$A$12='Číselník 2008 ÚR 4 a 5'!M100,1,0)</f>
        <v>0</v>
      </c>
      <c r="M100" s="2" t="s">
        <v>3738</v>
      </c>
      <c r="N100" s="14" t="s">
        <v>3739</v>
      </c>
      <c r="O100" s="9" t="str">
        <f t="shared" si="13"/>
        <v xml:space="preserve">11.02 - Výroba vína z vinných hroznů </v>
      </c>
      <c r="P100" s="9" t="s">
        <v>3740</v>
      </c>
      <c r="Q100" s="2">
        <f t="shared" si="17"/>
        <v>0</v>
      </c>
      <c r="S100" s="2">
        <f t="shared" si="15"/>
        <v>0</v>
      </c>
      <c r="T100" s="2" t="str">
        <f t="shared" si="16"/>
        <v>11020 - Výroba vína z vinných hroznů</v>
      </c>
      <c r="AC100" s="2" t="s">
        <v>3738</v>
      </c>
    </row>
    <row r="101" spans="1:29" ht="15" customHeight="1" x14ac:dyDescent="0.25">
      <c r="A101" s="9">
        <v>4</v>
      </c>
      <c r="B101" s="9"/>
      <c r="C101" s="10"/>
      <c r="D101" s="10"/>
      <c r="E101" s="11" t="s">
        <v>3741</v>
      </c>
      <c r="F101" s="12" t="str">
        <f t="shared" si="19"/>
        <v>11.03</v>
      </c>
      <c r="G101" s="12" t="s">
        <v>3741</v>
      </c>
      <c r="H101" s="12" t="s">
        <v>3742</v>
      </c>
      <c r="I101" s="13" t="str">
        <f t="shared" si="12"/>
        <v>11030</v>
      </c>
      <c r="J101" s="13" t="s">
        <v>388</v>
      </c>
      <c r="K101" s="13" t="str">
        <f t="shared" si="14"/>
        <v>11030 - Výroba jablečného vína a jiných ovocných vín</v>
      </c>
      <c r="L101" s="28">
        <f>IF(Převodník!$A$12='Číselník 2008 ÚR 4 a 5'!M101,1,0)</f>
        <v>0</v>
      </c>
      <c r="M101" s="2" t="s">
        <v>390</v>
      </c>
      <c r="N101" s="14" t="s">
        <v>389</v>
      </c>
      <c r="O101" s="9" t="str">
        <f t="shared" si="13"/>
        <v>11.03 - Výroba jablečného vína a jiných ovocných vín</v>
      </c>
      <c r="P101" s="9" t="s">
        <v>3743</v>
      </c>
      <c r="Q101" s="2">
        <f t="shared" si="17"/>
        <v>0</v>
      </c>
      <c r="S101" s="2">
        <f t="shared" si="15"/>
        <v>0</v>
      </c>
      <c r="T101" s="2" t="str">
        <f t="shared" si="16"/>
        <v>11030 - Výroba jablečného vína a jiných ovocných vín</v>
      </c>
      <c r="AC101" s="2" t="s">
        <v>390</v>
      </c>
    </row>
    <row r="102" spans="1:29" ht="15" customHeight="1" x14ac:dyDescent="0.25">
      <c r="A102" s="9">
        <v>4</v>
      </c>
      <c r="B102" s="9"/>
      <c r="C102" s="10"/>
      <c r="D102" s="10"/>
      <c r="E102" s="11" t="s">
        <v>3744</v>
      </c>
      <c r="F102" s="12" t="str">
        <f t="shared" si="19"/>
        <v>11.04</v>
      </c>
      <c r="G102" s="12" t="s">
        <v>3744</v>
      </c>
      <c r="H102" s="12" t="s">
        <v>3745</v>
      </c>
      <c r="I102" s="13" t="str">
        <f t="shared" si="12"/>
        <v>11040</v>
      </c>
      <c r="J102" s="13" t="s">
        <v>393</v>
      </c>
      <c r="K102" s="13" t="str">
        <f t="shared" si="14"/>
        <v>11040 - Výroba ostatních nedestilovaných kvašených nápojů</v>
      </c>
      <c r="L102" s="28">
        <f>IF(Převodník!$A$12='Číselník 2008 ÚR 4 a 5'!M102,1,0)</f>
        <v>0</v>
      </c>
      <c r="M102" s="2" t="s">
        <v>395</v>
      </c>
      <c r="N102" s="14" t="s">
        <v>394</v>
      </c>
      <c r="O102" s="9" t="str">
        <f t="shared" si="13"/>
        <v>11.04 - Výroba ostatních nedestilovaných kvašených nápojů</v>
      </c>
      <c r="P102" s="9" t="s">
        <v>3746</v>
      </c>
      <c r="Q102" s="2">
        <f t="shared" si="17"/>
        <v>0</v>
      </c>
      <c r="S102" s="2">
        <f t="shared" si="15"/>
        <v>0</v>
      </c>
      <c r="T102" s="2" t="str">
        <f t="shared" si="16"/>
        <v>11040 - Výroba ostatních nedestilovaných kvašených nápojů</v>
      </c>
      <c r="AC102" s="2" t="s">
        <v>395</v>
      </c>
    </row>
    <row r="103" spans="1:29" ht="15" customHeight="1" x14ac:dyDescent="0.25">
      <c r="A103" s="9">
        <v>4</v>
      </c>
      <c r="B103" s="9"/>
      <c r="C103" s="10"/>
      <c r="D103" s="10"/>
      <c r="E103" s="11" t="s">
        <v>3747</v>
      </c>
      <c r="F103" s="12" t="str">
        <f t="shared" si="19"/>
        <v>11.05</v>
      </c>
      <c r="G103" s="12" t="s">
        <v>3747</v>
      </c>
      <c r="H103" s="12" t="s">
        <v>3748</v>
      </c>
      <c r="I103" s="13" t="str">
        <f t="shared" si="12"/>
        <v>11050</v>
      </c>
      <c r="J103" s="13" t="s">
        <v>396</v>
      </c>
      <c r="K103" s="13" t="str">
        <f t="shared" si="14"/>
        <v xml:space="preserve">11050 - Výroba piva </v>
      </c>
      <c r="L103" s="28">
        <f>IF(Převodník!$A$12='Číselník 2008 ÚR 4 a 5'!M103,1,0)</f>
        <v>0</v>
      </c>
      <c r="M103" s="2" t="s">
        <v>398</v>
      </c>
      <c r="N103" s="14" t="s">
        <v>3749</v>
      </c>
      <c r="O103" s="9" t="str">
        <f t="shared" si="13"/>
        <v xml:space="preserve">11.05 - Výroba piva </v>
      </c>
      <c r="P103" s="9" t="s">
        <v>3750</v>
      </c>
      <c r="Q103" s="2">
        <f t="shared" si="17"/>
        <v>0</v>
      </c>
      <c r="S103" s="2">
        <f t="shared" si="15"/>
        <v>0</v>
      </c>
      <c r="T103" s="2" t="str">
        <f t="shared" si="16"/>
        <v>11050 - Výroba piva</v>
      </c>
      <c r="AC103" s="2" t="s">
        <v>398</v>
      </c>
    </row>
    <row r="104" spans="1:29" ht="15" customHeight="1" x14ac:dyDescent="0.25">
      <c r="A104" s="9">
        <v>4</v>
      </c>
      <c r="B104" s="9"/>
      <c r="C104" s="10"/>
      <c r="D104" s="10"/>
      <c r="E104" s="11" t="s">
        <v>3751</v>
      </c>
      <c r="F104" s="12" t="str">
        <f t="shared" si="19"/>
        <v>11.06</v>
      </c>
      <c r="G104" s="12" t="s">
        <v>3751</v>
      </c>
      <c r="H104" s="12" t="s">
        <v>3752</v>
      </c>
      <c r="I104" s="13" t="str">
        <f t="shared" si="12"/>
        <v>11060</v>
      </c>
      <c r="J104" s="13" t="s">
        <v>399</v>
      </c>
      <c r="K104" s="13" t="str">
        <f t="shared" si="14"/>
        <v>11060 - Výroba sladu</v>
      </c>
      <c r="L104" s="28">
        <f>IF(Převodník!$A$12='Číselník 2008 ÚR 4 a 5'!M104,1,0)</f>
        <v>0</v>
      </c>
      <c r="M104" s="2" t="s">
        <v>401</v>
      </c>
      <c r="N104" s="14" t="s">
        <v>400</v>
      </c>
      <c r="O104" s="9" t="str">
        <f t="shared" si="13"/>
        <v>11.06 - Výroba sladu</v>
      </c>
      <c r="P104" s="9" t="s">
        <v>3753</v>
      </c>
      <c r="Q104" s="2">
        <f t="shared" si="17"/>
        <v>0</v>
      </c>
      <c r="S104" s="2">
        <f t="shared" si="15"/>
        <v>0</v>
      </c>
      <c r="T104" s="2" t="str">
        <f t="shared" si="16"/>
        <v>11060 - Výroba sladu</v>
      </c>
      <c r="AC104" s="2" t="s">
        <v>401</v>
      </c>
    </row>
    <row r="105" spans="1:29" ht="15" customHeight="1" x14ac:dyDescent="0.25">
      <c r="A105" s="9">
        <v>4</v>
      </c>
      <c r="B105" s="9"/>
      <c r="C105" s="10"/>
      <c r="D105" s="10"/>
      <c r="E105" s="11" t="s">
        <v>3754</v>
      </c>
      <c r="F105" s="12" t="str">
        <f t="shared" si="19"/>
        <v>11.07</v>
      </c>
      <c r="G105" s="12" t="s">
        <v>3754</v>
      </c>
      <c r="H105" s="12" t="s">
        <v>3755</v>
      </c>
      <c r="I105" s="13" t="str">
        <f t="shared" si="12"/>
        <v>11070</v>
      </c>
      <c r="J105" s="13" t="s">
        <v>367</v>
      </c>
      <c r="K105" s="13" t="str">
        <f t="shared" si="14"/>
        <v>11070 - Výroba nealkoholických nápojů; stáčení minerálních a ostatních vod do lahví</v>
      </c>
      <c r="L105" s="28">
        <f>IF(Převodník!$A$12='Číselník 2008 ÚR 4 a 5'!M105,1,0)</f>
        <v>0</v>
      </c>
      <c r="M105" s="2" t="s">
        <v>3756</v>
      </c>
      <c r="N105" s="14" t="s">
        <v>3757</v>
      </c>
      <c r="O105" s="9" t="str">
        <f t="shared" si="13"/>
        <v>11.07 - Výroba nealkoholických nápojů; stáčení minerálních a ostatních vod do lahví</v>
      </c>
      <c r="P105" s="9" t="s">
        <v>3758</v>
      </c>
      <c r="Q105" s="2">
        <f t="shared" si="17"/>
        <v>0</v>
      </c>
      <c r="S105" s="2">
        <f t="shared" si="15"/>
        <v>0</v>
      </c>
      <c r="T105" s="2" t="str">
        <f t="shared" si="16"/>
        <v>11070 - Výroba nealkoholických nápojů; stáčení minerálních a ostatních vod do lahví</v>
      </c>
      <c r="AC105" s="2" t="s">
        <v>3756</v>
      </c>
    </row>
    <row r="106" spans="1:29" ht="15" customHeight="1" x14ac:dyDescent="0.25">
      <c r="A106" s="9">
        <v>4</v>
      </c>
      <c r="B106" s="9"/>
      <c r="C106" s="10"/>
      <c r="D106" s="10"/>
      <c r="E106" s="11" t="s">
        <v>3759</v>
      </c>
      <c r="F106" s="12" t="str">
        <f>E106</f>
        <v>12.00</v>
      </c>
      <c r="G106" s="12" t="s">
        <v>3759</v>
      </c>
      <c r="H106" s="12" t="s">
        <v>3760</v>
      </c>
      <c r="I106" s="13" t="str">
        <f t="shared" si="12"/>
        <v>12000</v>
      </c>
      <c r="J106" s="13" t="s">
        <v>404</v>
      </c>
      <c r="K106" s="13" t="str">
        <f t="shared" si="14"/>
        <v>12000 - Výroba tabákových výrobků</v>
      </c>
      <c r="L106" s="28">
        <f>IF(Převodník!$A$12='Číselník 2008 ÚR 4 a 5'!M106,1,0)</f>
        <v>0</v>
      </c>
      <c r="M106" s="2" t="s">
        <v>406</v>
      </c>
      <c r="N106" s="14" t="s">
        <v>405</v>
      </c>
      <c r="O106" s="9" t="str">
        <f t="shared" si="13"/>
        <v>12.00 - Výroba tabákových výrobků</v>
      </c>
      <c r="P106" s="9" t="s">
        <v>3761</v>
      </c>
      <c r="Q106" s="2">
        <f t="shared" si="17"/>
        <v>0</v>
      </c>
      <c r="S106" s="2">
        <f t="shared" si="15"/>
        <v>0</v>
      </c>
      <c r="T106" s="2" t="str">
        <f t="shared" si="16"/>
        <v>12000 - Výroba tabákových výrobků</v>
      </c>
      <c r="AC106" s="2" t="s">
        <v>406</v>
      </c>
    </row>
    <row r="107" spans="1:29" ht="15" customHeight="1" x14ac:dyDescent="0.25">
      <c r="A107" s="9">
        <v>4</v>
      </c>
      <c r="B107" s="9"/>
      <c r="C107" s="10"/>
      <c r="D107" s="10"/>
      <c r="E107" s="11" t="s">
        <v>3762</v>
      </c>
      <c r="F107" s="12" t="str">
        <f>E107</f>
        <v>13.10</v>
      </c>
      <c r="G107" s="12" t="s">
        <v>3762</v>
      </c>
      <c r="H107" s="12" t="s">
        <v>3763</v>
      </c>
      <c r="I107" s="13" t="str">
        <f t="shared" si="12"/>
        <v>13100</v>
      </c>
      <c r="J107" s="13" t="s">
        <v>407</v>
      </c>
      <c r="K107" s="13" t="str">
        <f t="shared" si="14"/>
        <v>13100 - Úprava a spřádání textilních vláken a příze</v>
      </c>
      <c r="L107" s="28">
        <f>IF(Převodník!$A$12='Číselník 2008 ÚR 4 a 5'!M107,1,0)</f>
        <v>0</v>
      </c>
      <c r="M107" s="2" t="s">
        <v>409</v>
      </c>
      <c r="N107" s="14" t="s">
        <v>408</v>
      </c>
      <c r="O107" s="9" t="str">
        <f t="shared" si="13"/>
        <v>13.10 - Úprava a spřádání textilních vláken a příze</v>
      </c>
      <c r="P107" s="9" t="s">
        <v>3764</v>
      </c>
      <c r="Q107" s="2">
        <f t="shared" si="17"/>
        <v>0</v>
      </c>
      <c r="S107" s="2">
        <f t="shared" si="15"/>
        <v>0</v>
      </c>
      <c r="T107" s="2" t="str">
        <f t="shared" si="16"/>
        <v>13100 - Úprava a spřádání textilních vláken a příze</v>
      </c>
      <c r="AC107" s="2" t="s">
        <v>409</v>
      </c>
    </row>
    <row r="108" spans="1:29" ht="15" customHeight="1" x14ac:dyDescent="0.25">
      <c r="A108" s="9">
        <v>4</v>
      </c>
      <c r="B108" s="9"/>
      <c r="C108" s="10"/>
      <c r="D108" s="10"/>
      <c r="E108" s="10" t="s">
        <v>3765</v>
      </c>
      <c r="F108" s="12" t="str">
        <f>E108</f>
        <v>13.20</v>
      </c>
      <c r="G108" s="12" t="s">
        <v>3765</v>
      </c>
      <c r="H108" s="12" t="s">
        <v>3766</v>
      </c>
      <c r="I108" s="13" t="str">
        <f t="shared" si="12"/>
        <v>13200</v>
      </c>
      <c r="J108" s="13" t="s">
        <v>410</v>
      </c>
      <c r="K108" s="13" t="str">
        <f t="shared" si="14"/>
        <v xml:space="preserve">13200 - Tkaní textilií </v>
      </c>
      <c r="L108" s="28">
        <f>IF(Převodník!$A$12='Číselník 2008 ÚR 4 a 5'!M108,1,0)</f>
        <v>0</v>
      </c>
      <c r="M108" s="2" t="s">
        <v>412</v>
      </c>
      <c r="N108" s="14" t="s">
        <v>3767</v>
      </c>
      <c r="O108" s="9" t="str">
        <f t="shared" si="13"/>
        <v xml:space="preserve">13.20 - Tkaní textilií </v>
      </c>
      <c r="P108" s="9" t="s">
        <v>3768</v>
      </c>
      <c r="Q108" s="2">
        <f t="shared" si="17"/>
        <v>0</v>
      </c>
      <c r="S108" s="2">
        <f t="shared" si="15"/>
        <v>0</v>
      </c>
      <c r="T108" s="2" t="str">
        <f t="shared" si="16"/>
        <v>13200 - Tkaní textilií</v>
      </c>
      <c r="AC108" s="2" t="s">
        <v>412</v>
      </c>
    </row>
    <row r="109" spans="1:29" ht="15" customHeight="1" x14ac:dyDescent="0.25">
      <c r="A109" s="9">
        <v>4</v>
      </c>
      <c r="B109" s="9"/>
      <c r="C109" s="10"/>
      <c r="D109" s="10"/>
      <c r="E109" s="10" t="s">
        <v>3769</v>
      </c>
      <c r="F109" s="12" t="str">
        <f>E109</f>
        <v>13.30</v>
      </c>
      <c r="G109" s="12" t="s">
        <v>3769</v>
      </c>
      <c r="H109" s="12" t="s">
        <v>3770</v>
      </c>
      <c r="I109" s="13" t="str">
        <f t="shared" si="12"/>
        <v>13300</v>
      </c>
      <c r="J109" s="13" t="s">
        <v>419</v>
      </c>
      <c r="K109" s="13" t="str">
        <f t="shared" si="14"/>
        <v>13300 - Konečná úprava textilií</v>
      </c>
      <c r="L109" s="28">
        <f>IF(Převodník!$A$12='Číselník 2008 ÚR 4 a 5'!M109,1,0)</f>
        <v>0</v>
      </c>
      <c r="M109" s="2" t="s">
        <v>421</v>
      </c>
      <c r="N109" s="14" t="s">
        <v>420</v>
      </c>
      <c r="O109" s="9" t="str">
        <f t="shared" si="13"/>
        <v>13.30 - Konečná úprava textilií</v>
      </c>
      <c r="P109" s="9" t="s">
        <v>3771</v>
      </c>
      <c r="Q109" s="2">
        <f t="shared" si="17"/>
        <v>0</v>
      </c>
      <c r="S109" s="2">
        <f t="shared" si="15"/>
        <v>0</v>
      </c>
      <c r="T109" s="2" t="str">
        <f t="shared" si="16"/>
        <v>13300 - Konečná úprava textilií</v>
      </c>
      <c r="AC109" s="2" t="s">
        <v>421</v>
      </c>
    </row>
    <row r="110" spans="1:29" ht="15" customHeight="1" x14ac:dyDescent="0.25">
      <c r="A110" s="9">
        <v>4</v>
      </c>
      <c r="B110" s="9"/>
      <c r="C110" s="10"/>
      <c r="D110" s="10"/>
      <c r="E110" s="11" t="s">
        <v>3772</v>
      </c>
      <c r="F110" s="12" t="str">
        <f t="shared" ref="F110:F121" si="20">E110</f>
        <v>13.91</v>
      </c>
      <c r="G110" s="12" t="s">
        <v>3772</v>
      </c>
      <c r="H110" s="12" t="s">
        <v>3773</v>
      </c>
      <c r="I110" s="13" t="str">
        <f t="shared" si="12"/>
        <v>13910</v>
      </c>
      <c r="J110" s="13" t="s">
        <v>422</v>
      </c>
      <c r="K110" s="13" t="str">
        <f t="shared" si="14"/>
        <v>13910 - Výroba pletených a háčkovaných materiálů</v>
      </c>
      <c r="L110" s="28">
        <f>IF(Převodník!$A$12='Číselník 2008 ÚR 4 a 5'!M110,1,0)</f>
        <v>0</v>
      </c>
      <c r="M110" s="2" t="s">
        <v>424</v>
      </c>
      <c r="N110" s="14" t="s">
        <v>423</v>
      </c>
      <c r="O110" s="9" t="str">
        <f t="shared" si="13"/>
        <v>13.91 - Výroba pletených a háčkovaných materiálů</v>
      </c>
      <c r="P110" s="9" t="s">
        <v>3774</v>
      </c>
      <c r="Q110" s="2">
        <f t="shared" si="17"/>
        <v>0</v>
      </c>
      <c r="S110" s="2">
        <f t="shared" si="15"/>
        <v>0</v>
      </c>
      <c r="T110" s="2" t="str">
        <f t="shared" si="16"/>
        <v>13910 - Výroba pletených a háčkovaných materiálů</v>
      </c>
      <c r="AC110" s="2" t="s">
        <v>424</v>
      </c>
    </row>
    <row r="111" spans="1:29" ht="15" customHeight="1" x14ac:dyDescent="0.25">
      <c r="A111" s="9">
        <v>4</v>
      </c>
      <c r="B111" s="9"/>
      <c r="C111" s="10"/>
      <c r="D111" s="10"/>
      <c r="E111" s="11" t="s">
        <v>3775</v>
      </c>
      <c r="F111" s="12" t="str">
        <f t="shared" si="20"/>
        <v>13.92</v>
      </c>
      <c r="G111" s="12" t="s">
        <v>3775</v>
      </c>
      <c r="H111" s="12" t="s">
        <v>3776</v>
      </c>
      <c r="I111" s="13" t="str">
        <f t="shared" si="12"/>
        <v>13920</v>
      </c>
      <c r="J111" s="13" t="s">
        <v>427</v>
      </c>
      <c r="K111" s="13" t="str">
        <f t="shared" si="14"/>
        <v>13920 - Výroba konfekčních textilních výrobků, kromě oděvů</v>
      </c>
      <c r="L111" s="28">
        <f>IF(Převodník!$A$12='Číselník 2008 ÚR 4 a 5'!M111,1,0)</f>
        <v>0</v>
      </c>
      <c r="M111" s="2" t="s">
        <v>429</v>
      </c>
      <c r="N111" s="14" t="s">
        <v>428</v>
      </c>
      <c r="O111" s="9" t="str">
        <f t="shared" si="13"/>
        <v>13.92 - Výroba konfekčních textilních výrobků, kromě oděvů</v>
      </c>
      <c r="P111" s="9" t="s">
        <v>3777</v>
      </c>
      <c r="Q111" s="2">
        <f t="shared" si="17"/>
        <v>0</v>
      </c>
      <c r="S111" s="2">
        <f t="shared" si="15"/>
        <v>0</v>
      </c>
      <c r="T111" s="2" t="str">
        <f t="shared" si="16"/>
        <v>13920 - Výroba konfekčních textilních výrobků, kromě oděvů</v>
      </c>
      <c r="AC111" s="2" t="s">
        <v>429</v>
      </c>
    </row>
    <row r="112" spans="1:29" ht="15" customHeight="1" x14ac:dyDescent="0.25">
      <c r="A112" s="9">
        <v>4</v>
      </c>
      <c r="B112" s="9"/>
      <c r="C112" s="10"/>
      <c r="D112" s="10"/>
      <c r="E112" s="11" t="s">
        <v>3778</v>
      </c>
      <c r="F112" s="12" t="str">
        <f t="shared" si="20"/>
        <v>13.93</v>
      </c>
      <c r="G112" s="12" t="s">
        <v>3778</v>
      </c>
      <c r="H112" s="12" t="s">
        <v>3779</v>
      </c>
      <c r="I112" s="13" t="str">
        <f t="shared" si="12"/>
        <v>13930</v>
      </c>
      <c r="J112" s="13" t="s">
        <v>432</v>
      </c>
      <c r="K112" s="13" t="str">
        <f t="shared" si="14"/>
        <v>13930 - Výroba koberců a kobercových předložek</v>
      </c>
      <c r="L112" s="28">
        <f>IF(Převodník!$A$12='Číselník 2008 ÚR 4 a 5'!M112,1,0)</f>
        <v>0</v>
      </c>
      <c r="M112" s="2" t="s">
        <v>434</v>
      </c>
      <c r="N112" s="14" t="s">
        <v>433</v>
      </c>
      <c r="O112" s="9" t="str">
        <f t="shared" si="13"/>
        <v>13.93 - Výroba koberců a kobercových předložek</v>
      </c>
      <c r="P112" s="9" t="s">
        <v>3780</v>
      </c>
      <c r="Q112" s="2">
        <f t="shared" si="17"/>
        <v>0</v>
      </c>
      <c r="S112" s="2">
        <f t="shared" si="15"/>
        <v>0</v>
      </c>
      <c r="T112" s="2" t="str">
        <f t="shared" si="16"/>
        <v>13930 - Výroba koberců a kobercových předložek</v>
      </c>
      <c r="AC112" s="2" t="s">
        <v>434</v>
      </c>
    </row>
    <row r="113" spans="1:29" ht="15" customHeight="1" x14ac:dyDescent="0.25">
      <c r="A113" s="9">
        <v>4</v>
      </c>
      <c r="B113" s="9"/>
      <c r="C113" s="10"/>
      <c r="D113" s="10"/>
      <c r="E113" s="11" t="s">
        <v>3781</v>
      </c>
      <c r="F113" s="12" t="str">
        <f t="shared" si="20"/>
        <v>13.94</v>
      </c>
      <c r="G113" s="12" t="s">
        <v>3781</v>
      </c>
      <c r="H113" s="12" t="s">
        <v>3782</v>
      </c>
      <c r="I113" s="13" t="str">
        <f t="shared" si="12"/>
        <v>13940</v>
      </c>
      <c r="J113" s="13" t="s">
        <v>435</v>
      </c>
      <c r="K113" s="13" t="str">
        <f t="shared" si="14"/>
        <v>13940 - Výroba lan, provazů a síťovaných výrobků</v>
      </c>
      <c r="L113" s="28">
        <f>IF(Převodník!$A$12='Číselník 2008 ÚR 4 a 5'!M113,1,0)</f>
        <v>0</v>
      </c>
      <c r="M113" s="2" t="s">
        <v>437</v>
      </c>
      <c r="N113" s="14" t="s">
        <v>436</v>
      </c>
      <c r="O113" s="9" t="str">
        <f t="shared" si="13"/>
        <v>13.94 - Výroba lan, provazů a síťovaných výrobků</v>
      </c>
      <c r="P113" s="9" t="s">
        <v>3783</v>
      </c>
      <c r="Q113" s="2">
        <f t="shared" si="17"/>
        <v>0</v>
      </c>
      <c r="S113" s="2">
        <f t="shared" si="15"/>
        <v>0</v>
      </c>
      <c r="T113" s="2" t="str">
        <f t="shared" si="16"/>
        <v>13940 - Výroba lan, provazů a síťovaných výrobků</v>
      </c>
      <c r="AC113" s="2" t="s">
        <v>437</v>
      </c>
    </row>
    <row r="114" spans="1:29" ht="15" customHeight="1" x14ac:dyDescent="0.25">
      <c r="A114" s="9">
        <v>4</v>
      </c>
      <c r="B114" s="9"/>
      <c r="C114" s="10"/>
      <c r="D114" s="10"/>
      <c r="E114" s="11" t="s">
        <v>3784</v>
      </c>
      <c r="F114" s="12" t="str">
        <f t="shared" si="20"/>
        <v>13.95</v>
      </c>
      <c r="G114" s="12" t="s">
        <v>3784</v>
      </c>
      <c r="H114" s="12" t="s">
        <v>3785</v>
      </c>
      <c r="I114" s="13" t="str">
        <f t="shared" si="12"/>
        <v>13950</v>
      </c>
      <c r="J114" s="13" t="s">
        <v>438</v>
      </c>
      <c r="K114" s="13" t="str">
        <f t="shared" si="14"/>
        <v>13950 - Výroba netkaných textilií a výrobků z nich, kromě oděvů</v>
      </c>
      <c r="L114" s="28">
        <f>IF(Převodník!$A$12='Číselník 2008 ÚR 4 a 5'!M114,1,0)</f>
        <v>0</v>
      </c>
      <c r="M114" s="2" t="s">
        <v>3786</v>
      </c>
      <c r="N114" s="14" t="s">
        <v>3787</v>
      </c>
      <c r="O114" s="9" t="str">
        <f t="shared" si="13"/>
        <v>13.95 - Výroba netkaných textilií a výrobků z nich, kromě oděvů</v>
      </c>
      <c r="P114" s="9" t="s">
        <v>3788</v>
      </c>
      <c r="Q114" s="2">
        <f t="shared" si="17"/>
        <v>0</v>
      </c>
      <c r="S114" s="2">
        <f t="shared" si="15"/>
        <v>0</v>
      </c>
      <c r="T114" s="2" t="str">
        <f t="shared" si="16"/>
        <v>13950 - Výroba netkaných textilií a výrobků z nich, kromě oděvů</v>
      </c>
      <c r="AC114" s="2" t="s">
        <v>3786</v>
      </c>
    </row>
    <row r="115" spans="1:29" ht="15" customHeight="1" x14ac:dyDescent="0.25">
      <c r="A115" s="9">
        <v>4</v>
      </c>
      <c r="B115" s="9"/>
      <c r="C115" s="10"/>
      <c r="D115" s="10"/>
      <c r="E115" s="11" t="s">
        <v>3789</v>
      </c>
      <c r="F115" s="12" t="str">
        <f t="shared" si="20"/>
        <v>13.96</v>
      </c>
      <c r="G115" s="12" t="s">
        <v>3789</v>
      </c>
      <c r="H115" s="12" t="s">
        <v>3790</v>
      </c>
      <c r="I115" s="13" t="str">
        <f t="shared" si="12"/>
        <v>13960</v>
      </c>
      <c r="J115" s="13" t="s">
        <v>413</v>
      </c>
      <c r="K115" s="13" t="str">
        <f t="shared" si="14"/>
        <v>13960 - Výroba ostatních technických a průmyslových textilií</v>
      </c>
      <c r="L115" s="28">
        <f>IF(Převodník!$A$12='Číselník 2008 ÚR 4 a 5'!M115,1,0)</f>
        <v>0</v>
      </c>
      <c r="M115" s="2" t="s">
        <v>415</v>
      </c>
      <c r="N115" s="14" t="s">
        <v>414</v>
      </c>
      <c r="O115" s="9" t="str">
        <f t="shared" si="13"/>
        <v>13.96 - Výroba ostatních technických a průmyslových textilií</v>
      </c>
      <c r="P115" s="9" t="s">
        <v>3791</v>
      </c>
      <c r="Q115" s="2">
        <f t="shared" si="17"/>
        <v>0</v>
      </c>
      <c r="S115" s="2">
        <f t="shared" si="15"/>
        <v>0</v>
      </c>
      <c r="T115" s="2" t="str">
        <f t="shared" si="16"/>
        <v>13960 - Výroba ostatních technických a průmyslových textilií</v>
      </c>
      <c r="AC115" s="2" t="s">
        <v>415</v>
      </c>
    </row>
    <row r="116" spans="1:29" ht="15" customHeight="1" x14ac:dyDescent="0.25">
      <c r="A116" s="9">
        <v>4</v>
      </c>
      <c r="B116" s="9"/>
      <c r="C116" s="10"/>
      <c r="D116" s="10"/>
      <c r="E116" s="11" t="s">
        <v>3792</v>
      </c>
      <c r="F116" s="12" t="str">
        <f t="shared" si="20"/>
        <v>13.99</v>
      </c>
      <c r="G116" s="12" t="s">
        <v>3792</v>
      </c>
      <c r="H116" s="12" t="s">
        <v>3793</v>
      </c>
      <c r="I116" s="13" t="str">
        <f t="shared" si="12"/>
        <v>13990</v>
      </c>
      <c r="J116" s="13" t="s">
        <v>443</v>
      </c>
      <c r="K116" s="13" t="str">
        <f t="shared" si="14"/>
        <v>13990 - Výroba ostatních textilií j. n.</v>
      </c>
      <c r="L116" s="28">
        <f>IF(Převodník!$A$12='Číselník 2008 ÚR 4 a 5'!M116,1,0)</f>
        <v>0</v>
      </c>
      <c r="M116" s="2" t="s">
        <v>445</v>
      </c>
      <c r="N116" s="14" t="s">
        <v>444</v>
      </c>
      <c r="O116" s="9" t="str">
        <f t="shared" si="13"/>
        <v>13.99 - Výroba ostatních textilií j. n.</v>
      </c>
      <c r="P116" s="9" t="s">
        <v>3794</v>
      </c>
      <c r="Q116" s="2">
        <f t="shared" si="17"/>
        <v>0</v>
      </c>
      <c r="S116" s="2">
        <f t="shared" si="15"/>
        <v>0</v>
      </c>
      <c r="T116" s="2" t="str">
        <f t="shared" si="16"/>
        <v>13990 - Výroba ostatních textilií j. n.</v>
      </c>
      <c r="AC116" s="2" t="s">
        <v>445</v>
      </c>
    </row>
    <row r="117" spans="1:29" ht="15" customHeight="1" x14ac:dyDescent="0.25">
      <c r="A117" s="9">
        <v>4</v>
      </c>
      <c r="B117" s="9"/>
      <c r="C117" s="10"/>
      <c r="D117" s="10"/>
      <c r="E117" s="11" t="s">
        <v>3795</v>
      </c>
      <c r="F117" s="12" t="str">
        <f t="shared" si="20"/>
        <v>14.11</v>
      </c>
      <c r="G117" s="12" t="s">
        <v>3795</v>
      </c>
      <c r="H117" s="12" t="s">
        <v>3796</v>
      </c>
      <c r="I117" s="13" t="str">
        <f t="shared" si="12"/>
        <v>14110</v>
      </c>
      <c r="J117" s="13" t="s">
        <v>446</v>
      </c>
      <c r="K117" s="13" t="str">
        <f t="shared" si="14"/>
        <v xml:space="preserve">14110 - Výroba kožených oděvů </v>
      </c>
      <c r="L117" s="28">
        <f>IF(Převodník!$A$12='Číselník 2008 ÚR 4 a 5'!M117,1,0)</f>
        <v>0</v>
      </c>
      <c r="M117" s="2" t="s">
        <v>448</v>
      </c>
      <c r="N117" s="14" t="s">
        <v>3797</v>
      </c>
      <c r="O117" s="9" t="str">
        <f t="shared" si="13"/>
        <v xml:space="preserve">14.11 - Výroba kožených oděvů </v>
      </c>
      <c r="P117" s="9" t="s">
        <v>3798</v>
      </c>
      <c r="Q117" s="2">
        <f t="shared" si="17"/>
        <v>0</v>
      </c>
      <c r="S117" s="2">
        <f t="shared" si="15"/>
        <v>0</v>
      </c>
      <c r="T117" s="2" t="str">
        <f t="shared" si="16"/>
        <v>14110 - Výroba kožených oděvů</v>
      </c>
      <c r="AC117" s="2" t="s">
        <v>448</v>
      </c>
    </row>
    <row r="118" spans="1:29" ht="15" customHeight="1" x14ac:dyDescent="0.25">
      <c r="A118" s="9">
        <v>4</v>
      </c>
      <c r="B118" s="9"/>
      <c r="C118" s="10"/>
      <c r="D118" s="10"/>
      <c r="E118" s="11" t="s">
        <v>3799</v>
      </c>
      <c r="F118" s="12" t="str">
        <f t="shared" si="20"/>
        <v>14.12</v>
      </c>
      <c r="G118" s="12" t="s">
        <v>3799</v>
      </c>
      <c r="H118" s="12" t="s">
        <v>3800</v>
      </c>
      <c r="I118" s="13" t="str">
        <f t="shared" si="12"/>
        <v>14120</v>
      </c>
      <c r="J118" s="13" t="s">
        <v>452</v>
      </c>
      <c r="K118" s="13" t="str">
        <f t="shared" si="14"/>
        <v>14120 - Výroba pracovních oděvů</v>
      </c>
      <c r="L118" s="28">
        <f>IF(Převodník!$A$12='Číselník 2008 ÚR 4 a 5'!M118,1,0)</f>
        <v>0</v>
      </c>
      <c r="M118" s="2" t="s">
        <v>454</v>
      </c>
      <c r="N118" s="14" t="s">
        <v>453</v>
      </c>
      <c r="O118" s="9" t="str">
        <f t="shared" si="13"/>
        <v>14.12 - Výroba pracovních oděvů</v>
      </c>
      <c r="P118" s="9" t="s">
        <v>3801</v>
      </c>
      <c r="Q118" s="2">
        <f t="shared" si="17"/>
        <v>0</v>
      </c>
      <c r="S118" s="2">
        <f t="shared" si="15"/>
        <v>0</v>
      </c>
      <c r="T118" s="2" t="str">
        <f t="shared" si="16"/>
        <v>14120 - Výroba pracovních oděvů</v>
      </c>
      <c r="AC118" s="2" t="s">
        <v>454</v>
      </c>
    </row>
    <row r="119" spans="1:29" ht="15" customHeight="1" x14ac:dyDescent="0.25">
      <c r="A119" s="9">
        <v>4</v>
      </c>
      <c r="B119" s="9"/>
      <c r="C119" s="10"/>
      <c r="D119" s="10"/>
      <c r="E119" s="11" t="s">
        <v>3802</v>
      </c>
      <c r="F119" s="12" t="str">
        <f t="shared" si="20"/>
        <v>14.13</v>
      </c>
      <c r="G119" s="12" t="s">
        <v>3802</v>
      </c>
      <c r="H119" s="12" t="s">
        <v>3803</v>
      </c>
      <c r="I119" s="13" t="str">
        <f t="shared" si="12"/>
        <v>14130</v>
      </c>
      <c r="J119" s="13" t="s">
        <v>457</v>
      </c>
      <c r="K119" s="13" t="str">
        <f t="shared" si="14"/>
        <v>14130 - Výroba ostatních svrchních oděvů</v>
      </c>
      <c r="L119" s="28">
        <f>IF(Převodník!$A$12='Číselník 2008 ÚR 4 a 5'!M119,1,0)</f>
        <v>0</v>
      </c>
      <c r="M119" s="2" t="s">
        <v>459</v>
      </c>
      <c r="N119" s="14" t="s">
        <v>458</v>
      </c>
      <c r="O119" s="9" t="str">
        <f t="shared" si="13"/>
        <v>14.13 - Výroba ostatních svrchních oděvů</v>
      </c>
      <c r="P119" s="9" t="s">
        <v>3804</v>
      </c>
      <c r="Q119" s="2">
        <f t="shared" si="17"/>
        <v>0</v>
      </c>
      <c r="S119" s="2">
        <f t="shared" si="15"/>
        <v>0</v>
      </c>
      <c r="T119" s="2" t="str">
        <f t="shared" si="16"/>
        <v>14130 - Výroba ostatních svrchních oděvů</v>
      </c>
      <c r="AC119" s="2" t="s">
        <v>459</v>
      </c>
    </row>
    <row r="120" spans="1:29" ht="15" customHeight="1" x14ac:dyDescent="0.25">
      <c r="A120" s="9">
        <v>4</v>
      </c>
      <c r="B120" s="9"/>
      <c r="C120" s="10"/>
      <c r="D120" s="10"/>
      <c r="E120" s="11" t="s">
        <v>3805</v>
      </c>
      <c r="F120" s="12" t="str">
        <f t="shared" si="20"/>
        <v>14.14</v>
      </c>
      <c r="G120" s="12" t="s">
        <v>3805</v>
      </c>
      <c r="H120" s="12" t="s">
        <v>3806</v>
      </c>
      <c r="I120" s="13" t="str">
        <f t="shared" si="12"/>
        <v>14140</v>
      </c>
      <c r="J120" s="13" t="s">
        <v>466</v>
      </c>
      <c r="K120" s="13" t="str">
        <f t="shared" si="14"/>
        <v>14140 - Výroba osobního prádla</v>
      </c>
      <c r="L120" s="28">
        <f>IF(Převodník!$A$12='Číselník 2008 ÚR 4 a 5'!M120,1,0)</f>
        <v>0</v>
      </c>
      <c r="M120" s="2" t="s">
        <v>468</v>
      </c>
      <c r="N120" s="14" t="s">
        <v>467</v>
      </c>
      <c r="O120" s="9" t="str">
        <f t="shared" si="13"/>
        <v>14.14 - Výroba osobního prádla</v>
      </c>
      <c r="P120" s="9" t="s">
        <v>3807</v>
      </c>
      <c r="Q120" s="2">
        <f t="shared" si="17"/>
        <v>0</v>
      </c>
      <c r="S120" s="2">
        <f t="shared" si="15"/>
        <v>0</v>
      </c>
      <c r="T120" s="2" t="str">
        <f t="shared" si="16"/>
        <v>14140 - Výroba osobního prádla</v>
      </c>
      <c r="AC120" s="2" t="s">
        <v>468</v>
      </c>
    </row>
    <row r="121" spans="1:29" ht="15" customHeight="1" x14ac:dyDescent="0.25">
      <c r="A121" s="9">
        <v>4</v>
      </c>
      <c r="B121" s="9"/>
      <c r="C121" s="10"/>
      <c r="D121" s="10"/>
      <c r="E121" s="11" t="s">
        <v>3808</v>
      </c>
      <c r="F121" s="12" t="str">
        <f t="shared" si="20"/>
        <v>14.19</v>
      </c>
      <c r="G121" s="12" t="s">
        <v>3808</v>
      </c>
      <c r="H121" s="12" t="s">
        <v>3809</v>
      </c>
      <c r="I121" s="13" t="str">
        <f t="shared" si="12"/>
        <v>14190</v>
      </c>
      <c r="J121" s="13" t="s">
        <v>471</v>
      </c>
      <c r="K121" s="13" t="str">
        <f t="shared" si="14"/>
        <v xml:space="preserve">14190 - Výroba ostatních oděvů a oděvních doplňků </v>
      </c>
      <c r="L121" s="28">
        <f>IF(Převodník!$A$12='Číselník 2008 ÚR 4 a 5'!M121,1,0)</f>
        <v>0</v>
      </c>
      <c r="M121" s="2" t="s">
        <v>473</v>
      </c>
      <c r="N121" s="14" t="s">
        <v>3810</v>
      </c>
      <c r="O121" s="9" t="str">
        <f t="shared" si="13"/>
        <v xml:space="preserve">14.19 - Výroba ostatních oděvů a oděvních doplňků </v>
      </c>
      <c r="P121" s="9" t="s">
        <v>3811</v>
      </c>
      <c r="Q121" s="2">
        <f t="shared" si="17"/>
        <v>0</v>
      </c>
      <c r="S121" s="2">
        <f t="shared" si="15"/>
        <v>0</v>
      </c>
      <c r="T121" s="2" t="str">
        <f t="shared" si="16"/>
        <v>14190 - Výroba ostatních oděvů a oděvních doplňků</v>
      </c>
      <c r="AC121" s="2" t="s">
        <v>473</v>
      </c>
    </row>
    <row r="122" spans="1:29" ht="15" customHeight="1" x14ac:dyDescent="0.25">
      <c r="A122" s="9">
        <v>4</v>
      </c>
      <c r="B122" s="9"/>
      <c r="C122" s="10"/>
      <c r="D122" s="10"/>
      <c r="E122" s="11" t="s">
        <v>3812</v>
      </c>
      <c r="F122" s="12" t="str">
        <f>E122</f>
        <v>14.20</v>
      </c>
      <c r="G122" s="12" t="s">
        <v>3812</v>
      </c>
      <c r="H122" s="12" t="s">
        <v>3813</v>
      </c>
      <c r="I122" s="13" t="str">
        <f t="shared" si="12"/>
        <v>14200</v>
      </c>
      <c r="J122" s="13" t="s">
        <v>478</v>
      </c>
      <c r="K122" s="13" t="str">
        <f t="shared" si="14"/>
        <v>14200 - Výroba kožešinových výrobků</v>
      </c>
      <c r="L122" s="28">
        <f>IF(Převodník!$A$12='Číselník 2008 ÚR 4 a 5'!M122,1,0)</f>
        <v>0</v>
      </c>
      <c r="M122" s="2" t="s">
        <v>480</v>
      </c>
      <c r="N122" s="14" t="s">
        <v>479</v>
      </c>
      <c r="O122" s="9" t="str">
        <f t="shared" si="13"/>
        <v>14.20 - Výroba kožešinových výrobků</v>
      </c>
      <c r="P122" s="9" t="s">
        <v>3814</v>
      </c>
      <c r="Q122" s="2">
        <f t="shared" si="17"/>
        <v>0</v>
      </c>
      <c r="S122" s="2">
        <f t="shared" si="15"/>
        <v>0</v>
      </c>
      <c r="T122" s="2" t="str">
        <f t="shared" si="16"/>
        <v>14200 - Výroba kožešinových výrobků</v>
      </c>
      <c r="AC122" s="2" t="s">
        <v>480</v>
      </c>
    </row>
    <row r="123" spans="1:29" ht="15" customHeight="1" x14ac:dyDescent="0.25">
      <c r="A123" s="9">
        <v>4</v>
      </c>
      <c r="B123" s="9"/>
      <c r="C123" s="10"/>
      <c r="D123" s="10"/>
      <c r="E123" s="11" t="s">
        <v>3815</v>
      </c>
      <c r="F123" s="12" t="str">
        <f t="shared" ref="F123:F129" si="21">E123</f>
        <v>14.31</v>
      </c>
      <c r="G123" s="12" t="s">
        <v>3815</v>
      </c>
      <c r="H123" s="12" t="s">
        <v>3816</v>
      </c>
      <c r="I123" s="13" t="str">
        <f t="shared" si="12"/>
        <v>14310</v>
      </c>
      <c r="J123" s="13" t="s">
        <v>481</v>
      </c>
      <c r="K123" s="13" t="str">
        <f t="shared" si="14"/>
        <v>14310 - Výroba pletených a háčkovaných punčochových výrobků</v>
      </c>
      <c r="L123" s="28">
        <f>IF(Převodník!$A$12='Číselník 2008 ÚR 4 a 5'!M123,1,0)</f>
        <v>0</v>
      </c>
      <c r="M123" s="2" t="s">
        <v>483</v>
      </c>
      <c r="N123" s="14" t="s">
        <v>482</v>
      </c>
      <c r="O123" s="9" t="str">
        <f t="shared" si="13"/>
        <v>14.31 - Výroba pletených a háčkovaných punčochových výrobků</v>
      </c>
      <c r="P123" s="9" t="s">
        <v>3817</v>
      </c>
      <c r="Q123" s="2">
        <f t="shared" si="17"/>
        <v>0</v>
      </c>
      <c r="S123" s="2">
        <f t="shared" si="15"/>
        <v>0</v>
      </c>
      <c r="T123" s="2" t="str">
        <f t="shared" si="16"/>
        <v>14310 - Výroba pletených a háčkovaných punčochových výrobků</v>
      </c>
      <c r="AC123" s="2" t="s">
        <v>483</v>
      </c>
    </row>
    <row r="124" spans="1:29" ht="15" customHeight="1" x14ac:dyDescent="0.25">
      <c r="A124" s="9">
        <v>4</v>
      </c>
      <c r="B124" s="9"/>
      <c r="C124" s="10"/>
      <c r="D124" s="10"/>
      <c r="E124" s="11" t="s">
        <v>3818</v>
      </c>
      <c r="F124" s="12" t="str">
        <f t="shared" si="21"/>
        <v>14.39</v>
      </c>
      <c r="G124" s="12" t="s">
        <v>3818</v>
      </c>
      <c r="H124" s="12" t="s">
        <v>3819</v>
      </c>
      <c r="I124" s="13" t="str">
        <f t="shared" si="12"/>
        <v>14390</v>
      </c>
      <c r="J124" s="13" t="s">
        <v>484</v>
      </c>
      <c r="K124" s="13" t="str">
        <f t="shared" si="14"/>
        <v>14390 - Výroba ostatních pletených a háčkovaných oděvů</v>
      </c>
      <c r="L124" s="28">
        <f>IF(Převodník!$A$12='Číselník 2008 ÚR 4 a 5'!M124,1,0)</f>
        <v>0</v>
      </c>
      <c r="M124" s="2" t="s">
        <v>486</v>
      </c>
      <c r="N124" s="14" t="s">
        <v>485</v>
      </c>
      <c r="O124" s="9" t="str">
        <f t="shared" si="13"/>
        <v>14.39 - Výroba ostatních pletených a háčkovaných oděvů</v>
      </c>
      <c r="P124" s="9" t="s">
        <v>3820</v>
      </c>
      <c r="Q124" s="2">
        <f t="shared" si="17"/>
        <v>0</v>
      </c>
      <c r="S124" s="2">
        <f t="shared" si="15"/>
        <v>0</v>
      </c>
      <c r="T124" s="2" t="str">
        <f t="shared" si="16"/>
        <v>14390 - Výroba ostatních pletených a háčkovaných oděvů</v>
      </c>
      <c r="AC124" s="2" t="s">
        <v>486</v>
      </c>
    </row>
    <row r="125" spans="1:29" ht="15" customHeight="1" x14ac:dyDescent="0.25">
      <c r="A125" s="9">
        <v>4</v>
      </c>
      <c r="B125" s="9"/>
      <c r="C125" s="10"/>
      <c r="D125" s="10"/>
      <c r="E125" s="11" t="s">
        <v>3821</v>
      </c>
      <c r="F125" s="12" t="str">
        <f t="shared" si="21"/>
        <v>15.11</v>
      </c>
      <c r="G125" s="12" t="s">
        <v>3821</v>
      </c>
      <c r="H125" s="12" t="s">
        <v>3822</v>
      </c>
      <c r="I125" s="13" t="str">
        <f t="shared" si="12"/>
        <v>15110</v>
      </c>
      <c r="J125" s="13" t="s">
        <v>487</v>
      </c>
      <c r="K125" s="13" t="str">
        <f t="shared" si="14"/>
        <v xml:space="preserve">15110 - Činění a úprava usní (vyčiněných kůží); zpracování a barvení kožešin </v>
      </c>
      <c r="L125" s="28">
        <f>IF(Převodník!$A$12='Číselník 2008 ÚR 4 a 5'!M125,1,0)</f>
        <v>0</v>
      </c>
      <c r="M125" s="2" t="s">
        <v>3823</v>
      </c>
      <c r="N125" s="14" t="s">
        <v>3824</v>
      </c>
      <c r="O125" s="9" t="str">
        <f t="shared" si="13"/>
        <v xml:space="preserve">15.11 - Činění a úprava usní (vyčiněných kůží); zpracování a barvení kožešin </v>
      </c>
      <c r="P125" s="9" t="s">
        <v>3825</v>
      </c>
      <c r="Q125" s="2">
        <f t="shared" si="17"/>
        <v>0</v>
      </c>
      <c r="S125" s="2">
        <f t="shared" si="15"/>
        <v>0</v>
      </c>
      <c r="T125" s="2" t="str">
        <f t="shared" si="16"/>
        <v>15110 - Činění a úprava usní (vyčiněných kůží); zpracování a barvení kožešin</v>
      </c>
      <c r="AC125" s="2" t="s">
        <v>3823</v>
      </c>
    </row>
    <row r="126" spans="1:29" ht="15" customHeight="1" x14ac:dyDescent="0.25">
      <c r="A126" s="9">
        <v>4</v>
      </c>
      <c r="B126" s="9"/>
      <c r="C126" s="10"/>
      <c r="D126" s="10"/>
      <c r="E126" s="11" t="s">
        <v>3826</v>
      </c>
      <c r="F126" s="12" t="str">
        <f t="shared" si="21"/>
        <v>15.12</v>
      </c>
      <c r="G126" s="12" t="s">
        <v>3826</v>
      </c>
      <c r="H126" s="12" t="s">
        <v>3827</v>
      </c>
      <c r="I126" s="13" t="str">
        <f t="shared" si="12"/>
        <v>15120</v>
      </c>
      <c r="J126" s="13" t="s">
        <v>492</v>
      </c>
      <c r="K126" s="13" t="str">
        <f t="shared" si="14"/>
        <v>15120 - Výroba brašnářských, sedlářských a podobných výrobků</v>
      </c>
      <c r="L126" s="28">
        <f>IF(Převodník!$A$12='Číselník 2008 ÚR 4 a 5'!M126,1,0)</f>
        <v>0</v>
      </c>
      <c r="M126" s="2" t="s">
        <v>494</v>
      </c>
      <c r="N126" s="14" t="s">
        <v>493</v>
      </c>
      <c r="O126" s="9" t="str">
        <f t="shared" si="13"/>
        <v>15.12 - Výroba brašnářských, sedlářských a podobných výrobků</v>
      </c>
      <c r="P126" s="9" t="s">
        <v>3828</v>
      </c>
      <c r="Q126" s="2">
        <f t="shared" si="17"/>
        <v>0</v>
      </c>
      <c r="S126" s="2">
        <f t="shared" si="15"/>
        <v>0</v>
      </c>
      <c r="T126" s="2" t="str">
        <f t="shared" si="16"/>
        <v>15120 - Výroba brašnářských, sedlářských a podobných výrobků</v>
      </c>
      <c r="AC126" s="2" t="s">
        <v>494</v>
      </c>
    </row>
    <row r="127" spans="1:29" ht="15" customHeight="1" x14ac:dyDescent="0.25">
      <c r="A127" s="9">
        <v>4</v>
      </c>
      <c r="B127" s="9"/>
      <c r="C127" s="10"/>
      <c r="D127" s="10"/>
      <c r="E127" s="11" t="s">
        <v>3829</v>
      </c>
      <c r="F127" s="12" t="str">
        <f t="shared" si="21"/>
        <v>15.20</v>
      </c>
      <c r="G127" s="12" t="s">
        <v>3829</v>
      </c>
      <c r="H127" s="12" t="s">
        <v>3830</v>
      </c>
      <c r="I127" s="13" t="str">
        <f t="shared" si="12"/>
        <v>15200</v>
      </c>
      <c r="J127" s="13" t="s">
        <v>497</v>
      </c>
      <c r="K127" s="13" t="str">
        <f t="shared" si="14"/>
        <v xml:space="preserve">15200 - Výroba obuvi </v>
      </c>
      <c r="L127" s="28">
        <f>IF(Převodník!$A$12='Číselník 2008 ÚR 4 a 5'!M127,1,0)</f>
        <v>0</v>
      </c>
      <c r="M127" s="2" t="s">
        <v>499</v>
      </c>
      <c r="N127" s="14" t="s">
        <v>3831</v>
      </c>
      <c r="O127" s="9" t="str">
        <f t="shared" si="13"/>
        <v xml:space="preserve">15.20 - Výroba obuvi </v>
      </c>
      <c r="P127" s="9" t="s">
        <v>3832</v>
      </c>
      <c r="Q127" s="2">
        <f t="shared" si="17"/>
        <v>0</v>
      </c>
      <c r="S127" s="2">
        <f t="shared" si="15"/>
        <v>0</v>
      </c>
      <c r="T127" s="2" t="str">
        <f t="shared" si="16"/>
        <v>15200 - Výroba obuvi</v>
      </c>
      <c r="AC127" s="2" t="s">
        <v>499</v>
      </c>
    </row>
    <row r="128" spans="1:29" ht="15" customHeight="1" x14ac:dyDescent="0.25">
      <c r="A128" s="9">
        <v>5</v>
      </c>
      <c r="B128" s="9"/>
      <c r="C128" s="10"/>
      <c r="D128" s="10"/>
      <c r="E128" s="11" t="s">
        <v>3833</v>
      </c>
      <c r="F128" s="12" t="str">
        <f t="shared" si="21"/>
        <v>15.20.1</v>
      </c>
      <c r="G128" s="12" t="s">
        <v>3833</v>
      </c>
      <c r="H128" s="12" t="s">
        <v>500</v>
      </c>
      <c r="I128" s="13" t="str">
        <f t="shared" si="12"/>
        <v>15201</v>
      </c>
      <c r="J128" s="13" t="s">
        <v>500</v>
      </c>
      <c r="K128" s="13" t="str">
        <f t="shared" si="14"/>
        <v>15201 - Výroba obuvi s usňovým svrškem</v>
      </c>
      <c r="L128" s="28">
        <f>IF(Převodník!$A$12='Číselník 2008 ÚR 4 a 5'!M128,1,0)</f>
        <v>0</v>
      </c>
      <c r="M128" s="2" t="s">
        <v>3834</v>
      </c>
      <c r="N128" s="14" t="s">
        <v>3835</v>
      </c>
      <c r="O128" s="9" t="str">
        <f t="shared" si="13"/>
        <v>15.20.1 - Výroba obuvi s usňovým svrškem</v>
      </c>
      <c r="P128" s="9" t="s">
        <v>3836</v>
      </c>
      <c r="Q128" s="2">
        <f t="shared" si="17"/>
        <v>0</v>
      </c>
      <c r="S128" s="2">
        <f t="shared" si="15"/>
        <v>0</v>
      </c>
      <c r="T128" s="2" t="str">
        <f t="shared" si="16"/>
        <v>15201 - Výroba obuvi s usňovým svrškem</v>
      </c>
      <c r="AC128" s="2" t="s">
        <v>3834</v>
      </c>
    </row>
    <row r="129" spans="1:29" ht="15" customHeight="1" x14ac:dyDescent="0.25">
      <c r="A129" s="9">
        <v>5</v>
      </c>
      <c r="B129" s="9"/>
      <c r="C129" s="16"/>
      <c r="D129" s="16"/>
      <c r="E129" s="11" t="s">
        <v>3837</v>
      </c>
      <c r="F129" s="12" t="str">
        <f t="shared" si="21"/>
        <v>15.20.9</v>
      </c>
      <c r="G129" s="12" t="s">
        <v>3837</v>
      </c>
      <c r="H129" s="12" t="s">
        <v>503</v>
      </c>
      <c r="I129" s="13" t="str">
        <f t="shared" si="12"/>
        <v>15209</v>
      </c>
      <c r="J129" s="13" t="s">
        <v>503</v>
      </c>
      <c r="K129" s="13" t="str">
        <f t="shared" si="14"/>
        <v>15209 - Výroba obuvi z ostatních materiálů</v>
      </c>
      <c r="L129" s="28">
        <f>IF(Převodník!$A$12='Číselník 2008 ÚR 4 a 5'!M129,1,0)</f>
        <v>0</v>
      </c>
      <c r="M129" s="2" t="s">
        <v>3838</v>
      </c>
      <c r="N129" s="14" t="s">
        <v>3839</v>
      </c>
      <c r="O129" s="9" t="str">
        <f t="shared" si="13"/>
        <v>15.20.9 - Výroba obuvi z ostatních materiálů</v>
      </c>
      <c r="P129" s="9" t="s">
        <v>3840</v>
      </c>
      <c r="Q129" s="2">
        <f t="shared" si="17"/>
        <v>0</v>
      </c>
      <c r="S129" s="2">
        <f t="shared" si="15"/>
        <v>0</v>
      </c>
      <c r="T129" s="2" t="str">
        <f t="shared" si="16"/>
        <v>15209 - Výroba obuvi z ostatních materiálů</v>
      </c>
      <c r="AC129" s="2" t="s">
        <v>3838</v>
      </c>
    </row>
    <row r="130" spans="1:29" ht="15" customHeight="1" x14ac:dyDescent="0.25">
      <c r="A130" s="9">
        <v>4</v>
      </c>
      <c r="B130" s="9"/>
      <c r="C130" s="10"/>
      <c r="D130" s="10"/>
      <c r="E130" s="11" t="s">
        <v>3841</v>
      </c>
      <c r="F130" s="12" t="str">
        <f>E130</f>
        <v>16.10</v>
      </c>
      <c r="G130" s="12" t="s">
        <v>3841</v>
      </c>
      <c r="H130" s="12" t="s">
        <v>3842</v>
      </c>
      <c r="I130" s="13" t="str">
        <f t="shared" si="12"/>
        <v>16100</v>
      </c>
      <c r="J130" s="13" t="s">
        <v>508</v>
      </c>
      <c r="K130" s="13" t="str">
        <f t="shared" si="14"/>
        <v>16100 - Výroba pilařská a impregnace dřeva</v>
      </c>
      <c r="L130" s="28">
        <f>IF(Převodník!$A$12='Číselník 2008 ÚR 4 a 5'!M130,1,0)</f>
        <v>0</v>
      </c>
      <c r="M130" s="2" t="s">
        <v>510</v>
      </c>
      <c r="N130" s="14" t="s">
        <v>509</v>
      </c>
      <c r="O130" s="9" t="str">
        <f t="shared" si="13"/>
        <v>16.10 - Výroba pilařská a impregnace dřeva</v>
      </c>
      <c r="P130" s="9" t="s">
        <v>3843</v>
      </c>
      <c r="Q130" s="2">
        <f t="shared" si="17"/>
        <v>0</v>
      </c>
      <c r="S130" s="2">
        <f t="shared" si="15"/>
        <v>0</v>
      </c>
      <c r="T130" s="2" t="str">
        <f t="shared" si="16"/>
        <v>16100 - Výroba pilařská a impregnace dřeva</v>
      </c>
      <c r="AC130" s="2" t="s">
        <v>510</v>
      </c>
    </row>
    <row r="131" spans="1:29" ht="15" customHeight="1" x14ac:dyDescent="0.25">
      <c r="A131" s="9">
        <v>4</v>
      </c>
      <c r="B131" s="9"/>
      <c r="C131" s="10"/>
      <c r="D131" s="10"/>
      <c r="E131" s="11" t="s">
        <v>3844</v>
      </c>
      <c r="F131" s="12" t="str">
        <f t="shared" ref="F131:F149" si="22">E131</f>
        <v>16.21</v>
      </c>
      <c r="G131" s="12" t="s">
        <v>3844</v>
      </c>
      <c r="H131" s="12" t="s">
        <v>3845</v>
      </c>
      <c r="I131" s="13" t="str">
        <f t="shared" si="12"/>
        <v>16210</v>
      </c>
      <c r="J131" s="13" t="s">
        <v>517</v>
      </c>
      <c r="K131" s="13" t="str">
        <f t="shared" si="14"/>
        <v xml:space="preserve">16210 - Výroba dýh a desek na bázi dřeva </v>
      </c>
      <c r="L131" s="28">
        <f>IF(Převodník!$A$12='Číselník 2008 ÚR 4 a 5'!M131,1,0)</f>
        <v>0</v>
      </c>
      <c r="M131" s="2" t="s">
        <v>519</v>
      </c>
      <c r="N131" s="14" t="s">
        <v>3846</v>
      </c>
      <c r="O131" s="9" t="str">
        <f t="shared" si="13"/>
        <v xml:space="preserve">16.21 - Výroba dýh a desek na bázi dřeva </v>
      </c>
      <c r="P131" s="9" t="s">
        <v>3847</v>
      </c>
      <c r="Q131" s="2">
        <f t="shared" si="17"/>
        <v>0</v>
      </c>
      <c r="S131" s="2">
        <f t="shared" si="15"/>
        <v>0</v>
      </c>
      <c r="T131" s="2" t="str">
        <f t="shared" si="16"/>
        <v>16210 - Výroba dýh a desek na bázi dřeva</v>
      </c>
      <c r="AC131" s="2" t="s">
        <v>519</v>
      </c>
    </row>
    <row r="132" spans="1:29" ht="15" customHeight="1" x14ac:dyDescent="0.25">
      <c r="A132" s="9">
        <v>4</v>
      </c>
      <c r="B132" s="9"/>
      <c r="C132" s="10"/>
      <c r="D132" s="10"/>
      <c r="E132" s="11" t="s">
        <v>3848</v>
      </c>
      <c r="F132" s="12" t="str">
        <f t="shared" si="22"/>
        <v>16.22</v>
      </c>
      <c r="G132" s="12" t="s">
        <v>3848</v>
      </c>
      <c r="H132" s="12" t="s">
        <v>3849</v>
      </c>
      <c r="I132" s="13" t="str">
        <f t="shared" ref="I132:I195" si="23">IF(LEN(H132)=1,H132,IF(LEN(H132)=2,_xlfn.CONCAT(H132,"000"),IF(LEN(H132)=3,_xlfn.CONCAT(H132,"00"),IF(LEN(H132)=4,_xlfn.CONCAT(H132,"0"),IF(LEN(H132)=5,_xlfn.CONCAT(H132,""),H132)))))</f>
        <v>16220</v>
      </c>
      <c r="J132" s="13" t="s">
        <v>523</v>
      </c>
      <c r="K132" s="13" t="str">
        <f t="shared" si="14"/>
        <v>16220 - Výroba sestavených parketových podlah</v>
      </c>
      <c r="L132" s="28">
        <f>IF(Převodník!$A$12='Číselník 2008 ÚR 4 a 5'!M132,1,0)</f>
        <v>0</v>
      </c>
      <c r="M132" s="2" t="s">
        <v>525</v>
      </c>
      <c r="N132" s="14" t="s">
        <v>524</v>
      </c>
      <c r="O132" s="9" t="str">
        <f t="shared" ref="O132:O195" si="24">G132&amp;" - "&amp;N132</f>
        <v>16.22 - Výroba sestavených parketových podlah</v>
      </c>
      <c r="P132" s="9" t="s">
        <v>3850</v>
      </c>
      <c r="Q132" s="2">
        <f t="shared" si="17"/>
        <v>0</v>
      </c>
      <c r="S132" s="2">
        <f t="shared" si="15"/>
        <v>0</v>
      </c>
      <c r="T132" s="2" t="str">
        <f t="shared" si="16"/>
        <v>16220 - Výroba sestavených parketových podlah</v>
      </c>
      <c r="AC132" s="2" t="s">
        <v>525</v>
      </c>
    </row>
    <row r="133" spans="1:29" ht="15" customHeight="1" x14ac:dyDescent="0.25">
      <c r="A133" s="9">
        <v>4</v>
      </c>
      <c r="B133" s="9"/>
      <c r="C133" s="10"/>
      <c r="D133" s="10"/>
      <c r="E133" s="11" t="s">
        <v>3851</v>
      </c>
      <c r="F133" s="12" t="str">
        <f t="shared" si="22"/>
        <v>16.23</v>
      </c>
      <c r="G133" s="12" t="s">
        <v>3851</v>
      </c>
      <c r="H133" s="12" t="s">
        <v>3852</v>
      </c>
      <c r="I133" s="13" t="str">
        <f t="shared" si="23"/>
        <v>16230</v>
      </c>
      <c r="J133" s="13" t="s">
        <v>526</v>
      </c>
      <c r="K133" s="13" t="str">
        <f t="shared" ref="K133:K196" si="25">J133&amp;" - "&amp;N133</f>
        <v>16230 - Výroba ostatních výrobků stavebního truhlářství a tesařství</v>
      </c>
      <c r="L133" s="28">
        <f>IF(Převodník!$A$12='Číselník 2008 ÚR 4 a 5'!M133,1,0)</f>
        <v>0</v>
      </c>
      <c r="M133" s="2" t="s">
        <v>3853</v>
      </c>
      <c r="N133" s="14" t="s">
        <v>3854</v>
      </c>
      <c r="O133" s="9" t="str">
        <f t="shared" si="24"/>
        <v>16.23 - Výroba ostatních výrobků stavebního truhlářství a tesařství</v>
      </c>
      <c r="P133" s="9" t="s">
        <v>3855</v>
      </c>
      <c r="Q133" s="2">
        <f t="shared" si="17"/>
        <v>0</v>
      </c>
      <c r="S133" s="2">
        <f t="shared" ref="S133:S196" si="26">IF(T133=M133,0,1)</f>
        <v>0</v>
      </c>
      <c r="T133" s="2" t="str">
        <f t="shared" ref="T133:T196" si="27">TRIM(M133)</f>
        <v>16230 - Výroba ostatních výrobků stavebního truhlářství a tesařství</v>
      </c>
      <c r="AC133" s="2" t="s">
        <v>3853</v>
      </c>
    </row>
    <row r="134" spans="1:29" ht="15" customHeight="1" x14ac:dyDescent="0.25">
      <c r="A134" s="9">
        <v>4</v>
      </c>
      <c r="B134" s="9"/>
      <c r="C134" s="10"/>
      <c r="D134" s="10"/>
      <c r="E134" s="11" t="s">
        <v>3856</v>
      </c>
      <c r="F134" s="12" t="str">
        <f t="shared" si="22"/>
        <v>16.24</v>
      </c>
      <c r="G134" s="12" t="s">
        <v>3856</v>
      </c>
      <c r="H134" s="12" t="s">
        <v>3857</v>
      </c>
      <c r="I134" s="13" t="str">
        <f t="shared" si="23"/>
        <v>16240</v>
      </c>
      <c r="J134" s="13" t="s">
        <v>532</v>
      </c>
      <c r="K134" s="13" t="str">
        <f t="shared" si="25"/>
        <v>16240 - Výroba dřevěných obalů</v>
      </c>
      <c r="L134" s="28">
        <f>IF(Převodník!$A$12='Číselník 2008 ÚR 4 a 5'!M134,1,0)</f>
        <v>0</v>
      </c>
      <c r="M134" s="2" t="s">
        <v>534</v>
      </c>
      <c r="N134" s="14" t="s">
        <v>533</v>
      </c>
      <c r="O134" s="9" t="str">
        <f t="shared" si="24"/>
        <v>16.24 - Výroba dřevěných obalů</v>
      </c>
      <c r="P134" s="9" t="s">
        <v>3858</v>
      </c>
      <c r="Q134" s="2">
        <f t="shared" si="17"/>
        <v>0</v>
      </c>
      <c r="S134" s="2">
        <f t="shared" si="26"/>
        <v>0</v>
      </c>
      <c r="T134" s="2" t="str">
        <f t="shared" si="27"/>
        <v>16240 - Výroba dřevěných obalů</v>
      </c>
      <c r="AC134" s="2" t="s">
        <v>534</v>
      </c>
    </row>
    <row r="135" spans="1:29" ht="15" customHeight="1" x14ac:dyDescent="0.25">
      <c r="A135" s="9">
        <v>4</v>
      </c>
      <c r="B135" s="9"/>
      <c r="C135" s="10"/>
      <c r="D135" s="10"/>
      <c r="E135" s="11" t="s">
        <v>3859</v>
      </c>
      <c r="F135" s="12" t="str">
        <f t="shared" si="22"/>
        <v>16.29</v>
      </c>
      <c r="G135" s="12" t="s">
        <v>3859</v>
      </c>
      <c r="H135" s="12" t="s">
        <v>3860</v>
      </c>
      <c r="I135" s="13" t="str">
        <f t="shared" si="23"/>
        <v>16290</v>
      </c>
      <c r="J135" s="13" t="s">
        <v>535</v>
      </c>
      <c r="K135" s="13" t="str">
        <f t="shared" si="25"/>
        <v>16290 - Výroba ostatních dřevěných, korkových, proutěných a slaměných výrobků, kromě nábytku</v>
      </c>
      <c r="L135" s="28">
        <f>IF(Převodník!$A$12='Číselník 2008 ÚR 4 a 5'!M135,1,0)</f>
        <v>0</v>
      </c>
      <c r="M135" s="2" t="s">
        <v>537</v>
      </c>
      <c r="N135" s="17" t="s">
        <v>536</v>
      </c>
      <c r="O135" s="9" t="str">
        <f t="shared" si="24"/>
        <v>16.29 - Výroba ostatních dřevěných, korkových, proutěných a slaměných výrobků, kromě nábytku</v>
      </c>
      <c r="P135" s="9" t="s">
        <v>3861</v>
      </c>
      <c r="Q135" s="2">
        <f t="shared" ref="Q135:Q198" si="28">IF(J135=J134,1,0)</f>
        <v>0</v>
      </c>
      <c r="S135" s="2">
        <f t="shared" si="26"/>
        <v>0</v>
      </c>
      <c r="T135" s="2" t="str">
        <f t="shared" si="27"/>
        <v>16290 - Výroba ostatních dřevěných, korkových, proutěných a slaměných výrobků, kromě nábytku</v>
      </c>
      <c r="AC135" s="2" t="s">
        <v>537</v>
      </c>
    </row>
    <row r="136" spans="1:29" ht="15" customHeight="1" x14ac:dyDescent="0.25">
      <c r="A136" s="9">
        <v>4</v>
      </c>
      <c r="B136" s="9"/>
      <c r="C136" s="10"/>
      <c r="D136" s="10"/>
      <c r="E136" s="11" t="s">
        <v>3862</v>
      </c>
      <c r="F136" s="12" t="str">
        <f t="shared" si="22"/>
        <v>17.11</v>
      </c>
      <c r="G136" s="12" t="s">
        <v>3862</v>
      </c>
      <c r="H136" s="12" t="s">
        <v>3863</v>
      </c>
      <c r="I136" s="13" t="str">
        <f t="shared" si="23"/>
        <v>17110</v>
      </c>
      <c r="J136" s="13" t="s">
        <v>544</v>
      </c>
      <c r="K136" s="13" t="str">
        <f t="shared" si="25"/>
        <v>17110 - Výroba buničiny</v>
      </c>
      <c r="L136" s="28">
        <f>IF(Převodník!$A$12='Číselník 2008 ÚR 4 a 5'!M136,1,0)</f>
        <v>0</v>
      </c>
      <c r="M136" s="2" t="s">
        <v>546</v>
      </c>
      <c r="N136" s="14" t="s">
        <v>545</v>
      </c>
      <c r="O136" s="9" t="str">
        <f t="shared" si="24"/>
        <v>17.11 - Výroba buničiny</v>
      </c>
      <c r="P136" s="9" t="s">
        <v>3864</v>
      </c>
      <c r="Q136" s="2">
        <f t="shared" si="28"/>
        <v>0</v>
      </c>
      <c r="S136" s="2">
        <f t="shared" si="26"/>
        <v>0</v>
      </c>
      <c r="T136" s="2" t="str">
        <f t="shared" si="27"/>
        <v>17110 - Výroba buničiny</v>
      </c>
      <c r="AC136" s="2" t="s">
        <v>546</v>
      </c>
    </row>
    <row r="137" spans="1:29" ht="15" customHeight="1" x14ac:dyDescent="0.25">
      <c r="A137" s="9">
        <v>5</v>
      </c>
      <c r="B137" s="9"/>
      <c r="C137" s="16"/>
      <c r="D137" s="16"/>
      <c r="E137" s="11" t="s">
        <v>3865</v>
      </c>
      <c r="F137" s="12" t="str">
        <f t="shared" si="22"/>
        <v>17.11.1</v>
      </c>
      <c r="G137" s="12" t="s">
        <v>3865</v>
      </c>
      <c r="H137" s="12" t="s">
        <v>547</v>
      </c>
      <c r="I137" s="13" t="str">
        <f t="shared" si="23"/>
        <v>17111</v>
      </c>
      <c r="J137" s="13" t="s">
        <v>547</v>
      </c>
      <c r="K137" s="13" t="str">
        <f t="shared" si="25"/>
        <v>17111 - Výroba chemických buničin</v>
      </c>
      <c r="L137" s="28">
        <f>IF(Převodník!$A$12='Číselník 2008 ÚR 4 a 5'!M137,1,0)</f>
        <v>0</v>
      </c>
      <c r="M137" s="2" t="s">
        <v>549</v>
      </c>
      <c r="N137" s="14" t="s">
        <v>548</v>
      </c>
      <c r="O137" s="9" t="str">
        <f t="shared" si="24"/>
        <v>17.11.1 - Výroba chemických buničin</v>
      </c>
      <c r="P137" s="9" t="s">
        <v>3866</v>
      </c>
      <c r="Q137" s="2">
        <f t="shared" si="28"/>
        <v>0</v>
      </c>
      <c r="S137" s="2">
        <f t="shared" si="26"/>
        <v>0</v>
      </c>
      <c r="T137" s="2" t="str">
        <f t="shared" si="27"/>
        <v>17111 - Výroba chemických buničin</v>
      </c>
      <c r="AC137" s="2" t="s">
        <v>549</v>
      </c>
    </row>
    <row r="138" spans="1:29" ht="15" customHeight="1" x14ac:dyDescent="0.25">
      <c r="A138" s="9">
        <v>5</v>
      </c>
      <c r="B138" s="9"/>
      <c r="C138" s="16"/>
      <c r="D138" s="16"/>
      <c r="E138" s="11" t="s">
        <v>3867</v>
      </c>
      <c r="F138" s="12" t="str">
        <f t="shared" si="22"/>
        <v>17.11.2</v>
      </c>
      <c r="G138" s="12" t="s">
        <v>3867</v>
      </c>
      <c r="H138" s="12" t="s">
        <v>550</v>
      </c>
      <c r="I138" s="13" t="str">
        <f t="shared" si="23"/>
        <v>17112</v>
      </c>
      <c r="J138" s="13" t="s">
        <v>550</v>
      </c>
      <c r="K138" s="13" t="str">
        <f t="shared" si="25"/>
        <v>17112 - Výroba mechanických vláknin</v>
      </c>
      <c r="L138" s="28">
        <f>IF(Převodník!$A$12='Číselník 2008 ÚR 4 a 5'!M138,1,0)</f>
        <v>0</v>
      </c>
      <c r="M138" s="2" t="s">
        <v>552</v>
      </c>
      <c r="N138" s="14" t="s">
        <v>551</v>
      </c>
      <c r="O138" s="9" t="str">
        <f t="shared" si="24"/>
        <v>17.11.2 - Výroba mechanických vláknin</v>
      </c>
      <c r="P138" s="9" t="s">
        <v>3868</v>
      </c>
      <c r="Q138" s="2">
        <f t="shared" si="28"/>
        <v>0</v>
      </c>
      <c r="S138" s="2">
        <f t="shared" si="26"/>
        <v>0</v>
      </c>
      <c r="T138" s="2" t="str">
        <f t="shared" si="27"/>
        <v>17112 - Výroba mechanických vláknin</v>
      </c>
      <c r="AC138" s="2" t="s">
        <v>552</v>
      </c>
    </row>
    <row r="139" spans="1:29" ht="15" customHeight="1" x14ac:dyDescent="0.25">
      <c r="A139" s="9">
        <v>5</v>
      </c>
      <c r="B139" s="9"/>
      <c r="C139" s="16"/>
      <c r="D139" s="16"/>
      <c r="E139" s="11" t="s">
        <v>3869</v>
      </c>
      <c r="F139" s="12" t="str">
        <f t="shared" si="22"/>
        <v>17.11.3</v>
      </c>
      <c r="G139" s="12" t="s">
        <v>3869</v>
      </c>
      <c r="H139" s="12" t="s">
        <v>553</v>
      </c>
      <c r="I139" s="13" t="str">
        <f t="shared" si="23"/>
        <v>17113</v>
      </c>
      <c r="J139" s="13" t="s">
        <v>553</v>
      </c>
      <c r="K139" s="13" t="str">
        <f t="shared" si="25"/>
        <v>17113 - Výroba ostatních papírenských vláknin</v>
      </c>
      <c r="L139" s="28">
        <f>IF(Převodník!$A$12='Číselník 2008 ÚR 4 a 5'!M139,1,0)</f>
        <v>0</v>
      </c>
      <c r="M139" s="2" t="s">
        <v>555</v>
      </c>
      <c r="N139" s="14" t="s">
        <v>554</v>
      </c>
      <c r="O139" s="9" t="str">
        <f t="shared" si="24"/>
        <v>17.11.3 - Výroba ostatních papírenských vláknin</v>
      </c>
      <c r="P139" s="9" t="s">
        <v>3870</v>
      </c>
      <c r="Q139" s="2">
        <f t="shared" si="28"/>
        <v>0</v>
      </c>
      <c r="S139" s="2">
        <f t="shared" si="26"/>
        <v>0</v>
      </c>
      <c r="T139" s="2" t="str">
        <f t="shared" si="27"/>
        <v>17113 - Výroba ostatních papírenských vláknin</v>
      </c>
      <c r="AC139" s="2" t="s">
        <v>555</v>
      </c>
    </row>
    <row r="140" spans="1:29" ht="15" customHeight="1" x14ac:dyDescent="0.25">
      <c r="A140" s="9">
        <v>4</v>
      </c>
      <c r="B140" s="9"/>
      <c r="C140" s="10"/>
      <c r="D140" s="10"/>
      <c r="E140" s="11" t="s">
        <v>3871</v>
      </c>
      <c r="F140" s="12" t="str">
        <f t="shared" si="22"/>
        <v>17.12</v>
      </c>
      <c r="G140" s="12" t="s">
        <v>3871</v>
      </c>
      <c r="H140" s="12" t="s">
        <v>3872</v>
      </c>
      <c r="I140" s="13" t="str">
        <f t="shared" si="23"/>
        <v>17120</v>
      </c>
      <c r="J140" s="13" t="s">
        <v>558</v>
      </c>
      <c r="K140" s="13" t="str">
        <f t="shared" si="25"/>
        <v>17120 - Výroba papíru a lepenky</v>
      </c>
      <c r="L140" s="28">
        <f>IF(Převodník!$A$12='Číselník 2008 ÚR 4 a 5'!M140,1,0)</f>
        <v>0</v>
      </c>
      <c r="M140" s="2" t="s">
        <v>560</v>
      </c>
      <c r="N140" s="14" t="s">
        <v>559</v>
      </c>
      <c r="O140" s="9" t="str">
        <f t="shared" si="24"/>
        <v>17.12 - Výroba papíru a lepenky</v>
      </c>
      <c r="P140" s="9" t="s">
        <v>3873</v>
      </c>
      <c r="Q140" s="2">
        <f t="shared" si="28"/>
        <v>0</v>
      </c>
      <c r="S140" s="2">
        <f t="shared" si="26"/>
        <v>0</v>
      </c>
      <c r="T140" s="2" t="str">
        <f t="shared" si="27"/>
        <v>17120 - Výroba papíru a lepenky</v>
      </c>
      <c r="AC140" s="2" t="s">
        <v>560</v>
      </c>
    </row>
    <row r="141" spans="1:29" ht="15" customHeight="1" x14ac:dyDescent="0.25">
      <c r="A141" s="9">
        <v>4</v>
      </c>
      <c r="B141" s="9"/>
      <c r="C141" s="10"/>
      <c r="D141" s="10"/>
      <c r="E141" s="11" t="s">
        <v>3874</v>
      </c>
      <c r="F141" s="12" t="str">
        <f t="shared" si="22"/>
        <v>17.21</v>
      </c>
      <c r="G141" s="12" t="s">
        <v>3874</v>
      </c>
      <c r="H141" s="12" t="s">
        <v>3875</v>
      </c>
      <c r="I141" s="13" t="str">
        <f t="shared" si="23"/>
        <v>17210</v>
      </c>
      <c r="J141" s="13" t="s">
        <v>561</v>
      </c>
      <c r="K141" s="13" t="str">
        <f t="shared" si="25"/>
        <v>17210 - Výroba vlnitého papíru a lepenky, papírových a lepenkových obalů</v>
      </c>
      <c r="L141" s="28">
        <f>IF(Převodník!$A$12='Číselník 2008 ÚR 4 a 5'!M141,1,0)</f>
        <v>0</v>
      </c>
      <c r="M141" s="2" t="s">
        <v>3876</v>
      </c>
      <c r="N141" s="14" t="s">
        <v>3877</v>
      </c>
      <c r="O141" s="9" t="str">
        <f t="shared" si="24"/>
        <v>17.21 - Výroba vlnitého papíru a lepenky, papírových a lepenkových obalů</v>
      </c>
      <c r="P141" s="9" t="s">
        <v>3878</v>
      </c>
      <c r="Q141" s="2">
        <f t="shared" si="28"/>
        <v>0</v>
      </c>
      <c r="S141" s="2">
        <f t="shared" si="26"/>
        <v>0</v>
      </c>
      <c r="T141" s="2" t="str">
        <f t="shared" si="27"/>
        <v>17210 - Výroba vlnitého papíru a lepenky, papírových a lepenkových obalů</v>
      </c>
      <c r="AC141" s="2" t="s">
        <v>3876</v>
      </c>
    </row>
    <row r="142" spans="1:29" ht="15" customHeight="1" x14ac:dyDescent="0.25">
      <c r="A142" s="9">
        <v>4</v>
      </c>
      <c r="B142" s="9"/>
      <c r="C142" s="10"/>
      <c r="D142" s="10"/>
      <c r="E142" s="11" t="s">
        <v>3879</v>
      </c>
      <c r="F142" s="12" t="str">
        <f t="shared" si="22"/>
        <v>17.22</v>
      </c>
      <c r="G142" s="12" t="s">
        <v>3879</v>
      </c>
      <c r="H142" s="12" t="s">
        <v>3880</v>
      </c>
      <c r="I142" s="13" t="str">
        <f t="shared" si="23"/>
        <v>17220</v>
      </c>
      <c r="J142" s="13" t="s">
        <v>564</v>
      </c>
      <c r="K142" s="13" t="str">
        <f t="shared" si="25"/>
        <v>17220 - Výroba domácích potřeb, hygienických a toaletních výrobků z papíru</v>
      </c>
      <c r="L142" s="28">
        <f>IF(Převodník!$A$12='Číselník 2008 ÚR 4 a 5'!M142,1,0)</f>
        <v>0</v>
      </c>
      <c r="M142" s="2" t="s">
        <v>566</v>
      </c>
      <c r="N142" s="14" t="s">
        <v>565</v>
      </c>
      <c r="O142" s="9" t="str">
        <f t="shared" si="24"/>
        <v>17.22 - Výroba domácích potřeb, hygienických a toaletních výrobků z papíru</v>
      </c>
      <c r="P142" s="9" t="s">
        <v>3881</v>
      </c>
      <c r="Q142" s="2">
        <f t="shared" si="28"/>
        <v>0</v>
      </c>
      <c r="S142" s="2">
        <f t="shared" si="26"/>
        <v>0</v>
      </c>
      <c r="T142" s="2" t="str">
        <f t="shared" si="27"/>
        <v>17220 - Výroba domácích potřeb, hygienických a toaletních výrobků z papíru</v>
      </c>
      <c r="AC142" s="2" t="s">
        <v>566</v>
      </c>
    </row>
    <row r="143" spans="1:29" ht="15" customHeight="1" x14ac:dyDescent="0.25">
      <c r="A143" s="9">
        <v>4</v>
      </c>
      <c r="B143" s="9"/>
      <c r="C143" s="10"/>
      <c r="D143" s="10"/>
      <c r="E143" s="11" t="s">
        <v>3882</v>
      </c>
      <c r="F143" s="12" t="str">
        <f t="shared" si="22"/>
        <v>17.23</v>
      </c>
      <c r="G143" s="12" t="s">
        <v>3882</v>
      </c>
      <c r="H143" s="12" t="s">
        <v>3883</v>
      </c>
      <c r="I143" s="13" t="str">
        <f t="shared" si="23"/>
        <v>17230</v>
      </c>
      <c r="J143" s="13" t="s">
        <v>567</v>
      </c>
      <c r="K143" s="13" t="str">
        <f t="shared" si="25"/>
        <v>17230 - Výroba kancelářských potřeb z papíru</v>
      </c>
      <c r="L143" s="28">
        <f>IF(Převodník!$A$12='Číselník 2008 ÚR 4 a 5'!M143,1,0)</f>
        <v>0</v>
      </c>
      <c r="M143" s="2" t="s">
        <v>569</v>
      </c>
      <c r="N143" s="14" t="s">
        <v>568</v>
      </c>
      <c r="O143" s="9" t="str">
        <f t="shared" si="24"/>
        <v>17.23 - Výroba kancelářských potřeb z papíru</v>
      </c>
      <c r="P143" s="9" t="s">
        <v>3884</v>
      </c>
      <c r="Q143" s="2">
        <f t="shared" si="28"/>
        <v>0</v>
      </c>
      <c r="S143" s="2">
        <f t="shared" si="26"/>
        <v>0</v>
      </c>
      <c r="T143" s="2" t="str">
        <f t="shared" si="27"/>
        <v>17230 - Výroba kancelářských potřeb z papíru</v>
      </c>
      <c r="AC143" s="2" t="s">
        <v>569</v>
      </c>
    </row>
    <row r="144" spans="1:29" ht="15" customHeight="1" x14ac:dyDescent="0.25">
      <c r="A144" s="9">
        <v>4</v>
      </c>
      <c r="B144" s="9"/>
      <c r="C144" s="10"/>
      <c r="D144" s="10"/>
      <c r="E144" s="11" t="s">
        <v>3885</v>
      </c>
      <c r="F144" s="12" t="str">
        <f t="shared" si="22"/>
        <v>17.24</v>
      </c>
      <c r="G144" s="12" t="s">
        <v>3885</v>
      </c>
      <c r="H144" s="12" t="s">
        <v>3886</v>
      </c>
      <c r="I144" s="13" t="str">
        <f t="shared" si="23"/>
        <v>17240</v>
      </c>
      <c r="J144" s="13" t="s">
        <v>570</v>
      </c>
      <c r="K144" s="13" t="str">
        <f t="shared" si="25"/>
        <v>17240 - Výroba tapet</v>
      </c>
      <c r="L144" s="28">
        <f>IF(Převodník!$A$12='Číselník 2008 ÚR 4 a 5'!M144,1,0)</f>
        <v>0</v>
      </c>
      <c r="M144" s="2" t="s">
        <v>572</v>
      </c>
      <c r="N144" s="14" t="s">
        <v>571</v>
      </c>
      <c r="O144" s="9" t="str">
        <f t="shared" si="24"/>
        <v>17.24 - Výroba tapet</v>
      </c>
      <c r="P144" s="9" t="s">
        <v>3887</v>
      </c>
      <c r="Q144" s="2">
        <f t="shared" si="28"/>
        <v>0</v>
      </c>
      <c r="S144" s="2">
        <f t="shared" si="26"/>
        <v>0</v>
      </c>
      <c r="T144" s="2" t="str">
        <f t="shared" si="27"/>
        <v>17240 - Výroba tapet</v>
      </c>
      <c r="AC144" s="2" t="s">
        <v>572</v>
      </c>
    </row>
    <row r="145" spans="1:29" ht="15" customHeight="1" x14ac:dyDescent="0.25">
      <c r="A145" s="9">
        <v>4</v>
      </c>
      <c r="B145" s="9"/>
      <c r="C145" s="10"/>
      <c r="D145" s="10"/>
      <c r="E145" s="11" t="s">
        <v>3888</v>
      </c>
      <c r="F145" s="12" t="str">
        <f t="shared" si="22"/>
        <v>17.29</v>
      </c>
      <c r="G145" s="12" t="s">
        <v>3888</v>
      </c>
      <c r="H145" s="12" t="s">
        <v>3889</v>
      </c>
      <c r="I145" s="13" t="str">
        <f t="shared" si="23"/>
        <v>17290</v>
      </c>
      <c r="J145" s="13" t="s">
        <v>573</v>
      </c>
      <c r="K145" s="13" t="str">
        <f t="shared" si="25"/>
        <v>17290 - Výroba ostatních výrobků z papíru a lepenky</v>
      </c>
      <c r="L145" s="28">
        <f>IF(Převodník!$A$12='Číselník 2008 ÚR 4 a 5'!M145,1,0)</f>
        <v>0</v>
      </c>
      <c r="M145" s="2" t="s">
        <v>575</v>
      </c>
      <c r="N145" s="14" t="s">
        <v>574</v>
      </c>
      <c r="O145" s="9" t="str">
        <f t="shared" si="24"/>
        <v>17.29 - Výroba ostatních výrobků z papíru a lepenky</v>
      </c>
      <c r="P145" s="9" t="s">
        <v>3890</v>
      </c>
      <c r="Q145" s="2">
        <f t="shared" si="28"/>
        <v>0</v>
      </c>
      <c r="S145" s="2">
        <f t="shared" si="26"/>
        <v>0</v>
      </c>
      <c r="T145" s="2" t="str">
        <f t="shared" si="27"/>
        <v>17290 - Výroba ostatních výrobků z papíru a lepenky</v>
      </c>
      <c r="AC145" s="2" t="s">
        <v>575</v>
      </c>
    </row>
    <row r="146" spans="1:29" ht="15" customHeight="1" x14ac:dyDescent="0.25">
      <c r="A146" s="9">
        <v>4</v>
      </c>
      <c r="B146" s="9"/>
      <c r="C146" s="10"/>
      <c r="D146" s="10"/>
      <c r="E146" s="11" t="s">
        <v>3891</v>
      </c>
      <c r="F146" s="12" t="str">
        <f t="shared" si="22"/>
        <v>18.11</v>
      </c>
      <c r="G146" s="12" t="s">
        <v>3891</v>
      </c>
      <c r="H146" s="12" t="s">
        <v>3892</v>
      </c>
      <c r="I146" s="13" t="str">
        <f t="shared" si="23"/>
        <v>18110</v>
      </c>
      <c r="J146" s="13" t="s">
        <v>578</v>
      </c>
      <c r="K146" s="13" t="str">
        <f t="shared" si="25"/>
        <v>18110 - Tisk novin</v>
      </c>
      <c r="L146" s="28">
        <f>IF(Převodník!$A$12='Číselník 2008 ÚR 4 a 5'!M146,1,0)</f>
        <v>0</v>
      </c>
      <c r="M146" s="2" t="s">
        <v>580</v>
      </c>
      <c r="N146" s="14" t="s">
        <v>579</v>
      </c>
      <c r="O146" s="9" t="str">
        <f t="shared" si="24"/>
        <v>18.11 - Tisk novin</v>
      </c>
      <c r="P146" s="9" t="s">
        <v>3893</v>
      </c>
      <c r="Q146" s="2">
        <f t="shared" si="28"/>
        <v>0</v>
      </c>
      <c r="S146" s="2">
        <f t="shared" si="26"/>
        <v>0</v>
      </c>
      <c r="T146" s="2" t="str">
        <f t="shared" si="27"/>
        <v>18110 - Tisk novin</v>
      </c>
      <c r="AC146" s="2" t="s">
        <v>580</v>
      </c>
    </row>
    <row r="147" spans="1:29" ht="15" customHeight="1" x14ac:dyDescent="0.25">
      <c r="A147" s="9">
        <v>4</v>
      </c>
      <c r="B147" s="9"/>
      <c r="C147" s="15"/>
      <c r="D147" s="15"/>
      <c r="E147" s="11" t="s">
        <v>3894</v>
      </c>
      <c r="F147" s="12" t="str">
        <f t="shared" si="22"/>
        <v>18.12</v>
      </c>
      <c r="G147" s="12" t="s">
        <v>3894</v>
      </c>
      <c r="H147" s="12" t="s">
        <v>3895</v>
      </c>
      <c r="I147" s="13" t="str">
        <f t="shared" si="23"/>
        <v>18120</v>
      </c>
      <c r="J147" s="13" t="s">
        <v>581</v>
      </c>
      <c r="K147" s="13" t="str">
        <f t="shared" si="25"/>
        <v>18120 - Tisk ostatní, kromě novin</v>
      </c>
      <c r="L147" s="28">
        <f>IF(Převodník!$A$12='Číselník 2008 ÚR 4 a 5'!M147,1,0)</f>
        <v>0</v>
      </c>
      <c r="M147" s="2" t="s">
        <v>583</v>
      </c>
      <c r="N147" s="14" t="s">
        <v>582</v>
      </c>
      <c r="O147" s="9" t="str">
        <f t="shared" si="24"/>
        <v>18.12 - Tisk ostatní, kromě novin</v>
      </c>
      <c r="P147" s="9" t="s">
        <v>3896</v>
      </c>
      <c r="Q147" s="2">
        <f t="shared" si="28"/>
        <v>0</v>
      </c>
      <c r="S147" s="2">
        <f t="shared" si="26"/>
        <v>0</v>
      </c>
      <c r="T147" s="2" t="str">
        <f t="shared" si="27"/>
        <v>18120 - Tisk ostatní, kromě novin</v>
      </c>
      <c r="AC147" s="2" t="s">
        <v>583</v>
      </c>
    </row>
    <row r="148" spans="1:29" ht="15" customHeight="1" x14ac:dyDescent="0.25">
      <c r="A148" s="9">
        <v>4</v>
      </c>
      <c r="B148" s="9"/>
      <c r="C148" s="10"/>
      <c r="D148" s="10"/>
      <c r="E148" s="11" t="s">
        <v>3897</v>
      </c>
      <c r="F148" s="12" t="str">
        <f t="shared" si="22"/>
        <v>18.13</v>
      </c>
      <c r="G148" s="12" t="s">
        <v>3897</v>
      </c>
      <c r="H148" s="12" t="s">
        <v>3898</v>
      </c>
      <c r="I148" s="13" t="str">
        <f t="shared" si="23"/>
        <v>18130</v>
      </c>
      <c r="J148" s="13" t="s">
        <v>586</v>
      </c>
      <c r="K148" s="13" t="str">
        <f t="shared" si="25"/>
        <v>18130 - Příprava tisku a digitálních dat</v>
      </c>
      <c r="L148" s="28">
        <f>IF(Převodník!$A$12='Číselník 2008 ÚR 4 a 5'!M148,1,0)</f>
        <v>0</v>
      </c>
      <c r="M148" s="2" t="s">
        <v>588</v>
      </c>
      <c r="N148" s="14" t="s">
        <v>587</v>
      </c>
      <c r="O148" s="9" t="str">
        <f t="shared" si="24"/>
        <v>18.13 - Příprava tisku a digitálních dat</v>
      </c>
      <c r="P148" s="9" t="s">
        <v>3899</v>
      </c>
      <c r="Q148" s="2">
        <f t="shared" si="28"/>
        <v>0</v>
      </c>
      <c r="S148" s="2">
        <f t="shared" si="26"/>
        <v>0</v>
      </c>
      <c r="T148" s="2" t="str">
        <f t="shared" si="27"/>
        <v>18130 - Příprava tisku a digitálních dat</v>
      </c>
      <c r="AC148" s="2" t="s">
        <v>588</v>
      </c>
    </row>
    <row r="149" spans="1:29" ht="15" customHeight="1" x14ac:dyDescent="0.25">
      <c r="A149" s="9">
        <v>4</v>
      </c>
      <c r="B149" s="9"/>
      <c r="C149" s="10"/>
      <c r="D149" s="10"/>
      <c r="E149" s="11" t="s">
        <v>3900</v>
      </c>
      <c r="F149" s="12" t="str">
        <f t="shared" si="22"/>
        <v>18.14</v>
      </c>
      <c r="G149" s="12" t="s">
        <v>3900</v>
      </c>
      <c r="H149" s="12" t="s">
        <v>3901</v>
      </c>
      <c r="I149" s="13" t="str">
        <f t="shared" si="23"/>
        <v>18140</v>
      </c>
      <c r="J149" s="13" t="s">
        <v>589</v>
      </c>
      <c r="K149" s="13" t="str">
        <f t="shared" si="25"/>
        <v>18140 - Vázání a související činnosti</v>
      </c>
      <c r="L149" s="28">
        <f>IF(Převodník!$A$12='Číselník 2008 ÚR 4 a 5'!M149,1,0)</f>
        <v>0</v>
      </c>
      <c r="M149" s="2" t="s">
        <v>591</v>
      </c>
      <c r="N149" s="14" t="s">
        <v>590</v>
      </c>
      <c r="O149" s="9" t="str">
        <f t="shared" si="24"/>
        <v>18.14 - Vázání a související činnosti</v>
      </c>
      <c r="P149" s="9" t="s">
        <v>3902</v>
      </c>
      <c r="Q149" s="2">
        <f t="shared" si="28"/>
        <v>0</v>
      </c>
      <c r="S149" s="2">
        <f t="shared" si="26"/>
        <v>0</v>
      </c>
      <c r="T149" s="2" t="str">
        <f t="shared" si="27"/>
        <v>18140 - Vázání a související činnosti</v>
      </c>
      <c r="AC149" s="2" t="s">
        <v>591</v>
      </c>
    </row>
    <row r="150" spans="1:29" ht="15" customHeight="1" x14ac:dyDescent="0.25">
      <c r="A150" s="9">
        <v>4</v>
      </c>
      <c r="B150" s="9"/>
      <c r="C150" s="10"/>
      <c r="D150" s="10"/>
      <c r="E150" s="11" t="s">
        <v>3903</v>
      </c>
      <c r="F150" s="12" t="str">
        <f>E150</f>
        <v>18.20</v>
      </c>
      <c r="G150" s="12" t="s">
        <v>3903</v>
      </c>
      <c r="H150" s="12" t="s">
        <v>3904</v>
      </c>
      <c r="I150" s="13" t="str">
        <f t="shared" si="23"/>
        <v>18200</v>
      </c>
      <c r="J150" s="13" t="s">
        <v>592</v>
      </c>
      <c r="K150" s="13" t="str">
        <f t="shared" si="25"/>
        <v xml:space="preserve">18200 - Rozmnožování nahraných nosičů </v>
      </c>
      <c r="L150" s="28">
        <f>IF(Převodník!$A$12='Číselník 2008 ÚR 4 a 5'!M150,1,0)</f>
        <v>0</v>
      </c>
      <c r="M150" s="2" t="s">
        <v>594</v>
      </c>
      <c r="N150" s="14" t="s">
        <v>3905</v>
      </c>
      <c r="O150" s="9" t="str">
        <f t="shared" si="24"/>
        <v xml:space="preserve">18.20 - Rozmnožování nahraných nosičů </v>
      </c>
      <c r="P150" s="9" t="s">
        <v>3906</v>
      </c>
      <c r="Q150" s="2">
        <f t="shared" si="28"/>
        <v>0</v>
      </c>
      <c r="S150" s="2">
        <f t="shared" si="26"/>
        <v>0</v>
      </c>
      <c r="T150" s="2" t="str">
        <f t="shared" si="27"/>
        <v>18200 - Rozmnožování nahraných nosičů</v>
      </c>
      <c r="AC150" s="2" t="s">
        <v>594</v>
      </c>
    </row>
    <row r="151" spans="1:29" ht="15" customHeight="1" x14ac:dyDescent="0.25">
      <c r="A151" s="9">
        <v>4</v>
      </c>
      <c r="B151" s="9"/>
      <c r="C151" s="10"/>
      <c r="D151" s="10"/>
      <c r="E151" s="11" t="s">
        <v>3907</v>
      </c>
      <c r="F151" s="12" t="str">
        <f>E151</f>
        <v>19.10</v>
      </c>
      <c r="G151" s="12" t="s">
        <v>3907</v>
      </c>
      <c r="H151" s="12" t="s">
        <v>3908</v>
      </c>
      <c r="I151" s="13" t="str">
        <f t="shared" si="23"/>
        <v>19100</v>
      </c>
      <c r="J151" s="13" t="s">
        <v>595</v>
      </c>
      <c r="K151" s="13" t="str">
        <f t="shared" si="25"/>
        <v>19100 - Výroba koksárenských produktů</v>
      </c>
      <c r="L151" s="28">
        <f>IF(Převodník!$A$12='Číselník 2008 ÚR 4 a 5'!M151,1,0)</f>
        <v>0</v>
      </c>
      <c r="M151" s="2" t="s">
        <v>597</v>
      </c>
      <c r="N151" s="14" t="s">
        <v>596</v>
      </c>
      <c r="O151" s="9" t="str">
        <f t="shared" si="24"/>
        <v>19.10 - Výroba koksárenských produktů</v>
      </c>
      <c r="P151" s="9" t="s">
        <v>3909</v>
      </c>
      <c r="Q151" s="2">
        <f t="shared" si="28"/>
        <v>0</v>
      </c>
      <c r="S151" s="2">
        <f t="shared" si="26"/>
        <v>0</v>
      </c>
      <c r="T151" s="2" t="str">
        <f t="shared" si="27"/>
        <v>19100 - Výroba koksárenských produktů</v>
      </c>
      <c r="AC151" s="2" t="s">
        <v>597</v>
      </c>
    </row>
    <row r="152" spans="1:29" ht="15" customHeight="1" x14ac:dyDescent="0.25">
      <c r="A152" s="9">
        <v>4</v>
      </c>
      <c r="B152" s="9"/>
      <c r="C152" s="10"/>
      <c r="D152" s="10"/>
      <c r="E152" s="11" t="s">
        <v>3910</v>
      </c>
      <c r="F152" s="12" t="str">
        <f>E152</f>
        <v>19.20</v>
      </c>
      <c r="G152" s="12" t="s">
        <v>3910</v>
      </c>
      <c r="H152" s="12" t="s">
        <v>3911</v>
      </c>
      <c r="I152" s="13" t="str">
        <f t="shared" si="23"/>
        <v>19200</v>
      </c>
      <c r="J152" s="13" t="s">
        <v>598</v>
      </c>
      <c r="K152" s="13" t="str">
        <f t="shared" si="25"/>
        <v xml:space="preserve">19200 - Výroba rafinovaných ropných produktů </v>
      </c>
      <c r="L152" s="28">
        <f>IF(Převodník!$A$12='Číselník 2008 ÚR 4 a 5'!M152,1,0)</f>
        <v>0</v>
      </c>
      <c r="M152" s="2" t="s">
        <v>600</v>
      </c>
      <c r="N152" s="14" t="s">
        <v>3912</v>
      </c>
      <c r="O152" s="9" t="str">
        <f t="shared" si="24"/>
        <v xml:space="preserve">19.20 - Výroba rafinovaných ropných produktů </v>
      </c>
      <c r="P152" s="9" t="s">
        <v>3913</v>
      </c>
      <c r="Q152" s="2">
        <f t="shared" si="28"/>
        <v>0</v>
      </c>
      <c r="S152" s="2">
        <f t="shared" si="26"/>
        <v>0</v>
      </c>
      <c r="T152" s="2" t="str">
        <f t="shared" si="27"/>
        <v>19200 - Výroba rafinovaných ropných produktů</v>
      </c>
      <c r="AC152" s="2" t="s">
        <v>600</v>
      </c>
    </row>
    <row r="153" spans="1:29" ht="15" customHeight="1" x14ac:dyDescent="0.25">
      <c r="A153" s="9">
        <v>4</v>
      </c>
      <c r="B153" s="9"/>
      <c r="C153" s="10"/>
      <c r="D153" s="10"/>
      <c r="E153" s="11" t="s">
        <v>3914</v>
      </c>
      <c r="F153" s="12" t="str">
        <f t="shared" ref="F153:F161" si="29">E153</f>
        <v>20.11</v>
      </c>
      <c r="G153" s="12" t="s">
        <v>3914</v>
      </c>
      <c r="H153" s="12" t="s">
        <v>3915</v>
      </c>
      <c r="I153" s="13" t="str">
        <f t="shared" si="23"/>
        <v>20110</v>
      </c>
      <c r="J153" s="13" t="s">
        <v>603</v>
      </c>
      <c r="K153" s="13" t="str">
        <f t="shared" si="25"/>
        <v>20110 - Výroba technických plynů</v>
      </c>
      <c r="L153" s="28">
        <f>IF(Převodník!$A$12='Číselník 2008 ÚR 4 a 5'!M153,1,0)</f>
        <v>0</v>
      </c>
      <c r="M153" s="2" t="s">
        <v>605</v>
      </c>
      <c r="N153" s="14" t="s">
        <v>604</v>
      </c>
      <c r="O153" s="9" t="str">
        <f t="shared" si="24"/>
        <v>20.11 - Výroba technických plynů</v>
      </c>
      <c r="P153" s="9" t="s">
        <v>3916</v>
      </c>
      <c r="Q153" s="2">
        <f t="shared" si="28"/>
        <v>0</v>
      </c>
      <c r="S153" s="2">
        <f t="shared" si="26"/>
        <v>0</v>
      </c>
      <c r="T153" s="2" t="str">
        <f t="shared" si="27"/>
        <v>20110 - Výroba technických plynů</v>
      </c>
      <c r="AC153" s="2" t="s">
        <v>605</v>
      </c>
    </row>
    <row r="154" spans="1:29" ht="15" customHeight="1" x14ac:dyDescent="0.25">
      <c r="A154" s="9">
        <v>4</v>
      </c>
      <c r="B154" s="9"/>
      <c r="C154" s="10"/>
      <c r="D154" s="10"/>
      <c r="E154" s="11" t="s">
        <v>3917</v>
      </c>
      <c r="F154" s="12" t="str">
        <f t="shared" si="29"/>
        <v>20.12</v>
      </c>
      <c r="G154" s="12" t="s">
        <v>3917</v>
      </c>
      <c r="H154" s="12" t="s">
        <v>3918</v>
      </c>
      <c r="I154" s="13" t="str">
        <f t="shared" si="23"/>
        <v>20120</v>
      </c>
      <c r="J154" s="13" t="s">
        <v>609</v>
      </c>
      <c r="K154" s="13" t="str">
        <f t="shared" si="25"/>
        <v>20120 - Výroba barviv a pigmentů</v>
      </c>
      <c r="L154" s="28">
        <f>IF(Převodník!$A$12='Číselník 2008 ÚR 4 a 5'!M154,1,0)</f>
        <v>0</v>
      </c>
      <c r="M154" s="2" t="s">
        <v>611</v>
      </c>
      <c r="N154" s="14" t="s">
        <v>610</v>
      </c>
      <c r="O154" s="9" t="str">
        <f t="shared" si="24"/>
        <v>20.12 - Výroba barviv a pigmentů</v>
      </c>
      <c r="P154" s="9" t="s">
        <v>3919</v>
      </c>
      <c r="Q154" s="2">
        <f t="shared" si="28"/>
        <v>0</v>
      </c>
      <c r="S154" s="2">
        <f t="shared" si="26"/>
        <v>0</v>
      </c>
      <c r="T154" s="2" t="str">
        <f t="shared" si="27"/>
        <v>20120 - Výroba barviv a pigmentů</v>
      </c>
      <c r="AC154" s="2" t="s">
        <v>611</v>
      </c>
    </row>
    <row r="155" spans="1:29" ht="15" customHeight="1" x14ac:dyDescent="0.25">
      <c r="A155" s="9">
        <v>4</v>
      </c>
      <c r="B155" s="9"/>
      <c r="C155" s="10"/>
      <c r="D155" s="10"/>
      <c r="E155" s="11" t="s">
        <v>3920</v>
      </c>
      <c r="F155" s="12" t="str">
        <f t="shared" si="29"/>
        <v>20.13</v>
      </c>
      <c r="G155" s="12" t="s">
        <v>3920</v>
      </c>
      <c r="H155" s="12" t="s">
        <v>3921</v>
      </c>
      <c r="I155" s="13" t="str">
        <f t="shared" si="23"/>
        <v>20130</v>
      </c>
      <c r="J155" s="13" t="s">
        <v>612</v>
      </c>
      <c r="K155" s="13" t="str">
        <f t="shared" si="25"/>
        <v>20130 - Výroba jiných základních anorganických chemických látek</v>
      </c>
      <c r="L155" s="28">
        <f>IF(Převodník!$A$12='Číselník 2008 ÚR 4 a 5'!M155,1,0)</f>
        <v>0</v>
      </c>
      <c r="M155" s="2" t="s">
        <v>614</v>
      </c>
      <c r="N155" s="14" t="s">
        <v>613</v>
      </c>
      <c r="O155" s="9" t="str">
        <f t="shared" si="24"/>
        <v>20.13 - Výroba jiných základních anorganických chemických látek</v>
      </c>
      <c r="P155" s="9" t="s">
        <v>3922</v>
      </c>
      <c r="Q155" s="2">
        <f t="shared" si="28"/>
        <v>0</v>
      </c>
      <c r="S155" s="2">
        <f t="shared" si="26"/>
        <v>0</v>
      </c>
      <c r="T155" s="2" t="str">
        <f t="shared" si="27"/>
        <v>20130 - Výroba jiných základních anorganických chemických látek</v>
      </c>
      <c r="AC155" s="2" t="s">
        <v>614</v>
      </c>
    </row>
    <row r="156" spans="1:29" ht="15" customHeight="1" x14ac:dyDescent="0.25">
      <c r="A156" s="9">
        <v>4</v>
      </c>
      <c r="B156" s="9"/>
      <c r="C156" s="10"/>
      <c r="D156" s="10"/>
      <c r="E156" s="11" t="s">
        <v>3923</v>
      </c>
      <c r="F156" s="12" t="str">
        <f t="shared" si="29"/>
        <v>20.14</v>
      </c>
      <c r="G156" s="12" t="s">
        <v>3923</v>
      </c>
      <c r="H156" s="12" t="s">
        <v>3924</v>
      </c>
      <c r="I156" s="13" t="str">
        <f t="shared" si="23"/>
        <v>20140</v>
      </c>
      <c r="J156" s="13" t="s">
        <v>606</v>
      </c>
      <c r="K156" s="13" t="str">
        <f t="shared" si="25"/>
        <v>20140 - Výroba jiných základních organických chemických látek</v>
      </c>
      <c r="L156" s="28">
        <f>IF(Převodník!$A$12='Číselník 2008 ÚR 4 a 5'!M156,1,0)</f>
        <v>0</v>
      </c>
      <c r="M156" s="2" t="s">
        <v>608</v>
      </c>
      <c r="N156" s="14" t="s">
        <v>607</v>
      </c>
      <c r="O156" s="9" t="str">
        <f t="shared" si="24"/>
        <v>20.14 - Výroba jiných základních organických chemických látek</v>
      </c>
      <c r="P156" s="9" t="s">
        <v>3925</v>
      </c>
      <c r="Q156" s="2">
        <f t="shared" si="28"/>
        <v>0</v>
      </c>
      <c r="S156" s="2">
        <f t="shared" si="26"/>
        <v>0</v>
      </c>
      <c r="T156" s="2" t="str">
        <f t="shared" si="27"/>
        <v>20140 - Výroba jiných základních organických chemických látek</v>
      </c>
      <c r="AC156" s="2" t="s">
        <v>608</v>
      </c>
    </row>
    <row r="157" spans="1:29" ht="15" customHeight="1" x14ac:dyDescent="0.25">
      <c r="A157" s="9">
        <v>5</v>
      </c>
      <c r="B157" s="9"/>
      <c r="C157" s="10"/>
      <c r="D157" s="10"/>
      <c r="E157" s="18" t="s">
        <v>3926</v>
      </c>
      <c r="F157" s="12" t="str">
        <f t="shared" si="29"/>
        <v>20.14.1</v>
      </c>
      <c r="G157" s="12" t="s">
        <v>3926</v>
      </c>
      <c r="H157" s="12" t="s">
        <v>618</v>
      </c>
      <c r="I157" s="13" t="str">
        <f t="shared" si="23"/>
        <v>20141</v>
      </c>
      <c r="J157" s="13" t="s">
        <v>618</v>
      </c>
      <c r="K157" s="13" t="str">
        <f t="shared" si="25"/>
        <v>20141 - Výroba bioetanolu (biolihu) pro pohon motorů a pro výrobu směsí a komponent paliv pro pohon motorů</v>
      </c>
      <c r="L157" s="28">
        <f>IF(Převodník!$A$12='Číselník 2008 ÚR 4 a 5'!M157,1,0)</f>
        <v>0</v>
      </c>
      <c r="M157" s="2" t="s">
        <v>3927</v>
      </c>
      <c r="N157" s="17" t="s">
        <v>3928</v>
      </c>
      <c r="O157" s="9" t="str">
        <f t="shared" si="24"/>
        <v>20.14.1 - Výroba bioetanolu (biolihu) pro pohon motorů a pro výrobu směsí a komponent paliv pro pohon motorů</v>
      </c>
      <c r="P157" s="9" t="s">
        <v>3929</v>
      </c>
      <c r="Q157" s="2">
        <f t="shared" si="28"/>
        <v>0</v>
      </c>
      <c r="S157" s="2">
        <f t="shared" si="26"/>
        <v>0</v>
      </c>
      <c r="T157" s="2" t="str">
        <f t="shared" si="27"/>
        <v>20141 - Výroba bioetanolu (biolihu) pro pohon motorů a pro výrobu směsí a komponent paliv pro pohon motorů</v>
      </c>
      <c r="AC157" s="2" t="s">
        <v>3927</v>
      </c>
    </row>
    <row r="158" spans="1:29" ht="15" customHeight="1" x14ac:dyDescent="0.25">
      <c r="A158" s="9">
        <v>5</v>
      </c>
      <c r="B158" s="9"/>
      <c r="C158" s="10"/>
      <c r="D158" s="10"/>
      <c r="E158" s="19" t="s">
        <v>3930</v>
      </c>
      <c r="F158" s="12" t="str">
        <f t="shared" si="29"/>
        <v>20.14.9</v>
      </c>
      <c r="G158" s="12" t="s">
        <v>3930</v>
      </c>
      <c r="H158" s="12" t="s">
        <v>621</v>
      </c>
      <c r="I158" s="13" t="str">
        <f t="shared" si="23"/>
        <v>20149</v>
      </c>
      <c r="J158" s="13" t="s">
        <v>621</v>
      </c>
      <c r="K158" s="13" t="str">
        <f t="shared" si="25"/>
        <v>20149 - Výroba ostatních základních organických chemických látek</v>
      </c>
      <c r="L158" s="28">
        <f>IF(Převodník!$A$12='Číselník 2008 ÚR 4 a 5'!M158,1,0)</f>
        <v>0</v>
      </c>
      <c r="M158" s="2" t="s">
        <v>623</v>
      </c>
      <c r="N158" s="17" t="s">
        <v>622</v>
      </c>
      <c r="O158" s="9" t="str">
        <f t="shared" si="24"/>
        <v>20.14.9 - Výroba ostatních základních organických chemických látek</v>
      </c>
      <c r="P158" s="9" t="s">
        <v>3931</v>
      </c>
      <c r="Q158" s="2">
        <f t="shared" si="28"/>
        <v>0</v>
      </c>
      <c r="S158" s="2">
        <f t="shared" si="26"/>
        <v>0</v>
      </c>
      <c r="T158" s="2" t="str">
        <f t="shared" si="27"/>
        <v>20149 - Výroba ostatních základních organických chemických látek</v>
      </c>
      <c r="AC158" s="2" t="s">
        <v>623</v>
      </c>
    </row>
    <row r="159" spans="1:29" ht="15" customHeight="1" x14ac:dyDescent="0.25">
      <c r="A159" s="9">
        <v>4</v>
      </c>
      <c r="B159" s="9"/>
      <c r="C159" s="10"/>
      <c r="D159" s="10"/>
      <c r="E159" s="11" t="s">
        <v>3932</v>
      </c>
      <c r="F159" s="12" t="str">
        <f t="shared" si="29"/>
        <v>20.15</v>
      </c>
      <c r="G159" s="12" t="s">
        <v>3932</v>
      </c>
      <c r="H159" s="12" t="s">
        <v>3933</v>
      </c>
      <c r="I159" s="13" t="str">
        <f t="shared" si="23"/>
        <v>20150</v>
      </c>
      <c r="J159" s="13" t="s">
        <v>624</v>
      </c>
      <c r="K159" s="13" t="str">
        <f t="shared" si="25"/>
        <v>20150 - Výroba hnojiv a dusíkatých sloučenin</v>
      </c>
      <c r="L159" s="28">
        <f>IF(Převodník!$A$12='Číselník 2008 ÚR 4 a 5'!M159,1,0)</f>
        <v>0</v>
      </c>
      <c r="M159" s="2" t="s">
        <v>626</v>
      </c>
      <c r="N159" s="14" t="s">
        <v>625</v>
      </c>
      <c r="O159" s="9" t="str">
        <f t="shared" si="24"/>
        <v>20.15 - Výroba hnojiv a dusíkatých sloučenin</v>
      </c>
      <c r="P159" s="9" t="s">
        <v>3934</v>
      </c>
      <c r="Q159" s="2">
        <f t="shared" si="28"/>
        <v>0</v>
      </c>
      <c r="S159" s="2">
        <f t="shared" si="26"/>
        <v>0</v>
      </c>
      <c r="T159" s="2" t="str">
        <f t="shared" si="27"/>
        <v>20150 - Výroba hnojiv a dusíkatých sloučenin</v>
      </c>
      <c r="AC159" s="2" t="s">
        <v>626</v>
      </c>
    </row>
    <row r="160" spans="1:29" ht="15" customHeight="1" x14ac:dyDescent="0.25">
      <c r="A160" s="9">
        <v>4</v>
      </c>
      <c r="B160" s="9"/>
      <c r="C160" s="10"/>
      <c r="D160" s="10"/>
      <c r="E160" s="11" t="s">
        <v>3935</v>
      </c>
      <c r="F160" s="12" t="str">
        <f t="shared" si="29"/>
        <v>20.16</v>
      </c>
      <c r="G160" s="12" t="s">
        <v>3935</v>
      </c>
      <c r="H160" s="12" t="s">
        <v>3936</v>
      </c>
      <c r="I160" s="13" t="str">
        <f t="shared" si="23"/>
        <v>20160</v>
      </c>
      <c r="J160" s="13" t="s">
        <v>627</v>
      </c>
      <c r="K160" s="13" t="str">
        <f t="shared" si="25"/>
        <v>20160 - Výroba plastů v primárních formách</v>
      </c>
      <c r="L160" s="28">
        <f>IF(Převodník!$A$12='Číselník 2008 ÚR 4 a 5'!M160,1,0)</f>
        <v>0</v>
      </c>
      <c r="M160" s="2" t="s">
        <v>629</v>
      </c>
      <c r="N160" s="14" t="s">
        <v>628</v>
      </c>
      <c r="O160" s="9" t="str">
        <f t="shared" si="24"/>
        <v>20.16 - Výroba plastů v primárních formách</v>
      </c>
      <c r="P160" s="9" t="s">
        <v>3937</v>
      </c>
      <c r="Q160" s="2">
        <f t="shared" si="28"/>
        <v>0</v>
      </c>
      <c r="S160" s="2">
        <f t="shared" si="26"/>
        <v>0</v>
      </c>
      <c r="T160" s="2" t="str">
        <f t="shared" si="27"/>
        <v>20160 - Výroba plastů v primárních formách</v>
      </c>
      <c r="AC160" s="2" t="s">
        <v>629</v>
      </c>
    </row>
    <row r="161" spans="1:29" ht="15" customHeight="1" x14ac:dyDescent="0.25">
      <c r="A161" s="9">
        <v>4</v>
      </c>
      <c r="B161" s="9"/>
      <c r="C161" s="10"/>
      <c r="D161" s="10"/>
      <c r="E161" s="11" t="s">
        <v>3938</v>
      </c>
      <c r="F161" s="12" t="str">
        <f t="shared" si="29"/>
        <v>20.17</v>
      </c>
      <c r="G161" s="12" t="s">
        <v>3938</v>
      </c>
      <c r="H161" s="12" t="s">
        <v>3939</v>
      </c>
      <c r="I161" s="13" t="str">
        <f t="shared" si="23"/>
        <v>20170</v>
      </c>
      <c r="J161" s="13" t="s">
        <v>630</v>
      </c>
      <c r="K161" s="13" t="str">
        <f t="shared" si="25"/>
        <v>20170 - Výroba syntetického kaučuku v primárních formách</v>
      </c>
      <c r="L161" s="28">
        <f>IF(Převodník!$A$12='Číselník 2008 ÚR 4 a 5'!M161,1,0)</f>
        <v>0</v>
      </c>
      <c r="M161" s="2" t="s">
        <v>632</v>
      </c>
      <c r="N161" s="14" t="s">
        <v>631</v>
      </c>
      <c r="O161" s="9" t="str">
        <f t="shared" si="24"/>
        <v>20.17 - Výroba syntetického kaučuku v primárních formách</v>
      </c>
      <c r="P161" s="9" t="s">
        <v>3940</v>
      </c>
      <c r="Q161" s="2">
        <f t="shared" si="28"/>
        <v>0</v>
      </c>
      <c r="S161" s="2">
        <f t="shared" si="26"/>
        <v>0</v>
      </c>
      <c r="T161" s="2" t="str">
        <f t="shared" si="27"/>
        <v>20170 - Výroba syntetického kaučuku v primárních formách</v>
      </c>
      <c r="AC161" s="2" t="s">
        <v>632</v>
      </c>
    </row>
    <row r="162" spans="1:29" ht="15" customHeight="1" x14ac:dyDescent="0.25">
      <c r="A162" s="9">
        <v>4</v>
      </c>
      <c r="B162" s="9"/>
      <c r="C162" s="10"/>
      <c r="D162" s="10"/>
      <c r="E162" s="11" t="s">
        <v>3941</v>
      </c>
      <c r="F162" s="12" t="str">
        <f>E162</f>
        <v>20.20</v>
      </c>
      <c r="G162" s="12" t="s">
        <v>3941</v>
      </c>
      <c r="H162" s="12" t="s">
        <v>3942</v>
      </c>
      <c r="I162" s="13" t="str">
        <f t="shared" si="23"/>
        <v>20200</v>
      </c>
      <c r="J162" s="13" t="s">
        <v>633</v>
      </c>
      <c r="K162" s="13" t="str">
        <f t="shared" si="25"/>
        <v>20200 - Výroba pesticidů a jiných agrochemických přípravků</v>
      </c>
      <c r="L162" s="28">
        <f>IF(Převodník!$A$12='Číselník 2008 ÚR 4 a 5'!M162,1,0)</f>
        <v>0</v>
      </c>
      <c r="M162" s="2" t="s">
        <v>635</v>
      </c>
      <c r="N162" s="14" t="s">
        <v>634</v>
      </c>
      <c r="O162" s="9" t="str">
        <f t="shared" si="24"/>
        <v>20.20 - Výroba pesticidů a jiných agrochemických přípravků</v>
      </c>
      <c r="P162" s="9" t="s">
        <v>3943</v>
      </c>
      <c r="Q162" s="2">
        <f t="shared" si="28"/>
        <v>0</v>
      </c>
      <c r="S162" s="2">
        <f t="shared" si="26"/>
        <v>0</v>
      </c>
      <c r="T162" s="2" t="str">
        <f t="shared" si="27"/>
        <v>20200 - Výroba pesticidů a jiných agrochemických přípravků</v>
      </c>
      <c r="AC162" s="2" t="s">
        <v>635</v>
      </c>
    </row>
    <row r="163" spans="1:29" ht="15" customHeight="1" x14ac:dyDescent="0.25">
      <c r="A163" s="9">
        <v>4</v>
      </c>
      <c r="B163" s="9"/>
      <c r="C163" s="10"/>
      <c r="D163" s="10"/>
      <c r="E163" s="11" t="s">
        <v>3944</v>
      </c>
      <c r="F163" s="12" t="str">
        <f>E163</f>
        <v>20.30</v>
      </c>
      <c r="G163" s="12" t="s">
        <v>3944</v>
      </c>
      <c r="H163" s="12" t="s">
        <v>3945</v>
      </c>
      <c r="I163" s="13" t="str">
        <f t="shared" si="23"/>
        <v>20300</v>
      </c>
      <c r="J163" s="13" t="s">
        <v>638</v>
      </c>
      <c r="K163" s="13" t="str">
        <f t="shared" si="25"/>
        <v>20300 - Výroba nátěrových barev, laků a jiných nátěrových materiálů, tiskařských barev a tmelů</v>
      </c>
      <c r="L163" s="28">
        <f>IF(Převodník!$A$12='Číselník 2008 ÚR 4 a 5'!M163,1,0)</f>
        <v>0</v>
      </c>
      <c r="M163" s="2" t="s">
        <v>640</v>
      </c>
      <c r="N163" s="14" t="s">
        <v>639</v>
      </c>
      <c r="O163" s="9" t="str">
        <f t="shared" si="24"/>
        <v>20.30 - Výroba nátěrových barev, laků a jiných nátěrových materiálů, tiskařských barev a tmelů</v>
      </c>
      <c r="P163" s="9" t="s">
        <v>3946</v>
      </c>
      <c r="Q163" s="2">
        <f t="shared" si="28"/>
        <v>0</v>
      </c>
      <c r="S163" s="2">
        <f t="shared" si="26"/>
        <v>0</v>
      </c>
      <c r="T163" s="2" t="str">
        <f t="shared" si="27"/>
        <v>20300 - Výroba nátěrových barev, laků a jiných nátěrových materiálů, tiskařských barev a tmelů</v>
      </c>
      <c r="AC163" s="2" t="s">
        <v>640</v>
      </c>
    </row>
    <row r="164" spans="1:29" ht="15" customHeight="1" x14ac:dyDescent="0.25">
      <c r="A164" s="9">
        <v>4</v>
      </c>
      <c r="B164" s="9"/>
      <c r="C164" s="10"/>
      <c r="D164" s="10"/>
      <c r="E164" s="11" t="s">
        <v>3947</v>
      </c>
      <c r="F164" s="12" t="str">
        <f t="shared" ref="F164:F171" si="30">E164</f>
        <v>20.41</v>
      </c>
      <c r="G164" s="12" t="s">
        <v>3947</v>
      </c>
      <c r="H164" s="12" t="s">
        <v>3948</v>
      </c>
      <c r="I164" s="13" t="str">
        <f t="shared" si="23"/>
        <v>20410</v>
      </c>
      <c r="J164" s="13" t="s">
        <v>643</v>
      </c>
      <c r="K164" s="13" t="str">
        <f t="shared" si="25"/>
        <v>20410 - Výroba mýdel a detergentů, čisticích a lešticích prostředků</v>
      </c>
      <c r="L164" s="28">
        <f>IF(Převodník!$A$12='Číselník 2008 ÚR 4 a 5'!M164,1,0)</f>
        <v>0</v>
      </c>
      <c r="M164" s="2" t="s">
        <v>645</v>
      </c>
      <c r="N164" s="17" t="s">
        <v>644</v>
      </c>
      <c r="O164" s="9" t="str">
        <f t="shared" si="24"/>
        <v>20.41 - Výroba mýdel a detergentů, čisticích a lešticích prostředků</v>
      </c>
      <c r="P164" s="9" t="s">
        <v>3949</v>
      </c>
      <c r="Q164" s="2">
        <f t="shared" si="28"/>
        <v>0</v>
      </c>
      <c r="S164" s="2">
        <f t="shared" si="26"/>
        <v>0</v>
      </c>
      <c r="T164" s="2" t="str">
        <f t="shared" si="27"/>
        <v>20410 - Výroba mýdel a detergentů, čisticích a lešticích prostředků</v>
      </c>
      <c r="AC164" s="2" t="s">
        <v>645</v>
      </c>
    </row>
    <row r="165" spans="1:29" ht="15" customHeight="1" x14ac:dyDescent="0.25">
      <c r="A165" s="9">
        <v>4</v>
      </c>
      <c r="B165" s="9"/>
      <c r="C165" s="10"/>
      <c r="D165" s="10"/>
      <c r="E165" s="11" t="s">
        <v>3950</v>
      </c>
      <c r="F165" s="12" t="str">
        <f t="shared" si="30"/>
        <v>20.42</v>
      </c>
      <c r="G165" s="12" t="s">
        <v>3950</v>
      </c>
      <c r="H165" s="12" t="s">
        <v>3951</v>
      </c>
      <c r="I165" s="13" t="str">
        <f t="shared" si="23"/>
        <v>20420</v>
      </c>
      <c r="J165" s="13" t="s">
        <v>648</v>
      </c>
      <c r="K165" s="13" t="str">
        <f t="shared" si="25"/>
        <v>20420 - Výroba parfémů a toaletních přípravků</v>
      </c>
      <c r="L165" s="28">
        <f>IF(Převodník!$A$12='Číselník 2008 ÚR 4 a 5'!M165,1,0)</f>
        <v>0</v>
      </c>
      <c r="M165" s="2" t="s">
        <v>650</v>
      </c>
      <c r="N165" s="14" t="s">
        <v>649</v>
      </c>
      <c r="O165" s="9" t="str">
        <f t="shared" si="24"/>
        <v>20.42 - Výroba parfémů a toaletních přípravků</v>
      </c>
      <c r="P165" s="9" t="s">
        <v>3952</v>
      </c>
      <c r="Q165" s="2">
        <f t="shared" si="28"/>
        <v>0</v>
      </c>
      <c r="S165" s="2">
        <f t="shared" si="26"/>
        <v>0</v>
      </c>
      <c r="T165" s="2" t="str">
        <f t="shared" si="27"/>
        <v>20420 - Výroba parfémů a toaletních přípravků</v>
      </c>
      <c r="AC165" s="2" t="s">
        <v>650</v>
      </c>
    </row>
    <row r="166" spans="1:29" ht="15" customHeight="1" x14ac:dyDescent="0.25">
      <c r="A166" s="9">
        <v>4</v>
      </c>
      <c r="B166" s="9"/>
      <c r="C166" s="10"/>
      <c r="D166" s="10"/>
      <c r="E166" s="11" t="s">
        <v>3953</v>
      </c>
      <c r="F166" s="12" t="str">
        <f t="shared" si="30"/>
        <v>20.51</v>
      </c>
      <c r="G166" s="12" t="s">
        <v>3953</v>
      </c>
      <c r="H166" s="12" t="s">
        <v>3954</v>
      </c>
      <c r="I166" s="13" t="str">
        <f t="shared" si="23"/>
        <v>20510</v>
      </c>
      <c r="J166" s="13" t="s">
        <v>615</v>
      </c>
      <c r="K166" s="13" t="str">
        <f t="shared" si="25"/>
        <v>20510 - Výroba výbušnin</v>
      </c>
      <c r="L166" s="28">
        <f>IF(Převodník!$A$12='Číselník 2008 ÚR 4 a 5'!M166,1,0)</f>
        <v>0</v>
      </c>
      <c r="M166" s="2" t="s">
        <v>652</v>
      </c>
      <c r="N166" s="14" t="s">
        <v>651</v>
      </c>
      <c r="O166" s="9" t="str">
        <f t="shared" si="24"/>
        <v>20.51 - Výroba výbušnin</v>
      </c>
      <c r="P166" s="9" t="s">
        <v>3955</v>
      </c>
      <c r="Q166" s="2">
        <f t="shared" si="28"/>
        <v>0</v>
      </c>
      <c r="S166" s="2">
        <f t="shared" si="26"/>
        <v>0</v>
      </c>
      <c r="T166" s="2" t="str">
        <f t="shared" si="27"/>
        <v>20510 - Výroba výbušnin</v>
      </c>
      <c r="AC166" s="2" t="s">
        <v>652</v>
      </c>
    </row>
    <row r="167" spans="1:29" ht="15" customHeight="1" x14ac:dyDescent="0.25">
      <c r="A167" s="9">
        <v>4</v>
      </c>
      <c r="B167" s="9"/>
      <c r="C167" s="10"/>
      <c r="D167" s="10"/>
      <c r="E167" s="11" t="s">
        <v>3956</v>
      </c>
      <c r="F167" s="12" t="str">
        <f t="shared" si="30"/>
        <v>20.52</v>
      </c>
      <c r="G167" s="12" t="s">
        <v>3956</v>
      </c>
      <c r="H167" s="12" t="s">
        <v>3957</v>
      </c>
      <c r="I167" s="13" t="str">
        <f t="shared" si="23"/>
        <v>20520</v>
      </c>
      <c r="J167" s="13" t="s">
        <v>656</v>
      </c>
      <c r="K167" s="13" t="str">
        <f t="shared" si="25"/>
        <v xml:space="preserve">20520 - Výroba klihů </v>
      </c>
      <c r="L167" s="28">
        <f>IF(Převodník!$A$12='Číselník 2008 ÚR 4 a 5'!M167,1,0)</f>
        <v>0</v>
      </c>
      <c r="M167" s="2" t="s">
        <v>658</v>
      </c>
      <c r="N167" s="14" t="s">
        <v>3958</v>
      </c>
      <c r="O167" s="9" t="str">
        <f t="shared" si="24"/>
        <v xml:space="preserve">20.52 - Výroba klihů </v>
      </c>
      <c r="P167" s="9" t="s">
        <v>3959</v>
      </c>
      <c r="Q167" s="2">
        <f t="shared" si="28"/>
        <v>0</v>
      </c>
      <c r="S167" s="2">
        <f t="shared" si="26"/>
        <v>0</v>
      </c>
      <c r="T167" s="2" t="str">
        <f t="shared" si="27"/>
        <v>20520 - Výroba klihů</v>
      </c>
      <c r="AC167" s="2" t="s">
        <v>658</v>
      </c>
    </row>
    <row r="168" spans="1:29" ht="15" customHeight="1" x14ac:dyDescent="0.25">
      <c r="A168" s="9">
        <v>4</v>
      </c>
      <c r="B168" s="9"/>
      <c r="C168" s="10"/>
      <c r="D168" s="10"/>
      <c r="E168" s="11" t="s">
        <v>3960</v>
      </c>
      <c r="F168" s="12" t="str">
        <f t="shared" si="30"/>
        <v>20.53</v>
      </c>
      <c r="G168" s="12" t="s">
        <v>3960</v>
      </c>
      <c r="H168" s="12" t="s">
        <v>3961</v>
      </c>
      <c r="I168" s="13" t="str">
        <f t="shared" si="23"/>
        <v>20530</v>
      </c>
      <c r="J168" s="13" t="s">
        <v>659</v>
      </c>
      <c r="K168" s="13" t="str">
        <f t="shared" si="25"/>
        <v xml:space="preserve">20530 - Výroba vonných silic </v>
      </c>
      <c r="L168" s="28">
        <f>IF(Převodník!$A$12='Číselník 2008 ÚR 4 a 5'!M168,1,0)</f>
        <v>0</v>
      </c>
      <c r="M168" s="2" t="s">
        <v>661</v>
      </c>
      <c r="N168" s="14" t="s">
        <v>3962</v>
      </c>
      <c r="O168" s="9" t="str">
        <f t="shared" si="24"/>
        <v xml:space="preserve">20.53 - Výroba vonných silic </v>
      </c>
      <c r="P168" s="9" t="s">
        <v>3963</v>
      </c>
      <c r="Q168" s="2">
        <f t="shared" si="28"/>
        <v>0</v>
      </c>
      <c r="S168" s="2">
        <f t="shared" si="26"/>
        <v>0</v>
      </c>
      <c r="T168" s="2" t="str">
        <f t="shared" si="27"/>
        <v>20530 - Výroba vonných silic</v>
      </c>
      <c r="AC168" s="2" t="s">
        <v>661</v>
      </c>
    </row>
    <row r="169" spans="1:29" ht="15" customHeight="1" x14ac:dyDescent="0.25">
      <c r="A169" s="9">
        <v>4</v>
      </c>
      <c r="B169" s="9"/>
      <c r="C169" s="15"/>
      <c r="D169" s="15"/>
      <c r="E169" s="11" t="s">
        <v>3964</v>
      </c>
      <c r="F169" s="12" t="str">
        <f t="shared" si="30"/>
        <v>20.59</v>
      </c>
      <c r="G169" s="12" t="s">
        <v>3964</v>
      </c>
      <c r="H169" s="12" t="s">
        <v>3965</v>
      </c>
      <c r="I169" s="13" t="str">
        <f t="shared" si="23"/>
        <v>20590</v>
      </c>
      <c r="J169" s="13" t="s">
        <v>653</v>
      </c>
      <c r="K169" s="13" t="str">
        <f t="shared" si="25"/>
        <v>20590 - Výroba ostatních chemických výrobků j. n.</v>
      </c>
      <c r="L169" s="28">
        <f>IF(Převodník!$A$12='Číselník 2008 ÚR 4 a 5'!M169,1,0)</f>
        <v>0</v>
      </c>
      <c r="M169" s="2" t="s">
        <v>655</v>
      </c>
      <c r="N169" s="14" t="s">
        <v>654</v>
      </c>
      <c r="O169" s="9" t="str">
        <f t="shared" si="24"/>
        <v>20.59 - Výroba ostatních chemických výrobků j. n.</v>
      </c>
      <c r="P169" s="9" t="s">
        <v>3966</v>
      </c>
      <c r="Q169" s="2">
        <f t="shared" si="28"/>
        <v>0</v>
      </c>
      <c r="S169" s="2">
        <f t="shared" si="26"/>
        <v>0</v>
      </c>
      <c r="T169" s="2" t="str">
        <f t="shared" si="27"/>
        <v>20590 - Výroba ostatních chemických výrobků j. n.</v>
      </c>
      <c r="AC169" s="2" t="s">
        <v>655</v>
      </c>
    </row>
    <row r="170" spans="1:29" ht="15" customHeight="1" x14ac:dyDescent="0.25">
      <c r="A170" s="9">
        <v>5</v>
      </c>
      <c r="B170" s="9"/>
      <c r="C170" s="15"/>
      <c r="D170" s="15"/>
      <c r="E170" s="18" t="s">
        <v>3967</v>
      </c>
      <c r="F170" s="12" t="str">
        <f t="shared" si="30"/>
        <v>20.59.1</v>
      </c>
      <c r="G170" s="12" t="s">
        <v>3967</v>
      </c>
      <c r="H170" s="12" t="s">
        <v>662</v>
      </c>
      <c r="I170" s="13" t="str">
        <f t="shared" si="23"/>
        <v>20591</v>
      </c>
      <c r="J170" s="13" t="s">
        <v>662</v>
      </c>
      <c r="K170" s="13" t="str">
        <f t="shared" si="25"/>
        <v>20591 - Výroba metylesterů a etylesterů mastných kyselin pro pohon motorů a pro výrobu směsí paliv pro pohon motorů</v>
      </c>
      <c r="L170" s="28">
        <f>IF(Převodník!$A$12='Číselník 2008 ÚR 4 a 5'!M170,1,0)</f>
        <v>0</v>
      </c>
      <c r="M170" s="2" t="s">
        <v>3968</v>
      </c>
      <c r="N170" s="17" t="s">
        <v>3969</v>
      </c>
      <c r="O170" s="9" t="str">
        <f t="shared" si="24"/>
        <v>20.59.1 - Výroba metylesterů a etylesterů mastných kyselin pro pohon motorů a pro výrobu směsí paliv pro pohon motorů</v>
      </c>
      <c r="P170" s="9" t="s">
        <v>3970</v>
      </c>
      <c r="Q170" s="2">
        <f t="shared" si="28"/>
        <v>0</v>
      </c>
      <c r="S170" s="2">
        <f t="shared" si="26"/>
        <v>0</v>
      </c>
      <c r="T170" s="2" t="str">
        <f t="shared" si="27"/>
        <v>20591 - Výroba metylesterů a etylesterů mastných kyselin pro pohon motorů a pro výrobu směsí paliv pro pohon motorů</v>
      </c>
      <c r="AC170" s="2" t="s">
        <v>3968</v>
      </c>
    </row>
    <row r="171" spans="1:29" ht="15" customHeight="1" x14ac:dyDescent="0.25">
      <c r="A171" s="9">
        <v>5</v>
      </c>
      <c r="B171" s="9"/>
      <c r="C171" s="15"/>
      <c r="D171" s="15"/>
      <c r="E171" s="19" t="s">
        <v>3971</v>
      </c>
      <c r="F171" s="12" t="str">
        <f t="shared" si="30"/>
        <v>20.59.9</v>
      </c>
      <c r="G171" s="12" t="s">
        <v>3971</v>
      </c>
      <c r="H171" s="12" t="s">
        <v>665</v>
      </c>
      <c r="I171" s="13" t="str">
        <f t="shared" si="23"/>
        <v>20599</v>
      </c>
      <c r="J171" s="13" t="s">
        <v>665</v>
      </c>
      <c r="K171" s="13" t="str">
        <f t="shared" si="25"/>
        <v>20599 - Výroba jiných chemických výrobků j. n.</v>
      </c>
      <c r="L171" s="28">
        <f>IF(Převodník!$A$12='Číselník 2008 ÚR 4 a 5'!M171,1,0)</f>
        <v>0</v>
      </c>
      <c r="M171" s="2" t="s">
        <v>667</v>
      </c>
      <c r="N171" s="17" t="s">
        <v>666</v>
      </c>
      <c r="O171" s="9" t="str">
        <f t="shared" si="24"/>
        <v>20.59.9 - Výroba jiných chemických výrobků j. n.</v>
      </c>
      <c r="P171" s="9" t="s">
        <v>3972</v>
      </c>
      <c r="Q171" s="2">
        <f t="shared" si="28"/>
        <v>0</v>
      </c>
      <c r="S171" s="2">
        <f t="shared" si="26"/>
        <v>0</v>
      </c>
      <c r="T171" s="2" t="str">
        <f t="shared" si="27"/>
        <v>20599 - Výroba jiných chemických výrobků j. n.</v>
      </c>
      <c r="AC171" s="2" t="s">
        <v>667</v>
      </c>
    </row>
    <row r="172" spans="1:29" ht="15" customHeight="1" x14ac:dyDescent="0.25">
      <c r="A172" s="9">
        <v>4</v>
      </c>
      <c r="B172" s="9"/>
      <c r="C172" s="10"/>
      <c r="D172" s="10"/>
      <c r="E172" s="11" t="s">
        <v>3973</v>
      </c>
      <c r="F172" s="12" t="str">
        <f>E172</f>
        <v>20.60</v>
      </c>
      <c r="G172" s="12" t="s">
        <v>3973</v>
      </c>
      <c r="H172" s="12" t="s">
        <v>3974</v>
      </c>
      <c r="I172" s="13" t="str">
        <f t="shared" si="23"/>
        <v>20600</v>
      </c>
      <c r="J172" s="13" t="s">
        <v>669</v>
      </c>
      <c r="K172" s="13" t="str">
        <f t="shared" si="25"/>
        <v>20600 - Výroba chemických vláken</v>
      </c>
      <c r="L172" s="28">
        <f>IF(Převodník!$A$12='Číselník 2008 ÚR 4 a 5'!M172,1,0)</f>
        <v>0</v>
      </c>
      <c r="M172" s="2" t="s">
        <v>668</v>
      </c>
      <c r="N172" s="14" t="s">
        <v>670</v>
      </c>
      <c r="O172" s="9" t="str">
        <f t="shared" si="24"/>
        <v>20.60 - Výroba chemických vláken</v>
      </c>
      <c r="P172" s="9" t="s">
        <v>3975</v>
      </c>
      <c r="Q172" s="2">
        <f t="shared" si="28"/>
        <v>0</v>
      </c>
      <c r="S172" s="2">
        <f t="shared" si="26"/>
        <v>0</v>
      </c>
      <c r="T172" s="2" t="str">
        <f t="shared" si="27"/>
        <v>20600 - Výroba chemických vláken</v>
      </c>
      <c r="AC172" s="2" t="s">
        <v>668</v>
      </c>
    </row>
    <row r="173" spans="1:29" ht="15" customHeight="1" x14ac:dyDescent="0.25">
      <c r="A173" s="9">
        <v>4</v>
      </c>
      <c r="B173" s="9"/>
      <c r="C173" s="10"/>
      <c r="D173" s="10"/>
      <c r="E173" s="11" t="s">
        <v>3976</v>
      </c>
      <c r="F173" s="12" t="str">
        <f>E173</f>
        <v>21.10</v>
      </c>
      <c r="G173" s="12" t="s">
        <v>3976</v>
      </c>
      <c r="H173" s="12" t="s">
        <v>3977</v>
      </c>
      <c r="I173" s="13" t="str">
        <f t="shared" si="23"/>
        <v>21100</v>
      </c>
      <c r="J173" s="13" t="s">
        <v>672</v>
      </c>
      <c r="K173" s="13" t="str">
        <f t="shared" si="25"/>
        <v>21100 - Výroba základních farmaceutických výrobků</v>
      </c>
      <c r="L173" s="28">
        <f>IF(Převodník!$A$12='Číselník 2008 ÚR 4 a 5'!M173,1,0)</f>
        <v>0</v>
      </c>
      <c r="M173" s="2" t="s">
        <v>671</v>
      </c>
      <c r="N173" s="14" t="s">
        <v>673</v>
      </c>
      <c r="O173" s="9" t="str">
        <f t="shared" si="24"/>
        <v>21.10 - Výroba základních farmaceutických výrobků</v>
      </c>
      <c r="P173" s="9" t="s">
        <v>3978</v>
      </c>
      <c r="Q173" s="2">
        <f t="shared" si="28"/>
        <v>0</v>
      </c>
      <c r="S173" s="2">
        <f t="shared" si="26"/>
        <v>0</v>
      </c>
      <c r="T173" s="2" t="str">
        <f t="shared" si="27"/>
        <v>21100 - Výroba základních farmaceutických výrobků</v>
      </c>
      <c r="AC173" s="2" t="s">
        <v>671</v>
      </c>
    </row>
    <row r="174" spans="1:29" ht="15" customHeight="1" x14ac:dyDescent="0.25">
      <c r="A174" s="9">
        <v>4</v>
      </c>
      <c r="B174" s="9"/>
      <c r="C174" s="10"/>
      <c r="D174" s="10"/>
      <c r="E174" s="11" t="s">
        <v>3979</v>
      </c>
      <c r="F174" s="12" t="str">
        <f>E174</f>
        <v>21.20</v>
      </c>
      <c r="G174" s="12" t="s">
        <v>3979</v>
      </c>
      <c r="H174" s="12" t="s">
        <v>3980</v>
      </c>
      <c r="I174" s="13" t="str">
        <f t="shared" si="23"/>
        <v>21200</v>
      </c>
      <c r="J174" s="13" t="s">
        <v>675</v>
      </c>
      <c r="K174" s="13" t="str">
        <f t="shared" si="25"/>
        <v xml:space="preserve">21200 - Výroba farmaceutických přípravků </v>
      </c>
      <c r="L174" s="28">
        <f>IF(Převodník!$A$12='Číselník 2008 ÚR 4 a 5'!M174,1,0)</f>
        <v>0</v>
      </c>
      <c r="M174" s="2" t="s">
        <v>674</v>
      </c>
      <c r="N174" s="14" t="s">
        <v>3981</v>
      </c>
      <c r="O174" s="9" t="str">
        <f t="shared" si="24"/>
        <v xml:space="preserve">21.20 - Výroba farmaceutických přípravků </v>
      </c>
      <c r="P174" s="9" t="s">
        <v>3982</v>
      </c>
      <c r="Q174" s="2">
        <f t="shared" si="28"/>
        <v>0</v>
      </c>
      <c r="S174" s="2">
        <f t="shared" si="26"/>
        <v>0</v>
      </c>
      <c r="T174" s="2" t="str">
        <f t="shared" si="27"/>
        <v>21200 - Výroba farmaceutických přípravků</v>
      </c>
      <c r="AC174" s="2" t="s">
        <v>674</v>
      </c>
    </row>
    <row r="175" spans="1:29" ht="15" customHeight="1" x14ac:dyDescent="0.25">
      <c r="A175" s="9">
        <v>4</v>
      </c>
      <c r="B175" s="9"/>
      <c r="C175" s="10"/>
      <c r="D175" s="10"/>
      <c r="E175" s="11" t="s">
        <v>3983</v>
      </c>
      <c r="F175" s="12" t="str">
        <f t="shared" ref="F175:F185" si="31">E175</f>
        <v>22.11</v>
      </c>
      <c r="G175" s="12" t="s">
        <v>3983</v>
      </c>
      <c r="H175" s="12" t="s">
        <v>3984</v>
      </c>
      <c r="I175" s="13" t="str">
        <f t="shared" si="23"/>
        <v>22110</v>
      </c>
      <c r="J175" s="13" t="s">
        <v>678</v>
      </c>
      <c r="K175" s="13" t="str">
        <f t="shared" si="25"/>
        <v>22110 - Výroba pryžových plášťů a duší; protektorování pneumatik</v>
      </c>
      <c r="L175" s="28">
        <f>IF(Převodník!$A$12='Číselník 2008 ÚR 4 a 5'!M175,1,0)</f>
        <v>0</v>
      </c>
      <c r="M175" s="2" t="s">
        <v>680</v>
      </c>
      <c r="N175" s="14" t="s">
        <v>679</v>
      </c>
      <c r="O175" s="9" t="str">
        <f t="shared" si="24"/>
        <v>22.11 - Výroba pryžových plášťů a duší; protektorování pneumatik</v>
      </c>
      <c r="P175" s="9" t="s">
        <v>3985</v>
      </c>
      <c r="Q175" s="2">
        <f t="shared" si="28"/>
        <v>0</v>
      </c>
      <c r="S175" s="2">
        <f t="shared" si="26"/>
        <v>0</v>
      </c>
      <c r="T175" s="2" t="str">
        <f t="shared" si="27"/>
        <v>22110 - Výroba pryžových plášťů a duší; protektorování pneumatik</v>
      </c>
      <c r="AC175" s="2" t="s">
        <v>680</v>
      </c>
    </row>
    <row r="176" spans="1:29" ht="15" customHeight="1" x14ac:dyDescent="0.25">
      <c r="A176" s="9">
        <v>4</v>
      </c>
      <c r="B176" s="9"/>
      <c r="C176" s="10"/>
      <c r="D176" s="10"/>
      <c r="E176" s="11" t="s">
        <v>3986</v>
      </c>
      <c r="F176" s="12" t="str">
        <f t="shared" si="31"/>
        <v>22.19</v>
      </c>
      <c r="G176" s="12" t="s">
        <v>3986</v>
      </c>
      <c r="H176" s="12" t="s">
        <v>3987</v>
      </c>
      <c r="I176" s="13" t="str">
        <f t="shared" si="23"/>
        <v>22190</v>
      </c>
      <c r="J176" s="13" t="s">
        <v>682</v>
      </c>
      <c r="K176" s="13" t="str">
        <f t="shared" si="25"/>
        <v>22190 - Výroba ostatních pryžových výrobků</v>
      </c>
      <c r="L176" s="28">
        <f>IF(Převodník!$A$12='Číselník 2008 ÚR 4 a 5'!M176,1,0)</f>
        <v>0</v>
      </c>
      <c r="M176" s="2" t="s">
        <v>684</v>
      </c>
      <c r="N176" s="14" t="s">
        <v>683</v>
      </c>
      <c r="O176" s="9" t="str">
        <f t="shared" si="24"/>
        <v>22.19 - Výroba ostatních pryžových výrobků</v>
      </c>
      <c r="P176" s="9" t="s">
        <v>3988</v>
      </c>
      <c r="Q176" s="2">
        <f t="shared" si="28"/>
        <v>0</v>
      </c>
      <c r="S176" s="2">
        <f t="shared" si="26"/>
        <v>0</v>
      </c>
      <c r="T176" s="2" t="str">
        <f t="shared" si="27"/>
        <v>22190 - Výroba ostatních pryžových výrobků</v>
      </c>
      <c r="AC176" s="2" t="s">
        <v>684</v>
      </c>
    </row>
    <row r="177" spans="1:29" ht="15" customHeight="1" x14ac:dyDescent="0.25">
      <c r="A177" s="9">
        <v>4</v>
      </c>
      <c r="B177" s="9"/>
      <c r="C177" s="10"/>
      <c r="D177" s="10"/>
      <c r="E177" s="11" t="s">
        <v>3989</v>
      </c>
      <c r="F177" s="12" t="str">
        <f t="shared" si="31"/>
        <v>22.21</v>
      </c>
      <c r="G177" s="12" t="s">
        <v>3989</v>
      </c>
      <c r="H177" s="12" t="s">
        <v>3990</v>
      </c>
      <c r="I177" s="13" t="str">
        <f t="shared" si="23"/>
        <v>22210</v>
      </c>
      <c r="J177" s="13" t="s">
        <v>688</v>
      </c>
      <c r="K177" s="13" t="str">
        <f t="shared" si="25"/>
        <v>22210 - Výroba plastových desek, fólií, hadic, trubek a profilů</v>
      </c>
      <c r="L177" s="28">
        <f>IF(Převodník!$A$12='Číselník 2008 ÚR 4 a 5'!M177,1,0)</f>
        <v>0</v>
      </c>
      <c r="M177" s="2" t="s">
        <v>687</v>
      </c>
      <c r="N177" s="14" t="s">
        <v>689</v>
      </c>
      <c r="O177" s="9" t="str">
        <f t="shared" si="24"/>
        <v>22.21 - Výroba plastových desek, fólií, hadic, trubek a profilů</v>
      </c>
      <c r="P177" s="9" t="s">
        <v>3991</v>
      </c>
      <c r="Q177" s="2">
        <f t="shared" si="28"/>
        <v>0</v>
      </c>
      <c r="S177" s="2">
        <f t="shared" si="26"/>
        <v>0</v>
      </c>
      <c r="T177" s="2" t="str">
        <f t="shared" si="27"/>
        <v>22210 - Výroba plastových desek, fólií, hadic, trubek a profilů</v>
      </c>
      <c r="AC177" s="2" t="s">
        <v>687</v>
      </c>
    </row>
    <row r="178" spans="1:29" ht="15" customHeight="1" x14ac:dyDescent="0.25">
      <c r="A178" s="9">
        <v>4</v>
      </c>
      <c r="B178" s="9"/>
      <c r="C178" s="10"/>
      <c r="D178" s="10"/>
      <c r="E178" s="11" t="s">
        <v>3992</v>
      </c>
      <c r="F178" s="12" t="str">
        <f t="shared" si="31"/>
        <v>22.22</v>
      </c>
      <c r="G178" s="12" t="s">
        <v>3992</v>
      </c>
      <c r="H178" s="12" t="s">
        <v>3993</v>
      </c>
      <c r="I178" s="13" t="str">
        <f t="shared" si="23"/>
        <v>22220</v>
      </c>
      <c r="J178" s="13" t="s">
        <v>694</v>
      </c>
      <c r="K178" s="13" t="str">
        <f t="shared" si="25"/>
        <v>22220 - Výroba plastových obalů</v>
      </c>
      <c r="L178" s="28">
        <f>IF(Převodník!$A$12='Číselník 2008 ÚR 4 a 5'!M178,1,0)</f>
        <v>0</v>
      </c>
      <c r="M178" s="2" t="s">
        <v>693</v>
      </c>
      <c r="N178" s="14" t="s">
        <v>695</v>
      </c>
      <c r="O178" s="9" t="str">
        <f t="shared" si="24"/>
        <v>22.22 - Výroba plastových obalů</v>
      </c>
      <c r="P178" s="9" t="s">
        <v>3994</v>
      </c>
      <c r="Q178" s="2">
        <f t="shared" si="28"/>
        <v>0</v>
      </c>
      <c r="S178" s="2">
        <f t="shared" si="26"/>
        <v>0</v>
      </c>
      <c r="T178" s="2" t="str">
        <f t="shared" si="27"/>
        <v>22220 - Výroba plastových obalů</v>
      </c>
      <c r="AC178" s="2" t="s">
        <v>693</v>
      </c>
    </row>
    <row r="179" spans="1:29" ht="15" customHeight="1" x14ac:dyDescent="0.25">
      <c r="A179" s="9">
        <v>4</v>
      </c>
      <c r="B179" s="9"/>
      <c r="C179" s="10"/>
      <c r="D179" s="10"/>
      <c r="E179" s="11" t="s">
        <v>3995</v>
      </c>
      <c r="F179" s="12" t="str">
        <f t="shared" si="31"/>
        <v>22.23</v>
      </c>
      <c r="G179" s="12" t="s">
        <v>3995</v>
      </c>
      <c r="H179" s="12" t="s">
        <v>3996</v>
      </c>
      <c r="I179" s="13" t="str">
        <f t="shared" si="23"/>
        <v>22230</v>
      </c>
      <c r="J179" s="13" t="s">
        <v>697</v>
      </c>
      <c r="K179" s="13" t="str">
        <f t="shared" si="25"/>
        <v>22230 - Výroba plastových výrobků pro stavebnictví</v>
      </c>
      <c r="L179" s="28">
        <f>IF(Převodník!$A$12='Číselník 2008 ÚR 4 a 5'!M179,1,0)</f>
        <v>0</v>
      </c>
      <c r="M179" s="2" t="s">
        <v>699</v>
      </c>
      <c r="N179" s="14" t="s">
        <v>698</v>
      </c>
      <c r="O179" s="9" t="str">
        <f t="shared" si="24"/>
        <v>22.23 - Výroba plastových výrobků pro stavebnictví</v>
      </c>
      <c r="P179" s="9" t="s">
        <v>3997</v>
      </c>
      <c r="Q179" s="2">
        <f t="shared" si="28"/>
        <v>0</v>
      </c>
      <c r="S179" s="2">
        <f t="shared" si="26"/>
        <v>0</v>
      </c>
      <c r="T179" s="2" t="str">
        <f t="shared" si="27"/>
        <v>22230 - Výroba plastových výrobků pro stavebnictví</v>
      </c>
      <c r="AC179" s="2" t="s">
        <v>699</v>
      </c>
    </row>
    <row r="180" spans="1:29" ht="15" customHeight="1" x14ac:dyDescent="0.25">
      <c r="A180" s="9">
        <v>4</v>
      </c>
      <c r="B180" s="9"/>
      <c r="C180" s="10"/>
      <c r="D180" s="10"/>
      <c r="E180" s="11" t="s">
        <v>3998</v>
      </c>
      <c r="F180" s="12" t="str">
        <f t="shared" si="31"/>
        <v>22.29</v>
      </c>
      <c r="G180" s="12" t="s">
        <v>3998</v>
      </c>
      <c r="H180" s="12" t="s">
        <v>3999</v>
      </c>
      <c r="I180" s="13" t="str">
        <f t="shared" si="23"/>
        <v>22290</v>
      </c>
      <c r="J180" s="13" t="s">
        <v>706</v>
      </c>
      <c r="K180" s="13" t="str">
        <f t="shared" si="25"/>
        <v>22290 - Výroba ostatních plastových výrobků</v>
      </c>
      <c r="L180" s="28">
        <f>IF(Převodník!$A$12='Číselník 2008 ÚR 4 a 5'!M180,1,0)</f>
        <v>0</v>
      </c>
      <c r="M180" s="2" t="s">
        <v>708</v>
      </c>
      <c r="N180" s="14" t="s">
        <v>707</v>
      </c>
      <c r="O180" s="9" t="str">
        <f t="shared" si="24"/>
        <v>22.29 - Výroba ostatních plastových výrobků</v>
      </c>
      <c r="P180" s="9" t="s">
        <v>4000</v>
      </c>
      <c r="Q180" s="2">
        <f t="shared" si="28"/>
        <v>0</v>
      </c>
      <c r="S180" s="2">
        <f t="shared" si="26"/>
        <v>0</v>
      </c>
      <c r="T180" s="2" t="str">
        <f t="shared" si="27"/>
        <v>22290 - Výroba ostatních plastových výrobků</v>
      </c>
      <c r="AC180" s="2" t="s">
        <v>708</v>
      </c>
    </row>
    <row r="181" spans="1:29" ht="15" customHeight="1" x14ac:dyDescent="0.25">
      <c r="A181" s="9">
        <v>4</v>
      </c>
      <c r="B181" s="9"/>
      <c r="C181" s="10"/>
      <c r="D181" s="10"/>
      <c r="E181" s="11" t="s">
        <v>4001</v>
      </c>
      <c r="F181" s="12" t="str">
        <f t="shared" si="31"/>
        <v>23.11</v>
      </c>
      <c r="G181" s="12" t="s">
        <v>4001</v>
      </c>
      <c r="H181" s="12" t="s">
        <v>4002</v>
      </c>
      <c r="I181" s="13" t="str">
        <f t="shared" si="23"/>
        <v>23110</v>
      </c>
      <c r="J181" s="13" t="s">
        <v>712</v>
      </c>
      <c r="K181" s="13" t="str">
        <f t="shared" si="25"/>
        <v>23110 - Výroba plochého skla</v>
      </c>
      <c r="L181" s="28">
        <f>IF(Převodník!$A$12='Číselník 2008 ÚR 4 a 5'!M181,1,0)</f>
        <v>0</v>
      </c>
      <c r="M181" s="2" t="s">
        <v>711</v>
      </c>
      <c r="N181" s="14" t="s">
        <v>713</v>
      </c>
      <c r="O181" s="9" t="str">
        <f t="shared" si="24"/>
        <v>23.11 - Výroba plochého skla</v>
      </c>
      <c r="P181" s="9" t="s">
        <v>4003</v>
      </c>
      <c r="Q181" s="2">
        <f t="shared" si="28"/>
        <v>0</v>
      </c>
      <c r="S181" s="2">
        <f t="shared" si="26"/>
        <v>0</v>
      </c>
      <c r="T181" s="2" t="str">
        <f t="shared" si="27"/>
        <v>23110 - Výroba plochého skla</v>
      </c>
      <c r="AC181" s="2" t="s">
        <v>711</v>
      </c>
    </row>
    <row r="182" spans="1:29" ht="15" customHeight="1" x14ac:dyDescent="0.25">
      <c r="A182" s="9">
        <v>4</v>
      </c>
      <c r="B182" s="9"/>
      <c r="C182" s="10"/>
      <c r="D182" s="10"/>
      <c r="E182" s="11" t="s">
        <v>4004</v>
      </c>
      <c r="F182" s="12" t="str">
        <f t="shared" si="31"/>
        <v>23.12</v>
      </c>
      <c r="G182" s="12" t="s">
        <v>4004</v>
      </c>
      <c r="H182" s="12" t="s">
        <v>4005</v>
      </c>
      <c r="I182" s="13" t="str">
        <f t="shared" si="23"/>
        <v>23120</v>
      </c>
      <c r="J182" s="13" t="s">
        <v>715</v>
      </c>
      <c r="K182" s="13" t="str">
        <f t="shared" si="25"/>
        <v>23120 - Tvarování a zpracování plochého skla</v>
      </c>
      <c r="L182" s="28">
        <f>IF(Převodník!$A$12='Číselník 2008 ÚR 4 a 5'!M182,1,0)</f>
        <v>0</v>
      </c>
      <c r="M182" s="2" t="s">
        <v>714</v>
      </c>
      <c r="N182" s="14" t="s">
        <v>716</v>
      </c>
      <c r="O182" s="9" t="str">
        <f t="shared" si="24"/>
        <v>23.12 - Tvarování a zpracování plochého skla</v>
      </c>
      <c r="P182" s="9" t="s">
        <v>4006</v>
      </c>
      <c r="Q182" s="2">
        <f t="shared" si="28"/>
        <v>0</v>
      </c>
      <c r="S182" s="2">
        <f t="shared" si="26"/>
        <v>0</v>
      </c>
      <c r="T182" s="2" t="str">
        <f t="shared" si="27"/>
        <v>23120 - Tvarování a zpracování plochého skla</v>
      </c>
      <c r="AC182" s="2" t="s">
        <v>714</v>
      </c>
    </row>
    <row r="183" spans="1:29" ht="15" customHeight="1" x14ac:dyDescent="0.25">
      <c r="A183" s="9">
        <v>4</v>
      </c>
      <c r="B183" s="9"/>
      <c r="C183" s="10"/>
      <c r="D183" s="10"/>
      <c r="E183" s="11" t="s">
        <v>4007</v>
      </c>
      <c r="F183" s="12" t="str">
        <f t="shared" si="31"/>
        <v>23.13</v>
      </c>
      <c r="G183" s="12" t="s">
        <v>4007</v>
      </c>
      <c r="H183" s="12" t="s">
        <v>4008</v>
      </c>
      <c r="I183" s="13" t="str">
        <f t="shared" si="23"/>
        <v>23130</v>
      </c>
      <c r="J183" s="13" t="s">
        <v>721</v>
      </c>
      <c r="K183" s="13" t="str">
        <f t="shared" si="25"/>
        <v>23130 - Výroba dutého skla</v>
      </c>
      <c r="L183" s="28">
        <f>IF(Převodník!$A$12='Číselník 2008 ÚR 4 a 5'!M183,1,0)</f>
        <v>0</v>
      </c>
      <c r="M183" s="2" t="s">
        <v>720</v>
      </c>
      <c r="N183" s="14" t="s">
        <v>722</v>
      </c>
      <c r="O183" s="9" t="str">
        <f t="shared" si="24"/>
        <v>23.13 - Výroba dutého skla</v>
      </c>
      <c r="P183" s="9" t="s">
        <v>4009</v>
      </c>
      <c r="Q183" s="2">
        <f t="shared" si="28"/>
        <v>0</v>
      </c>
      <c r="S183" s="2">
        <f t="shared" si="26"/>
        <v>0</v>
      </c>
      <c r="T183" s="2" t="str">
        <f t="shared" si="27"/>
        <v>23130 - Výroba dutého skla</v>
      </c>
      <c r="AC183" s="2" t="s">
        <v>720</v>
      </c>
    </row>
    <row r="184" spans="1:29" ht="15" customHeight="1" x14ac:dyDescent="0.25">
      <c r="A184" s="9">
        <v>4</v>
      </c>
      <c r="B184" s="9"/>
      <c r="C184" s="10"/>
      <c r="D184" s="10"/>
      <c r="E184" s="11" t="s">
        <v>4010</v>
      </c>
      <c r="F184" s="12" t="str">
        <f t="shared" si="31"/>
        <v>23.14</v>
      </c>
      <c r="G184" s="12" t="s">
        <v>4010</v>
      </c>
      <c r="H184" s="12" t="s">
        <v>4011</v>
      </c>
      <c r="I184" s="13" t="str">
        <f t="shared" si="23"/>
        <v>23140</v>
      </c>
      <c r="J184" s="13" t="s">
        <v>724</v>
      </c>
      <c r="K184" s="13" t="str">
        <f t="shared" si="25"/>
        <v>23140 - Výroba skleněných vláken</v>
      </c>
      <c r="L184" s="28">
        <f>IF(Převodník!$A$12='Číselník 2008 ÚR 4 a 5'!M184,1,0)</f>
        <v>0</v>
      </c>
      <c r="M184" s="2" t="s">
        <v>723</v>
      </c>
      <c r="N184" s="14" t="s">
        <v>725</v>
      </c>
      <c r="O184" s="9" t="str">
        <f t="shared" si="24"/>
        <v>23.14 - Výroba skleněných vláken</v>
      </c>
      <c r="P184" s="9" t="s">
        <v>4012</v>
      </c>
      <c r="Q184" s="2">
        <f t="shared" si="28"/>
        <v>0</v>
      </c>
      <c r="S184" s="2">
        <f t="shared" si="26"/>
        <v>0</v>
      </c>
      <c r="T184" s="2" t="str">
        <f t="shared" si="27"/>
        <v>23140 - Výroba skleněných vláken</v>
      </c>
      <c r="AC184" s="2" t="s">
        <v>723</v>
      </c>
    </row>
    <row r="185" spans="1:29" ht="15" customHeight="1" x14ac:dyDescent="0.25">
      <c r="A185" s="9">
        <v>4</v>
      </c>
      <c r="B185" s="9"/>
      <c r="C185" s="10"/>
      <c r="D185" s="10"/>
      <c r="E185" s="11" t="s">
        <v>4013</v>
      </c>
      <c r="F185" s="12" t="str">
        <f t="shared" si="31"/>
        <v>23.19</v>
      </c>
      <c r="G185" s="12" t="s">
        <v>4013</v>
      </c>
      <c r="H185" s="12" t="s">
        <v>4014</v>
      </c>
      <c r="I185" s="13" t="str">
        <f t="shared" si="23"/>
        <v>23190</v>
      </c>
      <c r="J185" s="13" t="s">
        <v>727</v>
      </c>
      <c r="K185" s="13" t="str">
        <f t="shared" si="25"/>
        <v>23190 - Výroba a zpracování ostatního skla vč. technického</v>
      </c>
      <c r="L185" s="28">
        <f>IF(Převodník!$A$12='Číselník 2008 ÚR 4 a 5'!M185,1,0)</f>
        <v>0</v>
      </c>
      <c r="M185" s="2" t="s">
        <v>729</v>
      </c>
      <c r="N185" s="14" t="s">
        <v>728</v>
      </c>
      <c r="O185" s="9" t="str">
        <f t="shared" si="24"/>
        <v>23.19 - Výroba a zpracování ostatního skla vč. technického</v>
      </c>
      <c r="P185" s="9" t="s">
        <v>4015</v>
      </c>
      <c r="Q185" s="2">
        <f t="shared" si="28"/>
        <v>0</v>
      </c>
      <c r="S185" s="2">
        <f t="shared" si="26"/>
        <v>0</v>
      </c>
      <c r="T185" s="2" t="str">
        <f t="shared" si="27"/>
        <v>23190 - Výroba a zpracování ostatního skla vč. technického</v>
      </c>
      <c r="AC185" s="2" t="s">
        <v>729</v>
      </c>
    </row>
    <row r="186" spans="1:29" ht="15" customHeight="1" x14ac:dyDescent="0.25">
      <c r="A186" s="9">
        <v>4</v>
      </c>
      <c r="B186" s="9"/>
      <c r="C186" s="10"/>
      <c r="D186" s="10"/>
      <c r="E186" s="11" t="s">
        <v>4016</v>
      </c>
      <c r="F186" s="12" t="str">
        <f>E186</f>
        <v>23.20</v>
      </c>
      <c r="G186" s="12" t="s">
        <v>4016</v>
      </c>
      <c r="H186" s="12" t="s">
        <v>4017</v>
      </c>
      <c r="I186" s="13" t="str">
        <f t="shared" si="23"/>
        <v>23200</v>
      </c>
      <c r="J186" s="13" t="s">
        <v>733</v>
      </c>
      <c r="K186" s="13" t="str">
        <f t="shared" si="25"/>
        <v>23200 - Výroba žáruvzdorných výrobků</v>
      </c>
      <c r="L186" s="28">
        <f>IF(Převodník!$A$12='Číselník 2008 ÚR 4 a 5'!M186,1,0)</f>
        <v>0</v>
      </c>
      <c r="M186" s="2" t="s">
        <v>732</v>
      </c>
      <c r="N186" s="14" t="s">
        <v>734</v>
      </c>
      <c r="O186" s="9" t="str">
        <f t="shared" si="24"/>
        <v>23.20 - Výroba žáruvzdorných výrobků</v>
      </c>
      <c r="P186" s="9" t="s">
        <v>4018</v>
      </c>
      <c r="Q186" s="2">
        <f t="shared" si="28"/>
        <v>0</v>
      </c>
      <c r="S186" s="2">
        <f t="shared" si="26"/>
        <v>0</v>
      </c>
      <c r="T186" s="2" t="str">
        <f t="shared" si="27"/>
        <v>23200 - Výroba žáruvzdorných výrobků</v>
      </c>
      <c r="AC186" s="2" t="s">
        <v>732</v>
      </c>
    </row>
    <row r="187" spans="1:29" ht="15" customHeight="1" x14ac:dyDescent="0.25">
      <c r="A187" s="9">
        <v>4</v>
      </c>
      <c r="B187" s="9"/>
      <c r="C187" s="10"/>
      <c r="D187" s="10"/>
      <c r="E187" s="11" t="s">
        <v>4019</v>
      </c>
      <c r="F187" s="12" t="str">
        <f t="shared" ref="F187:F201" si="32">E187</f>
        <v>23.31</v>
      </c>
      <c r="G187" s="12" t="s">
        <v>4019</v>
      </c>
      <c r="H187" s="12" t="s">
        <v>4020</v>
      </c>
      <c r="I187" s="13" t="str">
        <f t="shared" si="23"/>
        <v>23310</v>
      </c>
      <c r="J187" s="13" t="s">
        <v>736</v>
      </c>
      <c r="K187" s="13" t="str">
        <f t="shared" si="25"/>
        <v>23310 - Výroba keramických obkládaček a dlaždic</v>
      </c>
      <c r="L187" s="28">
        <f>IF(Převodník!$A$12='Číselník 2008 ÚR 4 a 5'!M187,1,0)</f>
        <v>0</v>
      </c>
      <c r="M187" s="2" t="s">
        <v>738</v>
      </c>
      <c r="N187" s="14" t="s">
        <v>737</v>
      </c>
      <c r="O187" s="9" t="str">
        <f t="shared" si="24"/>
        <v>23.31 - Výroba keramických obkládaček a dlaždic</v>
      </c>
      <c r="P187" s="9" t="s">
        <v>4021</v>
      </c>
      <c r="Q187" s="2">
        <f t="shared" si="28"/>
        <v>0</v>
      </c>
      <c r="S187" s="2">
        <f t="shared" si="26"/>
        <v>0</v>
      </c>
      <c r="T187" s="2" t="str">
        <f t="shared" si="27"/>
        <v>23310 - Výroba keramických obkládaček a dlaždic</v>
      </c>
      <c r="AC187" s="2" t="s">
        <v>738</v>
      </c>
    </row>
    <row r="188" spans="1:29" ht="15" customHeight="1" x14ac:dyDescent="0.25">
      <c r="A188" s="9">
        <v>4</v>
      </c>
      <c r="B188" s="9"/>
      <c r="C188" s="10"/>
      <c r="D188" s="10"/>
      <c r="E188" s="11" t="s">
        <v>4022</v>
      </c>
      <c r="F188" s="12" t="str">
        <f t="shared" si="32"/>
        <v>23.32</v>
      </c>
      <c r="G188" s="12" t="s">
        <v>4022</v>
      </c>
      <c r="H188" s="12" t="s">
        <v>4023</v>
      </c>
      <c r="I188" s="13" t="str">
        <f t="shared" si="23"/>
        <v>23320</v>
      </c>
      <c r="J188" s="13" t="s">
        <v>741</v>
      </c>
      <c r="K188" s="13" t="str">
        <f t="shared" si="25"/>
        <v>23320 - Výroba pálených zdicích materiálů, tašek, dlaždic a podobných výrobků</v>
      </c>
      <c r="L188" s="28">
        <f>IF(Převodník!$A$12='Číselník 2008 ÚR 4 a 5'!M188,1,0)</f>
        <v>0</v>
      </c>
      <c r="M188" s="2" t="s">
        <v>4024</v>
      </c>
      <c r="N188" s="14" t="s">
        <v>4025</v>
      </c>
      <c r="O188" s="9" t="str">
        <f t="shared" si="24"/>
        <v>23.32 - Výroba pálených zdicích materiálů, tašek, dlaždic a podobných výrobků</v>
      </c>
      <c r="P188" s="9" t="s">
        <v>4026</v>
      </c>
      <c r="Q188" s="2">
        <f t="shared" si="28"/>
        <v>0</v>
      </c>
      <c r="S188" s="2">
        <f t="shared" si="26"/>
        <v>0</v>
      </c>
      <c r="T188" s="2" t="str">
        <f t="shared" si="27"/>
        <v>23320 - Výroba pálených zdicích materiálů, tašek, dlaždic a podobných výrobků</v>
      </c>
      <c r="AC188" s="2" t="s">
        <v>4024</v>
      </c>
    </row>
    <row r="189" spans="1:29" ht="15" customHeight="1" x14ac:dyDescent="0.25">
      <c r="A189" s="9">
        <v>4</v>
      </c>
      <c r="B189" s="9"/>
      <c r="C189" s="10"/>
      <c r="D189" s="10"/>
      <c r="E189" s="11" t="s">
        <v>4027</v>
      </c>
      <c r="F189" s="12" t="str">
        <f t="shared" si="32"/>
        <v>23.41</v>
      </c>
      <c r="G189" s="12" t="s">
        <v>4027</v>
      </c>
      <c r="H189" s="12" t="s">
        <v>4028</v>
      </c>
      <c r="I189" s="13" t="str">
        <f t="shared" si="23"/>
        <v>23410</v>
      </c>
      <c r="J189" s="13" t="s">
        <v>744</v>
      </c>
      <c r="K189" s="13" t="str">
        <f t="shared" si="25"/>
        <v>23410 - Výroba keramických a porcelánových výrobků převážně pro domácnost a ozdobných předmětů</v>
      </c>
      <c r="L189" s="28">
        <f>IF(Převodník!$A$12='Číselník 2008 ÚR 4 a 5'!M189,1,0)</f>
        <v>0</v>
      </c>
      <c r="M189" s="2" t="s">
        <v>4029</v>
      </c>
      <c r="N189" s="14" t="s">
        <v>4030</v>
      </c>
      <c r="O189" s="9" t="str">
        <f t="shared" si="24"/>
        <v>23.41 - Výroba keramických a porcelánových výrobků převážně pro domácnost a ozdobných předmětů</v>
      </c>
      <c r="P189" s="9" t="s">
        <v>4031</v>
      </c>
      <c r="Q189" s="2">
        <f t="shared" si="28"/>
        <v>0</v>
      </c>
      <c r="S189" s="2">
        <f t="shared" si="26"/>
        <v>0</v>
      </c>
      <c r="T189" s="2" t="str">
        <f t="shared" si="27"/>
        <v>23410 - Výroba keramických a porcelánových výrobků převážně pro domácnost a ozdobných předmětů</v>
      </c>
      <c r="AC189" s="2" t="s">
        <v>4029</v>
      </c>
    </row>
    <row r="190" spans="1:29" ht="15" customHeight="1" x14ac:dyDescent="0.25">
      <c r="A190" s="9">
        <v>4</v>
      </c>
      <c r="B190" s="9"/>
      <c r="C190" s="10"/>
      <c r="D190" s="10"/>
      <c r="E190" s="11" t="s">
        <v>4032</v>
      </c>
      <c r="F190" s="12" t="str">
        <f t="shared" si="32"/>
        <v>23.42</v>
      </c>
      <c r="G190" s="12" t="s">
        <v>4032</v>
      </c>
      <c r="H190" s="12" t="s">
        <v>4033</v>
      </c>
      <c r="I190" s="13" t="str">
        <f t="shared" si="23"/>
        <v>23420</v>
      </c>
      <c r="J190" s="13" t="s">
        <v>749</v>
      </c>
      <c r="K190" s="13" t="str">
        <f t="shared" si="25"/>
        <v>23420 - Výroba keramických sanitárních výrobků</v>
      </c>
      <c r="L190" s="28">
        <f>IF(Převodník!$A$12='Číselník 2008 ÚR 4 a 5'!M190,1,0)</f>
        <v>0</v>
      </c>
      <c r="M190" s="2" t="s">
        <v>748</v>
      </c>
      <c r="N190" s="14" t="s">
        <v>750</v>
      </c>
      <c r="O190" s="9" t="str">
        <f t="shared" si="24"/>
        <v>23.42 - Výroba keramických sanitárních výrobků</v>
      </c>
      <c r="P190" s="9" t="s">
        <v>4034</v>
      </c>
      <c r="Q190" s="2">
        <f t="shared" si="28"/>
        <v>0</v>
      </c>
      <c r="S190" s="2">
        <f t="shared" si="26"/>
        <v>0</v>
      </c>
      <c r="T190" s="2" t="str">
        <f t="shared" si="27"/>
        <v>23420 - Výroba keramických sanitárních výrobků</v>
      </c>
      <c r="AC190" s="2" t="s">
        <v>748</v>
      </c>
    </row>
    <row r="191" spans="1:29" ht="15" customHeight="1" x14ac:dyDescent="0.25">
      <c r="A191" s="9">
        <v>4</v>
      </c>
      <c r="B191" s="9"/>
      <c r="C191" s="10"/>
      <c r="D191" s="10"/>
      <c r="E191" s="11" t="s">
        <v>4035</v>
      </c>
      <c r="F191" s="12" t="str">
        <f t="shared" si="32"/>
        <v>23.43</v>
      </c>
      <c r="G191" s="12" t="s">
        <v>4035</v>
      </c>
      <c r="H191" s="12" t="s">
        <v>4036</v>
      </c>
      <c r="I191" s="13" t="str">
        <f t="shared" si="23"/>
        <v>23430</v>
      </c>
      <c r="J191" s="13" t="s">
        <v>755</v>
      </c>
      <c r="K191" s="13" t="str">
        <f t="shared" si="25"/>
        <v>23430 - Výroba keramických izolátorů a izolačního příslušenství</v>
      </c>
      <c r="L191" s="28">
        <f>IF(Převodník!$A$12='Číselník 2008 ÚR 4 a 5'!M191,1,0)</f>
        <v>0</v>
      </c>
      <c r="M191" s="2" t="s">
        <v>754</v>
      </c>
      <c r="N191" s="14" t="s">
        <v>756</v>
      </c>
      <c r="O191" s="9" t="str">
        <f t="shared" si="24"/>
        <v>23.43 - Výroba keramických izolátorů a izolačního příslušenství</v>
      </c>
      <c r="P191" s="9" t="s">
        <v>4037</v>
      </c>
      <c r="Q191" s="2">
        <f t="shared" si="28"/>
        <v>0</v>
      </c>
      <c r="S191" s="2">
        <f t="shared" si="26"/>
        <v>0</v>
      </c>
      <c r="T191" s="2" t="str">
        <f t="shared" si="27"/>
        <v>23430 - Výroba keramických izolátorů a izolačního příslušenství</v>
      </c>
      <c r="AC191" s="2" t="s">
        <v>754</v>
      </c>
    </row>
    <row r="192" spans="1:29" ht="15" customHeight="1" x14ac:dyDescent="0.25">
      <c r="A192" s="9">
        <v>4</v>
      </c>
      <c r="B192" s="9"/>
      <c r="C192" s="10"/>
      <c r="D192" s="10"/>
      <c r="E192" s="11" t="s">
        <v>4038</v>
      </c>
      <c r="F192" s="12" t="str">
        <f t="shared" si="32"/>
        <v>23.44</v>
      </c>
      <c r="G192" s="12" t="s">
        <v>4038</v>
      </c>
      <c r="H192" s="12" t="s">
        <v>4039</v>
      </c>
      <c r="I192" s="13" t="str">
        <f t="shared" si="23"/>
        <v>23440</v>
      </c>
      <c r="J192" s="13" t="s">
        <v>758</v>
      </c>
      <c r="K192" s="13" t="str">
        <f t="shared" si="25"/>
        <v>23440 - Výroba ostatních technických keramických výrobků</v>
      </c>
      <c r="L192" s="28">
        <f>IF(Převodník!$A$12='Číselník 2008 ÚR 4 a 5'!M192,1,0)</f>
        <v>0</v>
      </c>
      <c r="M192" s="2" t="s">
        <v>757</v>
      </c>
      <c r="N192" s="14" t="s">
        <v>759</v>
      </c>
      <c r="O192" s="9" t="str">
        <f t="shared" si="24"/>
        <v>23.44 - Výroba ostatních technických keramických výrobků</v>
      </c>
      <c r="P192" s="9" t="s">
        <v>4040</v>
      </c>
      <c r="Q192" s="2">
        <f t="shared" si="28"/>
        <v>0</v>
      </c>
      <c r="S192" s="2">
        <f t="shared" si="26"/>
        <v>0</v>
      </c>
      <c r="T192" s="2" t="str">
        <f t="shared" si="27"/>
        <v>23440 - Výroba ostatních technických keramických výrobků</v>
      </c>
      <c r="AC192" s="2" t="s">
        <v>757</v>
      </c>
    </row>
    <row r="193" spans="1:29" ht="15" customHeight="1" x14ac:dyDescent="0.25">
      <c r="A193" s="9">
        <v>4</v>
      </c>
      <c r="B193" s="9"/>
      <c r="C193" s="10"/>
      <c r="D193" s="10"/>
      <c r="E193" s="11" t="s">
        <v>4041</v>
      </c>
      <c r="F193" s="12" t="str">
        <f t="shared" si="32"/>
        <v>23.49</v>
      </c>
      <c r="G193" s="12" t="s">
        <v>4041</v>
      </c>
      <c r="H193" s="12" t="s">
        <v>4042</v>
      </c>
      <c r="I193" s="13" t="str">
        <f t="shared" si="23"/>
        <v>23490</v>
      </c>
      <c r="J193" s="13" t="s">
        <v>761</v>
      </c>
      <c r="K193" s="13" t="str">
        <f t="shared" si="25"/>
        <v>23490 - Výroba ostatních keramických výrobků</v>
      </c>
      <c r="L193" s="28">
        <f>IF(Převodník!$A$12='Číselník 2008 ÚR 4 a 5'!M193,1,0)</f>
        <v>0</v>
      </c>
      <c r="M193" s="2" t="s">
        <v>763</v>
      </c>
      <c r="N193" s="14" t="s">
        <v>762</v>
      </c>
      <c r="O193" s="9" t="str">
        <f t="shared" si="24"/>
        <v>23.49 - Výroba ostatních keramických výrobků</v>
      </c>
      <c r="P193" s="9" t="s">
        <v>4043</v>
      </c>
      <c r="Q193" s="2">
        <f t="shared" si="28"/>
        <v>0</v>
      </c>
      <c r="S193" s="2">
        <f t="shared" si="26"/>
        <v>0</v>
      </c>
      <c r="T193" s="2" t="str">
        <f t="shared" si="27"/>
        <v>23490 - Výroba ostatních keramických výrobků</v>
      </c>
      <c r="AC193" s="2" t="s">
        <v>763</v>
      </c>
    </row>
    <row r="194" spans="1:29" ht="15" customHeight="1" x14ac:dyDescent="0.25">
      <c r="A194" s="9">
        <v>4</v>
      </c>
      <c r="B194" s="9"/>
      <c r="C194" s="10"/>
      <c r="D194" s="10"/>
      <c r="E194" s="11" t="s">
        <v>4044</v>
      </c>
      <c r="F194" s="12" t="str">
        <f t="shared" si="32"/>
        <v>23.51</v>
      </c>
      <c r="G194" s="12" t="s">
        <v>4044</v>
      </c>
      <c r="H194" s="12" t="s">
        <v>4045</v>
      </c>
      <c r="I194" s="13" t="str">
        <f t="shared" si="23"/>
        <v>23510</v>
      </c>
      <c r="J194" s="13" t="s">
        <v>766</v>
      </c>
      <c r="K194" s="13" t="str">
        <f t="shared" si="25"/>
        <v>23510 - Výroba cementu</v>
      </c>
      <c r="L194" s="28">
        <f>IF(Převodník!$A$12='Číselník 2008 ÚR 4 a 5'!M194,1,0)</f>
        <v>0</v>
      </c>
      <c r="M194" s="2" t="s">
        <v>765</v>
      </c>
      <c r="N194" s="14" t="s">
        <v>767</v>
      </c>
      <c r="O194" s="9" t="str">
        <f t="shared" si="24"/>
        <v>23.51 - Výroba cementu</v>
      </c>
      <c r="P194" s="9" t="s">
        <v>4046</v>
      </c>
      <c r="Q194" s="2">
        <f t="shared" si="28"/>
        <v>0</v>
      </c>
      <c r="S194" s="2">
        <f t="shared" si="26"/>
        <v>0</v>
      </c>
      <c r="T194" s="2" t="str">
        <f t="shared" si="27"/>
        <v>23510 - Výroba cementu</v>
      </c>
      <c r="AC194" s="2" t="s">
        <v>765</v>
      </c>
    </row>
    <row r="195" spans="1:29" ht="15" customHeight="1" x14ac:dyDescent="0.25">
      <c r="A195" s="9">
        <v>4</v>
      </c>
      <c r="B195" s="9"/>
      <c r="C195" s="10"/>
      <c r="D195" s="10"/>
      <c r="E195" s="11" t="s">
        <v>4047</v>
      </c>
      <c r="F195" s="12" t="str">
        <f t="shared" si="32"/>
        <v>23.52</v>
      </c>
      <c r="G195" s="12" t="s">
        <v>4047</v>
      </c>
      <c r="H195" s="12" t="s">
        <v>4048</v>
      </c>
      <c r="I195" s="13" t="str">
        <f t="shared" si="23"/>
        <v>23520</v>
      </c>
      <c r="J195" s="13" t="s">
        <v>769</v>
      </c>
      <c r="K195" s="13" t="str">
        <f t="shared" si="25"/>
        <v>23520 - Výroba vápna a sádry</v>
      </c>
      <c r="L195" s="28">
        <f>IF(Převodník!$A$12='Číselník 2008 ÚR 4 a 5'!M195,1,0)</f>
        <v>0</v>
      </c>
      <c r="M195" s="2" t="s">
        <v>768</v>
      </c>
      <c r="N195" s="14" t="s">
        <v>770</v>
      </c>
      <c r="O195" s="9" t="str">
        <f t="shared" si="24"/>
        <v>23.52 - Výroba vápna a sádry</v>
      </c>
      <c r="P195" s="9" t="s">
        <v>4049</v>
      </c>
      <c r="Q195" s="2">
        <f t="shared" si="28"/>
        <v>0</v>
      </c>
      <c r="S195" s="2">
        <f t="shared" si="26"/>
        <v>0</v>
      </c>
      <c r="T195" s="2" t="str">
        <f t="shared" si="27"/>
        <v>23520 - Výroba vápna a sádry</v>
      </c>
      <c r="AC195" s="2" t="s">
        <v>768</v>
      </c>
    </row>
    <row r="196" spans="1:29" ht="15" customHeight="1" x14ac:dyDescent="0.25">
      <c r="A196" s="9">
        <v>4</v>
      </c>
      <c r="B196" s="9"/>
      <c r="C196" s="10"/>
      <c r="D196" s="10"/>
      <c r="E196" s="11" t="s">
        <v>4050</v>
      </c>
      <c r="F196" s="12" t="str">
        <f t="shared" si="32"/>
        <v>23.61</v>
      </c>
      <c r="G196" s="12" t="s">
        <v>4050</v>
      </c>
      <c r="H196" s="12" t="s">
        <v>4051</v>
      </c>
      <c r="I196" s="13" t="str">
        <f t="shared" ref="I196:I259" si="33">IF(LEN(H196)=1,H196,IF(LEN(H196)=2,_xlfn.CONCAT(H196,"000"),IF(LEN(H196)=3,_xlfn.CONCAT(H196,"00"),IF(LEN(H196)=4,_xlfn.CONCAT(H196,"0"),IF(LEN(H196)=5,_xlfn.CONCAT(H196,""),H196)))))</f>
        <v>23610</v>
      </c>
      <c r="J196" s="13" t="s">
        <v>772</v>
      </c>
      <c r="K196" s="13" t="str">
        <f t="shared" si="25"/>
        <v>23610 - Výroba betonových výrobků pro stavební účely</v>
      </c>
      <c r="L196" s="28">
        <f>IF(Převodník!$A$12='Číselník 2008 ÚR 4 a 5'!M196,1,0)</f>
        <v>0</v>
      </c>
      <c r="M196" s="2" t="s">
        <v>771</v>
      </c>
      <c r="N196" s="14" t="s">
        <v>773</v>
      </c>
      <c r="O196" s="9" t="str">
        <f t="shared" ref="O196:O259" si="34">G196&amp;" - "&amp;N196</f>
        <v>23.61 - Výroba betonových výrobků pro stavební účely</v>
      </c>
      <c r="P196" s="9" t="s">
        <v>4052</v>
      </c>
      <c r="Q196" s="2">
        <f t="shared" si="28"/>
        <v>0</v>
      </c>
      <c r="S196" s="2">
        <f t="shared" si="26"/>
        <v>0</v>
      </c>
      <c r="T196" s="2" t="str">
        <f t="shared" si="27"/>
        <v>23610 - Výroba betonových výrobků pro stavební účely</v>
      </c>
      <c r="AC196" s="2" t="s">
        <v>771</v>
      </c>
    </row>
    <row r="197" spans="1:29" ht="15" customHeight="1" x14ac:dyDescent="0.25">
      <c r="A197" s="9">
        <v>4</v>
      </c>
      <c r="B197" s="9"/>
      <c r="C197" s="10"/>
      <c r="D197" s="10"/>
      <c r="E197" s="11" t="s">
        <v>4053</v>
      </c>
      <c r="F197" s="12" t="str">
        <f t="shared" si="32"/>
        <v>23.62</v>
      </c>
      <c r="G197" s="12" t="s">
        <v>4053</v>
      </c>
      <c r="H197" s="12" t="s">
        <v>4054</v>
      </c>
      <c r="I197" s="13" t="str">
        <f t="shared" si="33"/>
        <v>23620</v>
      </c>
      <c r="J197" s="13" t="s">
        <v>775</v>
      </c>
      <c r="K197" s="13" t="str">
        <f t="shared" ref="K197:K260" si="35">J197&amp;" - "&amp;N197</f>
        <v>23620 - Výroba sádrových výrobků pro stavební účely</v>
      </c>
      <c r="L197" s="28">
        <f>IF(Převodník!$A$12='Číselník 2008 ÚR 4 a 5'!M197,1,0)</f>
        <v>0</v>
      </c>
      <c r="M197" s="2" t="s">
        <v>774</v>
      </c>
      <c r="N197" s="14" t="s">
        <v>776</v>
      </c>
      <c r="O197" s="9" t="str">
        <f t="shared" si="34"/>
        <v>23.62 - Výroba sádrových výrobků pro stavební účely</v>
      </c>
      <c r="P197" s="9" t="s">
        <v>4055</v>
      </c>
      <c r="Q197" s="2">
        <f t="shared" si="28"/>
        <v>0</v>
      </c>
      <c r="S197" s="2">
        <f t="shared" ref="S197:S260" si="36">IF(T197=M197,0,1)</f>
        <v>0</v>
      </c>
      <c r="T197" s="2" t="str">
        <f t="shared" ref="T197:T260" si="37">TRIM(M197)</f>
        <v>23620 - Výroba sádrových výrobků pro stavební účely</v>
      </c>
      <c r="AC197" s="2" t="s">
        <v>774</v>
      </c>
    </row>
    <row r="198" spans="1:29" ht="15" customHeight="1" x14ac:dyDescent="0.25">
      <c r="A198" s="9">
        <v>4</v>
      </c>
      <c r="B198" s="9"/>
      <c r="C198" s="10"/>
      <c r="D198" s="10"/>
      <c r="E198" s="11" t="s">
        <v>4056</v>
      </c>
      <c r="F198" s="12" t="str">
        <f t="shared" si="32"/>
        <v>23.63</v>
      </c>
      <c r="G198" s="12" t="s">
        <v>4056</v>
      </c>
      <c r="H198" s="12" t="s">
        <v>4057</v>
      </c>
      <c r="I198" s="13" t="str">
        <f t="shared" si="33"/>
        <v>23630</v>
      </c>
      <c r="J198" s="13" t="s">
        <v>778</v>
      </c>
      <c r="K198" s="13" t="str">
        <f t="shared" si="35"/>
        <v>23630 - Výroba betonu připraveného k lití</v>
      </c>
      <c r="L198" s="28">
        <f>IF(Převodník!$A$12='Číselník 2008 ÚR 4 a 5'!M198,1,0)</f>
        <v>0</v>
      </c>
      <c r="M198" s="2" t="s">
        <v>777</v>
      </c>
      <c r="N198" s="14" t="s">
        <v>779</v>
      </c>
      <c r="O198" s="9" t="str">
        <f t="shared" si="34"/>
        <v>23.63 - Výroba betonu připraveného k lití</v>
      </c>
      <c r="P198" s="9" t="s">
        <v>4058</v>
      </c>
      <c r="Q198" s="2">
        <f t="shared" si="28"/>
        <v>0</v>
      </c>
      <c r="S198" s="2">
        <f t="shared" si="36"/>
        <v>0</v>
      </c>
      <c r="T198" s="2" t="str">
        <f t="shared" si="37"/>
        <v>23630 - Výroba betonu připraveného k lití</v>
      </c>
      <c r="AC198" s="2" t="s">
        <v>777</v>
      </c>
    </row>
    <row r="199" spans="1:29" ht="15" customHeight="1" x14ac:dyDescent="0.25">
      <c r="A199" s="9">
        <v>4</v>
      </c>
      <c r="B199" s="9"/>
      <c r="C199" s="10"/>
      <c r="D199" s="10"/>
      <c r="E199" s="11" t="s">
        <v>4059</v>
      </c>
      <c r="F199" s="12" t="str">
        <f t="shared" si="32"/>
        <v>23.64</v>
      </c>
      <c r="G199" s="12" t="s">
        <v>4059</v>
      </c>
      <c r="H199" s="12" t="s">
        <v>4060</v>
      </c>
      <c r="I199" s="13" t="str">
        <f t="shared" si="33"/>
        <v>23640</v>
      </c>
      <c r="J199" s="13" t="s">
        <v>781</v>
      </c>
      <c r="K199" s="13" t="str">
        <f t="shared" si="35"/>
        <v xml:space="preserve">23640 - Výroba malt </v>
      </c>
      <c r="L199" s="28">
        <f>IF(Převodník!$A$12='Číselník 2008 ÚR 4 a 5'!M199,1,0)</f>
        <v>0</v>
      </c>
      <c r="M199" s="2" t="s">
        <v>780</v>
      </c>
      <c r="N199" s="14" t="s">
        <v>4061</v>
      </c>
      <c r="O199" s="9" t="str">
        <f t="shared" si="34"/>
        <v xml:space="preserve">23.64 - Výroba malt </v>
      </c>
      <c r="P199" s="9" t="s">
        <v>4062</v>
      </c>
      <c r="Q199" s="2">
        <f t="shared" ref="Q199:Q262" si="38">IF(J199=J198,1,0)</f>
        <v>0</v>
      </c>
      <c r="S199" s="2">
        <f t="shared" si="36"/>
        <v>0</v>
      </c>
      <c r="T199" s="2" t="str">
        <f t="shared" si="37"/>
        <v>23640 - Výroba malt</v>
      </c>
      <c r="AC199" s="2" t="s">
        <v>780</v>
      </c>
    </row>
    <row r="200" spans="1:29" ht="15" customHeight="1" x14ac:dyDescent="0.25">
      <c r="A200" s="9">
        <v>4</v>
      </c>
      <c r="B200" s="9"/>
      <c r="C200" s="10"/>
      <c r="D200" s="10"/>
      <c r="E200" s="11" t="s">
        <v>4063</v>
      </c>
      <c r="F200" s="12" t="str">
        <f t="shared" si="32"/>
        <v>23.65</v>
      </c>
      <c r="G200" s="12" t="s">
        <v>4063</v>
      </c>
      <c r="H200" s="12" t="s">
        <v>4064</v>
      </c>
      <c r="I200" s="13" t="str">
        <f t="shared" si="33"/>
        <v>23650</v>
      </c>
      <c r="J200" s="13" t="s">
        <v>784</v>
      </c>
      <c r="K200" s="13" t="str">
        <f t="shared" si="35"/>
        <v>23650 - Výroba vláknitých cementů</v>
      </c>
      <c r="L200" s="28">
        <f>IF(Převodník!$A$12='Číselník 2008 ÚR 4 a 5'!M200,1,0)</f>
        <v>0</v>
      </c>
      <c r="M200" s="2" t="s">
        <v>786</v>
      </c>
      <c r="N200" s="14" t="s">
        <v>785</v>
      </c>
      <c r="O200" s="9" t="str">
        <f t="shared" si="34"/>
        <v>23.65 - Výroba vláknitých cementů</v>
      </c>
      <c r="P200" s="9" t="s">
        <v>4065</v>
      </c>
      <c r="Q200" s="2">
        <f t="shared" si="38"/>
        <v>0</v>
      </c>
      <c r="S200" s="2">
        <f t="shared" si="36"/>
        <v>0</v>
      </c>
      <c r="T200" s="2" t="str">
        <f t="shared" si="37"/>
        <v>23650 - Výroba vláknitých cementů</v>
      </c>
      <c r="AC200" s="2" t="s">
        <v>786</v>
      </c>
    </row>
    <row r="201" spans="1:29" ht="15" customHeight="1" x14ac:dyDescent="0.25">
      <c r="A201" s="9">
        <v>4</v>
      </c>
      <c r="B201" s="9"/>
      <c r="C201" s="10"/>
      <c r="D201" s="10"/>
      <c r="E201" s="11" t="s">
        <v>4066</v>
      </c>
      <c r="F201" s="12" t="str">
        <f t="shared" si="32"/>
        <v>23.69</v>
      </c>
      <c r="G201" s="12" t="s">
        <v>4066</v>
      </c>
      <c r="H201" s="12" t="s">
        <v>4067</v>
      </c>
      <c r="I201" s="13" t="str">
        <f t="shared" si="33"/>
        <v>23690</v>
      </c>
      <c r="J201" s="13" t="s">
        <v>788</v>
      </c>
      <c r="K201" s="13" t="str">
        <f t="shared" si="35"/>
        <v xml:space="preserve">23690 - Výroba ostatních betonových, cementových a sádrových výrobků </v>
      </c>
      <c r="L201" s="28">
        <f>IF(Převodník!$A$12='Číselník 2008 ÚR 4 a 5'!M201,1,0)</f>
        <v>0</v>
      </c>
      <c r="M201" s="2" t="s">
        <v>4068</v>
      </c>
      <c r="N201" s="14" t="s">
        <v>4069</v>
      </c>
      <c r="O201" s="9" t="str">
        <f t="shared" si="34"/>
        <v xml:space="preserve">23.69 - Výroba ostatních betonových, cementových a sádrových výrobků </v>
      </c>
      <c r="P201" s="9" t="s">
        <v>4070</v>
      </c>
      <c r="Q201" s="2">
        <f t="shared" si="38"/>
        <v>0</v>
      </c>
      <c r="S201" s="2">
        <f t="shared" si="36"/>
        <v>0</v>
      </c>
      <c r="T201" s="2" t="str">
        <f t="shared" si="37"/>
        <v>23690 - Výroba ostatních betonových, cementových a sádrových výrobků</v>
      </c>
      <c r="AC201" s="2" t="s">
        <v>4068</v>
      </c>
    </row>
    <row r="202" spans="1:29" ht="15" customHeight="1" x14ac:dyDescent="0.25">
      <c r="A202" s="9">
        <v>4</v>
      </c>
      <c r="B202" s="9"/>
      <c r="C202" s="10"/>
      <c r="D202" s="10"/>
      <c r="E202" s="11" t="s">
        <v>4071</v>
      </c>
      <c r="F202" s="12" t="str">
        <f>E202</f>
        <v>23.70</v>
      </c>
      <c r="G202" s="12" t="s">
        <v>4071</v>
      </c>
      <c r="H202" s="12" t="s">
        <v>4072</v>
      </c>
      <c r="I202" s="13" t="str">
        <f t="shared" si="33"/>
        <v>23700</v>
      </c>
      <c r="J202" s="13" t="s">
        <v>791</v>
      </c>
      <c r="K202" s="13" t="str">
        <f t="shared" si="35"/>
        <v xml:space="preserve">23700 - Řezání, tvarování a konečná úprava kamenů </v>
      </c>
      <c r="L202" s="28">
        <f>IF(Převodník!$A$12='Číselník 2008 ÚR 4 a 5'!M202,1,0)</f>
        <v>0</v>
      </c>
      <c r="M202" s="2" t="s">
        <v>790</v>
      </c>
      <c r="N202" s="14" t="s">
        <v>4073</v>
      </c>
      <c r="O202" s="9" t="str">
        <f t="shared" si="34"/>
        <v xml:space="preserve">23.70 - Řezání, tvarování a konečná úprava kamenů </v>
      </c>
      <c r="P202" s="9" t="s">
        <v>4074</v>
      </c>
      <c r="Q202" s="2">
        <f t="shared" si="38"/>
        <v>0</v>
      </c>
      <c r="S202" s="2">
        <f t="shared" si="36"/>
        <v>0</v>
      </c>
      <c r="T202" s="2" t="str">
        <f t="shared" si="37"/>
        <v>23700 - Řezání, tvarování a konečná úprava kamenů</v>
      </c>
      <c r="AC202" s="2" t="s">
        <v>790</v>
      </c>
    </row>
    <row r="203" spans="1:29" ht="15" customHeight="1" x14ac:dyDescent="0.25">
      <c r="A203" s="9">
        <v>4</v>
      </c>
      <c r="B203" s="9"/>
      <c r="C203" s="10"/>
      <c r="D203" s="10"/>
      <c r="E203" s="11" t="s">
        <v>4075</v>
      </c>
      <c r="F203" s="12" t="str">
        <f t="shared" ref="F203:F208" si="39">E203</f>
        <v>23.91</v>
      </c>
      <c r="G203" s="12" t="s">
        <v>4075</v>
      </c>
      <c r="H203" s="12" t="s">
        <v>4076</v>
      </c>
      <c r="I203" s="13" t="str">
        <f t="shared" si="33"/>
        <v>23910</v>
      </c>
      <c r="J203" s="13" t="s">
        <v>794</v>
      </c>
      <c r="K203" s="13" t="str">
        <f t="shared" si="35"/>
        <v>23910 - Výroba brusiv</v>
      </c>
      <c r="L203" s="28">
        <f>IF(Převodník!$A$12='Číselník 2008 ÚR 4 a 5'!M203,1,0)</f>
        <v>0</v>
      </c>
      <c r="M203" s="2" t="s">
        <v>793</v>
      </c>
      <c r="N203" s="14" t="s">
        <v>795</v>
      </c>
      <c r="O203" s="9" t="str">
        <f t="shared" si="34"/>
        <v>23.91 - Výroba brusiv</v>
      </c>
      <c r="P203" s="9" t="s">
        <v>4077</v>
      </c>
      <c r="Q203" s="2">
        <f t="shared" si="38"/>
        <v>0</v>
      </c>
      <c r="S203" s="2">
        <f t="shared" si="36"/>
        <v>0</v>
      </c>
      <c r="T203" s="2" t="str">
        <f t="shared" si="37"/>
        <v>23910 - Výroba brusiv</v>
      </c>
      <c r="AC203" s="2" t="s">
        <v>793</v>
      </c>
    </row>
    <row r="204" spans="1:29" ht="15" customHeight="1" x14ac:dyDescent="0.25">
      <c r="A204" s="9">
        <v>4</v>
      </c>
      <c r="B204" s="9"/>
      <c r="C204" s="10"/>
      <c r="D204" s="10"/>
      <c r="E204" s="11" t="s">
        <v>4078</v>
      </c>
      <c r="F204" s="12" t="str">
        <f t="shared" si="39"/>
        <v>23.99</v>
      </c>
      <c r="G204" s="12" t="s">
        <v>4078</v>
      </c>
      <c r="H204" s="12" t="s">
        <v>4079</v>
      </c>
      <c r="I204" s="13" t="str">
        <f t="shared" si="33"/>
        <v>23990</v>
      </c>
      <c r="J204" s="13" t="s">
        <v>416</v>
      </c>
      <c r="K204" s="13" t="str">
        <f t="shared" si="35"/>
        <v>23990 - Výroba ostatních nekovových minerálních výrobků j. n.</v>
      </c>
      <c r="L204" s="28">
        <f>IF(Převodník!$A$12='Číselník 2008 ÚR 4 a 5'!M204,1,0)</f>
        <v>0</v>
      </c>
      <c r="M204" s="2" t="s">
        <v>4080</v>
      </c>
      <c r="N204" s="14" t="s">
        <v>4081</v>
      </c>
      <c r="O204" s="9" t="str">
        <f t="shared" si="34"/>
        <v>23.99 - Výroba ostatních nekovových minerálních výrobků j. n.</v>
      </c>
      <c r="P204" s="9" t="s">
        <v>4082</v>
      </c>
      <c r="Q204" s="2">
        <f t="shared" si="38"/>
        <v>0</v>
      </c>
      <c r="S204" s="2">
        <f t="shared" si="36"/>
        <v>0</v>
      </c>
      <c r="T204" s="2" t="str">
        <f t="shared" si="37"/>
        <v>23990 - Výroba ostatních nekovových minerálních výrobků j. n.</v>
      </c>
      <c r="AC204" s="2" t="s">
        <v>4080</v>
      </c>
    </row>
    <row r="205" spans="1:29" ht="15" customHeight="1" x14ac:dyDescent="0.25">
      <c r="A205" s="9">
        <v>4</v>
      </c>
      <c r="B205" s="9"/>
      <c r="C205" s="10"/>
      <c r="D205" s="10"/>
      <c r="E205" s="11" t="s">
        <v>4083</v>
      </c>
      <c r="F205" s="12" t="str">
        <f t="shared" si="39"/>
        <v>24.10</v>
      </c>
      <c r="G205" s="12" t="s">
        <v>4083</v>
      </c>
      <c r="H205" s="12" t="s">
        <v>4084</v>
      </c>
      <c r="I205" s="13" t="str">
        <f t="shared" si="33"/>
        <v>24100</v>
      </c>
      <c r="J205" s="13" t="s">
        <v>797</v>
      </c>
      <c r="K205" s="13" t="str">
        <f t="shared" si="35"/>
        <v xml:space="preserve">24100 - Výroba surového železa, oceli a feroslitin, plochých výrobků (kromě pásky za studena), tváření výrobků za tepla  </v>
      </c>
      <c r="L205" s="28">
        <f>IF(Převodník!$A$12='Číselník 2008 ÚR 4 a 5'!M205,1,0)</f>
        <v>0</v>
      </c>
      <c r="M205" s="2" t="s">
        <v>799</v>
      </c>
      <c r="N205" s="14" t="s">
        <v>4085</v>
      </c>
      <c r="O205" s="9" t="str">
        <f t="shared" si="34"/>
        <v xml:space="preserve">24.10 - Výroba surového železa, oceli a feroslitin, plochých výrobků (kromě pásky za studena), tváření výrobků za tepla  </v>
      </c>
      <c r="P205" s="9" t="s">
        <v>4086</v>
      </c>
      <c r="Q205" s="2">
        <f t="shared" si="38"/>
        <v>0</v>
      </c>
      <c r="S205" s="2">
        <f t="shared" si="36"/>
        <v>0</v>
      </c>
      <c r="T205" s="2" t="str">
        <f t="shared" si="37"/>
        <v>24100 - Výroba surového železa, oceli a feroslitin, plochých výrobků (kromě pásky za studena), tváření výrobků za tepla</v>
      </c>
      <c r="AC205" s="2" t="s">
        <v>799</v>
      </c>
    </row>
    <row r="206" spans="1:29" ht="15" customHeight="1" x14ac:dyDescent="0.25">
      <c r="A206" s="9">
        <v>5</v>
      </c>
      <c r="B206" s="9"/>
      <c r="C206" s="16"/>
      <c r="D206" s="16"/>
      <c r="E206" s="11" t="s">
        <v>4087</v>
      </c>
      <c r="F206" s="12" t="str">
        <f t="shared" si="39"/>
        <v>24.10.1</v>
      </c>
      <c r="G206" s="12" t="s">
        <v>4087</v>
      </c>
      <c r="H206" s="12" t="s">
        <v>802</v>
      </c>
      <c r="I206" s="13" t="str">
        <f t="shared" si="33"/>
        <v>24101</v>
      </c>
      <c r="J206" s="13" t="s">
        <v>802</v>
      </c>
      <c r="K206" s="13" t="str">
        <f t="shared" si="35"/>
        <v>24101 - Výroba surového železa, oceli a feroslitin</v>
      </c>
      <c r="L206" s="28">
        <f>IF(Převodník!$A$12='Číselník 2008 ÚR 4 a 5'!M206,1,0)</f>
        <v>0</v>
      </c>
      <c r="M206" s="2" t="s">
        <v>803</v>
      </c>
      <c r="N206" s="14" t="s">
        <v>800</v>
      </c>
      <c r="O206" s="9" t="str">
        <f t="shared" si="34"/>
        <v>24.10.1 - Výroba surového železa, oceli a feroslitin</v>
      </c>
      <c r="P206" s="9" t="s">
        <v>4088</v>
      </c>
      <c r="Q206" s="2">
        <f t="shared" si="38"/>
        <v>0</v>
      </c>
      <c r="S206" s="2">
        <f t="shared" si="36"/>
        <v>0</v>
      </c>
      <c r="T206" s="2" t="str">
        <f t="shared" si="37"/>
        <v>24101 - Výroba surového železa, oceli a feroslitin</v>
      </c>
      <c r="AC206" s="2" t="s">
        <v>803</v>
      </c>
    </row>
    <row r="207" spans="1:29" ht="15" customHeight="1" x14ac:dyDescent="0.25">
      <c r="A207" s="9">
        <v>5</v>
      </c>
      <c r="B207" s="9"/>
      <c r="C207" s="16"/>
      <c r="D207" s="16"/>
      <c r="E207" s="11" t="s">
        <v>4089</v>
      </c>
      <c r="F207" s="12" t="str">
        <f t="shared" si="39"/>
        <v>24.10.2</v>
      </c>
      <c r="G207" s="12" t="s">
        <v>4089</v>
      </c>
      <c r="H207" s="12" t="s">
        <v>806</v>
      </c>
      <c r="I207" s="13" t="str">
        <f t="shared" si="33"/>
        <v>24102</v>
      </c>
      <c r="J207" s="13" t="s">
        <v>806</v>
      </c>
      <c r="K207" s="13" t="str">
        <f t="shared" si="35"/>
        <v>24102 - Výroba plochých výrobků (kromě pásky za studena)</v>
      </c>
      <c r="L207" s="28">
        <f>IF(Převodník!$A$12='Číselník 2008 ÚR 4 a 5'!M207,1,0)</f>
        <v>0</v>
      </c>
      <c r="M207" s="2" t="s">
        <v>808</v>
      </c>
      <c r="N207" s="14" t="s">
        <v>807</v>
      </c>
      <c r="O207" s="9" t="str">
        <f t="shared" si="34"/>
        <v>24.10.2 - Výroba plochých výrobků (kromě pásky za studena)</v>
      </c>
      <c r="P207" s="9" t="s">
        <v>4090</v>
      </c>
      <c r="Q207" s="2">
        <f t="shared" si="38"/>
        <v>0</v>
      </c>
      <c r="S207" s="2">
        <f t="shared" si="36"/>
        <v>0</v>
      </c>
      <c r="T207" s="2" t="str">
        <f t="shared" si="37"/>
        <v>24102 - Výroba plochých výrobků (kromě pásky za studena)</v>
      </c>
      <c r="AC207" s="2" t="s">
        <v>808</v>
      </c>
    </row>
    <row r="208" spans="1:29" ht="15" customHeight="1" x14ac:dyDescent="0.25">
      <c r="A208" s="9">
        <v>5</v>
      </c>
      <c r="B208" s="9"/>
      <c r="C208" s="16"/>
      <c r="D208" s="16"/>
      <c r="E208" s="11" t="s">
        <v>4091</v>
      </c>
      <c r="F208" s="12" t="str">
        <f t="shared" si="39"/>
        <v>24.10.3</v>
      </c>
      <c r="G208" s="12" t="s">
        <v>4091</v>
      </c>
      <c r="H208" s="12" t="s">
        <v>811</v>
      </c>
      <c r="I208" s="13" t="str">
        <f t="shared" si="33"/>
        <v>24103</v>
      </c>
      <c r="J208" s="13" t="s">
        <v>811</v>
      </c>
      <c r="K208" s="13" t="str">
        <f t="shared" si="35"/>
        <v xml:space="preserve">24103 - Tváření výrobků za tepla  </v>
      </c>
      <c r="L208" s="28">
        <f>IF(Převodník!$A$12='Číselník 2008 ÚR 4 a 5'!M208,1,0)</f>
        <v>0</v>
      </c>
      <c r="M208" s="2" t="s">
        <v>813</v>
      </c>
      <c r="N208" s="14" t="s">
        <v>4092</v>
      </c>
      <c r="O208" s="9" t="str">
        <f t="shared" si="34"/>
        <v xml:space="preserve">24.10.3 - Tváření výrobků za tepla  </v>
      </c>
      <c r="P208" s="9" t="s">
        <v>4093</v>
      </c>
      <c r="Q208" s="2">
        <f t="shared" si="38"/>
        <v>0</v>
      </c>
      <c r="S208" s="2">
        <f t="shared" si="36"/>
        <v>0</v>
      </c>
      <c r="T208" s="2" t="str">
        <f t="shared" si="37"/>
        <v>24103 - Tváření výrobků za tepla</v>
      </c>
      <c r="AC208" s="2" t="s">
        <v>813</v>
      </c>
    </row>
    <row r="209" spans="1:29" ht="15" customHeight="1" x14ac:dyDescent="0.25">
      <c r="A209" s="9">
        <v>4</v>
      </c>
      <c r="B209" s="9"/>
      <c r="C209" s="10"/>
      <c r="D209" s="10"/>
      <c r="E209" s="11" t="s">
        <v>4094</v>
      </c>
      <c r="F209" s="12" t="str">
        <f>E209</f>
        <v>24.20</v>
      </c>
      <c r="G209" s="12" t="s">
        <v>4094</v>
      </c>
      <c r="H209" s="12" t="s">
        <v>4095</v>
      </c>
      <c r="I209" s="13" t="str">
        <f t="shared" si="33"/>
        <v>24200</v>
      </c>
      <c r="J209" s="13" t="s">
        <v>819</v>
      </c>
      <c r="K209" s="13" t="str">
        <f t="shared" si="35"/>
        <v>24200 - Výroba ocelových trub, trubek, dutých profilů a souvisejících potrubních tvarovek</v>
      </c>
      <c r="L209" s="28">
        <f>IF(Převodník!$A$12='Číselník 2008 ÚR 4 a 5'!M209,1,0)</f>
        <v>0</v>
      </c>
      <c r="M209" s="2" t="s">
        <v>4096</v>
      </c>
      <c r="N209" s="14" t="s">
        <v>4097</v>
      </c>
      <c r="O209" s="9" t="str">
        <f t="shared" si="34"/>
        <v>24.20 - Výroba ocelových trub, trubek, dutých profilů a souvisejících potrubních tvarovek</v>
      </c>
      <c r="P209" s="9" t="s">
        <v>4098</v>
      </c>
      <c r="Q209" s="2">
        <f t="shared" si="38"/>
        <v>0</v>
      </c>
      <c r="S209" s="2">
        <f t="shared" si="36"/>
        <v>0</v>
      </c>
      <c r="T209" s="2" t="str">
        <f t="shared" si="37"/>
        <v>24200 - Výroba ocelových trub, trubek, dutých profilů a souvisejících potrubních tvarovek</v>
      </c>
      <c r="AC209" s="2" t="s">
        <v>4096</v>
      </c>
    </row>
    <row r="210" spans="1:29" ht="15" customHeight="1" x14ac:dyDescent="0.25">
      <c r="A210" s="9">
        <v>4</v>
      </c>
      <c r="B210" s="9"/>
      <c r="C210" s="10"/>
      <c r="D210" s="10"/>
      <c r="E210" s="11" t="s">
        <v>4099</v>
      </c>
      <c r="F210" s="12" t="str">
        <f t="shared" ref="F210:F232" si="40">E210</f>
        <v>24.31</v>
      </c>
      <c r="G210" s="12" t="s">
        <v>4099</v>
      </c>
      <c r="H210" s="12" t="s">
        <v>4100</v>
      </c>
      <c r="I210" s="13" t="str">
        <f t="shared" si="33"/>
        <v>24310</v>
      </c>
      <c r="J210" s="13" t="s">
        <v>822</v>
      </c>
      <c r="K210" s="13" t="str">
        <f t="shared" si="35"/>
        <v>24310 - Tažení tyčí za studena</v>
      </c>
      <c r="L210" s="28">
        <f>IF(Převodník!$A$12='Číselník 2008 ÚR 4 a 5'!M210,1,0)</f>
        <v>0</v>
      </c>
      <c r="M210" s="2" t="s">
        <v>824</v>
      </c>
      <c r="N210" s="14" t="s">
        <v>823</v>
      </c>
      <c r="O210" s="9" t="str">
        <f t="shared" si="34"/>
        <v>24.31 - Tažení tyčí za studena</v>
      </c>
      <c r="P210" s="9" t="s">
        <v>4101</v>
      </c>
      <c r="Q210" s="2">
        <f t="shared" si="38"/>
        <v>0</v>
      </c>
      <c r="S210" s="2">
        <f t="shared" si="36"/>
        <v>0</v>
      </c>
      <c r="T210" s="2" t="str">
        <f t="shared" si="37"/>
        <v>24310 - Tažení tyčí za studena</v>
      </c>
      <c r="AC210" s="2" t="s">
        <v>824</v>
      </c>
    </row>
    <row r="211" spans="1:29" ht="15" customHeight="1" x14ac:dyDescent="0.25">
      <c r="A211" s="9">
        <v>4</v>
      </c>
      <c r="B211" s="9"/>
      <c r="C211" s="10"/>
      <c r="D211" s="10"/>
      <c r="E211" s="11" t="s">
        <v>4102</v>
      </c>
      <c r="F211" s="12" t="str">
        <f t="shared" si="40"/>
        <v>24.32</v>
      </c>
      <c r="G211" s="12" t="s">
        <v>4102</v>
      </c>
      <c r="H211" s="12" t="s">
        <v>4103</v>
      </c>
      <c r="I211" s="13" t="str">
        <f t="shared" si="33"/>
        <v>24320</v>
      </c>
      <c r="J211" s="13" t="s">
        <v>827</v>
      </c>
      <c r="K211" s="13" t="str">
        <f t="shared" si="35"/>
        <v>24320 - Válcování ocelových úzkých pásů za studena</v>
      </c>
      <c r="L211" s="28">
        <f>IF(Převodník!$A$12='Číselník 2008 ÚR 4 a 5'!M211,1,0)</f>
        <v>0</v>
      </c>
      <c r="M211" s="2" t="s">
        <v>826</v>
      </c>
      <c r="N211" s="14" t="s">
        <v>828</v>
      </c>
      <c r="O211" s="9" t="str">
        <f t="shared" si="34"/>
        <v>24.32 - Válcování ocelových úzkých pásů za studena</v>
      </c>
      <c r="P211" s="9" t="s">
        <v>4104</v>
      </c>
      <c r="Q211" s="2">
        <f t="shared" si="38"/>
        <v>0</v>
      </c>
      <c r="S211" s="2">
        <f t="shared" si="36"/>
        <v>0</v>
      </c>
      <c r="T211" s="2" t="str">
        <f t="shared" si="37"/>
        <v>24320 - Válcování ocelových úzkých pásů za studena</v>
      </c>
      <c r="AC211" s="2" t="s">
        <v>826</v>
      </c>
    </row>
    <row r="212" spans="1:29" ht="15" customHeight="1" x14ac:dyDescent="0.25">
      <c r="A212" s="9">
        <v>4</v>
      </c>
      <c r="B212" s="9"/>
      <c r="C212" s="10"/>
      <c r="D212" s="10"/>
      <c r="E212" s="11" t="s">
        <v>4105</v>
      </c>
      <c r="F212" s="12" t="str">
        <f t="shared" si="40"/>
        <v>24.33</v>
      </c>
      <c r="G212" s="12" t="s">
        <v>4105</v>
      </c>
      <c r="H212" s="12" t="s">
        <v>4106</v>
      </c>
      <c r="I212" s="13" t="str">
        <f t="shared" si="33"/>
        <v>24330</v>
      </c>
      <c r="J212" s="13" t="s">
        <v>830</v>
      </c>
      <c r="K212" s="13" t="str">
        <f t="shared" si="35"/>
        <v xml:space="preserve">24330 - Tváření ocelových profilů za studena </v>
      </c>
      <c r="L212" s="28">
        <f>IF(Převodník!$A$12='Číselník 2008 ÚR 4 a 5'!M212,1,0)</f>
        <v>0</v>
      </c>
      <c r="M212" s="2" t="s">
        <v>829</v>
      </c>
      <c r="N212" s="14" t="s">
        <v>4107</v>
      </c>
      <c r="O212" s="9" t="str">
        <f t="shared" si="34"/>
        <v xml:space="preserve">24.33 - Tváření ocelových profilů za studena </v>
      </c>
      <c r="P212" s="9" t="s">
        <v>4108</v>
      </c>
      <c r="Q212" s="2">
        <f t="shared" si="38"/>
        <v>0</v>
      </c>
      <c r="S212" s="2">
        <f t="shared" si="36"/>
        <v>0</v>
      </c>
      <c r="T212" s="2" t="str">
        <f t="shared" si="37"/>
        <v>24330 - Tváření ocelových profilů za studena</v>
      </c>
      <c r="AC212" s="2" t="s">
        <v>829</v>
      </c>
    </row>
    <row r="213" spans="1:29" ht="15" customHeight="1" x14ac:dyDescent="0.25">
      <c r="A213" s="9">
        <v>4</v>
      </c>
      <c r="B213" s="9"/>
      <c r="C213" s="10"/>
      <c r="D213" s="10"/>
      <c r="E213" s="11" t="s">
        <v>4109</v>
      </c>
      <c r="F213" s="12" t="str">
        <f t="shared" si="40"/>
        <v>24.34</v>
      </c>
      <c r="G213" s="12" t="s">
        <v>4109</v>
      </c>
      <c r="H213" s="12" t="s">
        <v>4110</v>
      </c>
      <c r="I213" s="13" t="str">
        <f t="shared" si="33"/>
        <v>24340</v>
      </c>
      <c r="J213" s="13" t="s">
        <v>833</v>
      </c>
      <c r="K213" s="13" t="str">
        <f t="shared" si="35"/>
        <v>24340 - Tažení ocelového drátu za studena</v>
      </c>
      <c r="L213" s="28">
        <f>IF(Převodník!$A$12='Číselník 2008 ÚR 4 a 5'!M213,1,0)</f>
        <v>0</v>
      </c>
      <c r="M213" s="2" t="s">
        <v>832</v>
      </c>
      <c r="N213" s="14" t="s">
        <v>834</v>
      </c>
      <c r="O213" s="9" t="str">
        <f t="shared" si="34"/>
        <v>24.34 - Tažení ocelového drátu za studena</v>
      </c>
      <c r="P213" s="9" t="s">
        <v>4111</v>
      </c>
      <c r="Q213" s="2">
        <f t="shared" si="38"/>
        <v>0</v>
      </c>
      <c r="S213" s="2">
        <f t="shared" si="36"/>
        <v>0</v>
      </c>
      <c r="T213" s="2" t="str">
        <f t="shared" si="37"/>
        <v>24340 - Tažení ocelového drátu za studena</v>
      </c>
      <c r="AC213" s="2" t="s">
        <v>832</v>
      </c>
    </row>
    <row r="214" spans="1:29" ht="15" customHeight="1" x14ac:dyDescent="0.25">
      <c r="A214" s="9">
        <v>4</v>
      </c>
      <c r="B214" s="9"/>
      <c r="C214" s="10"/>
      <c r="D214" s="10"/>
      <c r="E214" s="11" t="s">
        <v>4112</v>
      </c>
      <c r="F214" s="12" t="str">
        <f t="shared" si="40"/>
        <v>24.41</v>
      </c>
      <c r="G214" s="12" t="s">
        <v>4112</v>
      </c>
      <c r="H214" s="12" t="s">
        <v>4113</v>
      </c>
      <c r="I214" s="13" t="str">
        <f t="shared" si="33"/>
        <v>24410</v>
      </c>
      <c r="J214" s="13" t="s">
        <v>836</v>
      </c>
      <c r="K214" s="13" t="str">
        <f t="shared" si="35"/>
        <v>24410 - Výroba a hutní zpracování drahých kovů</v>
      </c>
      <c r="L214" s="28">
        <f>IF(Převodník!$A$12='Číselník 2008 ÚR 4 a 5'!M214,1,0)</f>
        <v>0</v>
      </c>
      <c r="M214" s="2" t="s">
        <v>835</v>
      </c>
      <c r="N214" s="14" t="s">
        <v>837</v>
      </c>
      <c r="O214" s="9" t="str">
        <f t="shared" si="34"/>
        <v>24.41 - Výroba a hutní zpracování drahých kovů</v>
      </c>
      <c r="P214" s="9" t="s">
        <v>4114</v>
      </c>
      <c r="Q214" s="2">
        <f t="shared" si="38"/>
        <v>0</v>
      </c>
      <c r="S214" s="2">
        <f t="shared" si="36"/>
        <v>0</v>
      </c>
      <c r="T214" s="2" t="str">
        <f t="shared" si="37"/>
        <v>24410 - Výroba a hutní zpracování drahých kovů</v>
      </c>
      <c r="AC214" s="2" t="s">
        <v>835</v>
      </c>
    </row>
    <row r="215" spans="1:29" ht="15" customHeight="1" x14ac:dyDescent="0.25">
      <c r="A215" s="9">
        <v>4</v>
      </c>
      <c r="B215" s="9"/>
      <c r="C215" s="10"/>
      <c r="D215" s="10"/>
      <c r="E215" s="11" t="s">
        <v>4115</v>
      </c>
      <c r="F215" s="12" t="str">
        <f t="shared" si="40"/>
        <v>24.42</v>
      </c>
      <c r="G215" s="12" t="s">
        <v>4115</v>
      </c>
      <c r="H215" s="12" t="s">
        <v>4116</v>
      </c>
      <c r="I215" s="13" t="str">
        <f t="shared" si="33"/>
        <v>24420</v>
      </c>
      <c r="J215" s="13" t="s">
        <v>839</v>
      </c>
      <c r="K215" s="13" t="str">
        <f t="shared" si="35"/>
        <v>24420 - Výroba a hutní zpracování hliníku</v>
      </c>
      <c r="L215" s="28">
        <f>IF(Převodník!$A$12='Číselník 2008 ÚR 4 a 5'!M215,1,0)</f>
        <v>0</v>
      </c>
      <c r="M215" s="2" t="s">
        <v>838</v>
      </c>
      <c r="N215" s="14" t="s">
        <v>840</v>
      </c>
      <c r="O215" s="9" t="str">
        <f t="shared" si="34"/>
        <v>24.42 - Výroba a hutní zpracování hliníku</v>
      </c>
      <c r="P215" s="9" t="s">
        <v>4117</v>
      </c>
      <c r="Q215" s="2">
        <f t="shared" si="38"/>
        <v>0</v>
      </c>
      <c r="S215" s="2">
        <f t="shared" si="36"/>
        <v>0</v>
      </c>
      <c r="T215" s="2" t="str">
        <f t="shared" si="37"/>
        <v>24420 - Výroba a hutní zpracování hliníku</v>
      </c>
      <c r="AC215" s="2" t="s">
        <v>838</v>
      </c>
    </row>
    <row r="216" spans="1:29" ht="15" customHeight="1" x14ac:dyDescent="0.25">
      <c r="A216" s="9">
        <v>4</v>
      </c>
      <c r="B216" s="9"/>
      <c r="C216" s="10"/>
      <c r="D216" s="10"/>
      <c r="E216" s="11" t="s">
        <v>4118</v>
      </c>
      <c r="F216" s="12" t="str">
        <f t="shared" si="40"/>
        <v>24.43</v>
      </c>
      <c r="G216" s="12" t="s">
        <v>4118</v>
      </c>
      <c r="H216" s="12" t="s">
        <v>4119</v>
      </c>
      <c r="I216" s="13" t="str">
        <f t="shared" si="33"/>
        <v>24430</v>
      </c>
      <c r="J216" s="13" t="s">
        <v>842</v>
      </c>
      <c r="K216" s="13" t="str">
        <f t="shared" si="35"/>
        <v>24430 - Výroba a hutní zpracování olova, zinku a cínu</v>
      </c>
      <c r="L216" s="28">
        <f>IF(Převodník!$A$12='Číselník 2008 ÚR 4 a 5'!M216,1,0)</f>
        <v>0</v>
      </c>
      <c r="M216" s="2" t="s">
        <v>841</v>
      </c>
      <c r="N216" s="14" t="s">
        <v>843</v>
      </c>
      <c r="O216" s="9" t="str">
        <f t="shared" si="34"/>
        <v>24.43 - Výroba a hutní zpracování olova, zinku a cínu</v>
      </c>
      <c r="P216" s="9" t="s">
        <v>4120</v>
      </c>
      <c r="Q216" s="2">
        <f t="shared" si="38"/>
        <v>0</v>
      </c>
      <c r="S216" s="2">
        <f t="shared" si="36"/>
        <v>0</v>
      </c>
      <c r="T216" s="2" t="str">
        <f t="shared" si="37"/>
        <v>24430 - Výroba a hutní zpracování olova, zinku a cínu</v>
      </c>
      <c r="AC216" s="2" t="s">
        <v>841</v>
      </c>
    </row>
    <row r="217" spans="1:29" ht="15" customHeight="1" x14ac:dyDescent="0.25">
      <c r="A217" s="9">
        <v>4</v>
      </c>
      <c r="B217" s="9"/>
      <c r="C217" s="10"/>
      <c r="D217" s="10"/>
      <c r="E217" s="11" t="s">
        <v>4121</v>
      </c>
      <c r="F217" s="12" t="str">
        <f t="shared" si="40"/>
        <v>24.44</v>
      </c>
      <c r="G217" s="12" t="s">
        <v>4121</v>
      </c>
      <c r="H217" s="12" t="s">
        <v>4122</v>
      </c>
      <c r="I217" s="13" t="str">
        <f t="shared" si="33"/>
        <v>24440</v>
      </c>
      <c r="J217" s="13" t="s">
        <v>845</v>
      </c>
      <c r="K217" s="13" t="str">
        <f t="shared" si="35"/>
        <v>24440 - Výroba a hutní zpracování mědi</v>
      </c>
      <c r="L217" s="28">
        <f>IF(Převodník!$A$12='Číselník 2008 ÚR 4 a 5'!M217,1,0)</f>
        <v>0</v>
      </c>
      <c r="M217" s="2" t="s">
        <v>844</v>
      </c>
      <c r="N217" s="14" t="s">
        <v>846</v>
      </c>
      <c r="O217" s="9" t="str">
        <f t="shared" si="34"/>
        <v>24.44 - Výroba a hutní zpracování mědi</v>
      </c>
      <c r="P217" s="9" t="s">
        <v>4123</v>
      </c>
      <c r="Q217" s="2">
        <f t="shared" si="38"/>
        <v>0</v>
      </c>
      <c r="S217" s="2">
        <f t="shared" si="36"/>
        <v>0</v>
      </c>
      <c r="T217" s="2" t="str">
        <f t="shared" si="37"/>
        <v>24440 - Výroba a hutní zpracování mědi</v>
      </c>
      <c r="AC217" s="2" t="s">
        <v>844</v>
      </c>
    </row>
    <row r="218" spans="1:29" ht="15" customHeight="1" x14ac:dyDescent="0.25">
      <c r="A218" s="9">
        <v>4</v>
      </c>
      <c r="B218" s="9"/>
      <c r="C218" s="10"/>
      <c r="D218" s="10"/>
      <c r="E218" s="11" t="s">
        <v>4124</v>
      </c>
      <c r="F218" s="12" t="str">
        <f t="shared" si="40"/>
        <v>24.45</v>
      </c>
      <c r="G218" s="12" t="s">
        <v>4124</v>
      </c>
      <c r="H218" s="12" t="s">
        <v>4125</v>
      </c>
      <c r="I218" s="13" t="str">
        <f t="shared" si="33"/>
        <v>24450</v>
      </c>
      <c r="J218" s="13" t="s">
        <v>848</v>
      </c>
      <c r="K218" s="13" t="str">
        <f t="shared" si="35"/>
        <v>24450 - Výroba a hutní zpracování ostatních neželezných kovů</v>
      </c>
      <c r="L218" s="28">
        <f>IF(Převodník!$A$12='Číselník 2008 ÚR 4 a 5'!M218,1,0)</f>
        <v>0</v>
      </c>
      <c r="M218" s="2" t="s">
        <v>847</v>
      </c>
      <c r="N218" s="14" t="s">
        <v>849</v>
      </c>
      <c r="O218" s="9" t="str">
        <f t="shared" si="34"/>
        <v>24.45 - Výroba a hutní zpracování ostatních neželezných kovů</v>
      </c>
      <c r="P218" s="9" t="s">
        <v>4126</v>
      </c>
      <c r="Q218" s="2">
        <f t="shared" si="38"/>
        <v>0</v>
      </c>
      <c r="S218" s="2">
        <f t="shared" si="36"/>
        <v>0</v>
      </c>
      <c r="T218" s="2" t="str">
        <f t="shared" si="37"/>
        <v>24450 - Výroba a hutní zpracování ostatních neželezných kovů</v>
      </c>
      <c r="AC218" s="2" t="s">
        <v>847</v>
      </c>
    </row>
    <row r="219" spans="1:29" ht="15" customHeight="1" x14ac:dyDescent="0.25">
      <c r="A219" s="9">
        <v>4</v>
      </c>
      <c r="B219" s="9"/>
      <c r="C219" s="10"/>
      <c r="D219" s="10"/>
      <c r="E219" s="11" t="s">
        <v>4127</v>
      </c>
      <c r="F219" s="12" t="str">
        <f t="shared" si="40"/>
        <v>24.46</v>
      </c>
      <c r="G219" s="12" t="s">
        <v>4127</v>
      </c>
      <c r="H219" s="12" t="s">
        <v>4128</v>
      </c>
      <c r="I219" s="13" t="str">
        <f t="shared" si="33"/>
        <v>24460</v>
      </c>
      <c r="J219" s="13" t="s">
        <v>851</v>
      </c>
      <c r="K219" s="13" t="str">
        <f t="shared" si="35"/>
        <v>24460 - Zpracování jaderného paliva</v>
      </c>
      <c r="L219" s="28">
        <f>IF(Převodník!$A$12='Číselník 2008 ÚR 4 a 5'!M219,1,0)</f>
        <v>0</v>
      </c>
      <c r="M219" s="2" t="s">
        <v>850</v>
      </c>
      <c r="N219" s="14" t="s">
        <v>852</v>
      </c>
      <c r="O219" s="9" t="str">
        <f t="shared" si="34"/>
        <v>24.46 - Zpracování jaderného paliva</v>
      </c>
      <c r="P219" s="9" t="s">
        <v>4129</v>
      </c>
      <c r="Q219" s="2">
        <f t="shared" si="38"/>
        <v>0</v>
      </c>
      <c r="S219" s="2">
        <f t="shared" si="36"/>
        <v>0</v>
      </c>
      <c r="T219" s="2" t="str">
        <f t="shared" si="37"/>
        <v>24460 - Zpracování jaderného paliva</v>
      </c>
      <c r="AC219" s="2" t="s">
        <v>850</v>
      </c>
    </row>
    <row r="220" spans="1:29" ht="15" customHeight="1" x14ac:dyDescent="0.25">
      <c r="A220" s="9">
        <v>4</v>
      </c>
      <c r="B220" s="9"/>
      <c r="C220" s="10"/>
      <c r="D220" s="10"/>
      <c r="E220" s="11" t="s">
        <v>4130</v>
      </c>
      <c r="F220" s="12" t="str">
        <f t="shared" si="40"/>
        <v>24.51</v>
      </c>
      <c r="G220" s="12" t="s">
        <v>4130</v>
      </c>
      <c r="H220" s="12" t="s">
        <v>4131</v>
      </c>
      <c r="I220" s="13" t="str">
        <f t="shared" si="33"/>
        <v>24510</v>
      </c>
      <c r="J220" s="13" t="s">
        <v>854</v>
      </c>
      <c r="K220" s="13" t="str">
        <f t="shared" si="35"/>
        <v>24510 - Výroba odlitků z litiny</v>
      </c>
      <c r="L220" s="28">
        <f>IF(Převodník!$A$12='Číselník 2008 ÚR 4 a 5'!M220,1,0)</f>
        <v>0</v>
      </c>
      <c r="M220" s="2" t="s">
        <v>856</v>
      </c>
      <c r="N220" s="14" t="s">
        <v>855</v>
      </c>
      <c r="O220" s="9" t="str">
        <f t="shared" si="34"/>
        <v>24.51 - Výroba odlitků z litiny</v>
      </c>
      <c r="P220" s="9" t="s">
        <v>4132</v>
      </c>
      <c r="Q220" s="2">
        <f t="shared" si="38"/>
        <v>0</v>
      </c>
      <c r="S220" s="2">
        <f t="shared" si="36"/>
        <v>0</v>
      </c>
      <c r="T220" s="2" t="str">
        <f t="shared" si="37"/>
        <v>24510 - Výroba odlitků z litiny</v>
      </c>
      <c r="AC220" s="2" t="s">
        <v>856</v>
      </c>
    </row>
    <row r="221" spans="1:29" ht="15" customHeight="1" x14ac:dyDescent="0.25">
      <c r="A221" s="9">
        <v>5</v>
      </c>
      <c r="B221" s="9"/>
      <c r="C221" s="16"/>
      <c r="D221" s="16"/>
      <c r="E221" s="11" t="s">
        <v>4133</v>
      </c>
      <c r="F221" s="12" t="str">
        <f t="shared" si="40"/>
        <v>24.51.1</v>
      </c>
      <c r="G221" s="12" t="s">
        <v>4133</v>
      </c>
      <c r="H221" s="12" t="s">
        <v>859</v>
      </c>
      <c r="I221" s="13" t="str">
        <f t="shared" si="33"/>
        <v>24511</v>
      </c>
      <c r="J221" s="13" t="s">
        <v>859</v>
      </c>
      <c r="K221" s="13" t="str">
        <f t="shared" si="35"/>
        <v>24511 - Výroba odlitků z litiny s lupínkovým grafitem</v>
      </c>
      <c r="L221" s="28">
        <f>IF(Převodník!$A$12='Číselník 2008 ÚR 4 a 5'!M221,1,0)</f>
        <v>0</v>
      </c>
      <c r="M221" s="2" t="s">
        <v>861</v>
      </c>
      <c r="N221" s="14" t="s">
        <v>860</v>
      </c>
      <c r="O221" s="9" t="str">
        <f t="shared" si="34"/>
        <v>24.51.1 - Výroba odlitků z litiny s lupínkovým grafitem</v>
      </c>
      <c r="P221" s="9" t="s">
        <v>4134</v>
      </c>
      <c r="Q221" s="2">
        <f t="shared" si="38"/>
        <v>0</v>
      </c>
      <c r="S221" s="2">
        <f t="shared" si="36"/>
        <v>0</v>
      </c>
      <c r="T221" s="2" t="str">
        <f t="shared" si="37"/>
        <v>24511 - Výroba odlitků z litiny s lupínkovým grafitem</v>
      </c>
      <c r="AC221" s="2" t="s">
        <v>861</v>
      </c>
    </row>
    <row r="222" spans="1:29" ht="15" customHeight="1" x14ac:dyDescent="0.25">
      <c r="A222" s="9">
        <v>5</v>
      </c>
      <c r="B222" s="9"/>
      <c r="C222" s="16"/>
      <c r="D222" s="16"/>
      <c r="E222" s="11" t="s">
        <v>4135</v>
      </c>
      <c r="F222" s="12" t="str">
        <f t="shared" si="40"/>
        <v>24.51.2</v>
      </c>
      <c r="G222" s="12" t="s">
        <v>4135</v>
      </c>
      <c r="H222" s="12" t="s">
        <v>864</v>
      </c>
      <c r="I222" s="13" t="str">
        <f t="shared" si="33"/>
        <v>24512</v>
      </c>
      <c r="J222" s="13" t="s">
        <v>864</v>
      </c>
      <c r="K222" s="13" t="str">
        <f t="shared" si="35"/>
        <v>24512 - Výroba odlitků z litiny s kuličkovým grafitem</v>
      </c>
      <c r="L222" s="28">
        <f>IF(Převodník!$A$12='Číselník 2008 ÚR 4 a 5'!M222,1,0)</f>
        <v>0</v>
      </c>
      <c r="M222" s="2" t="s">
        <v>866</v>
      </c>
      <c r="N222" s="14" t="s">
        <v>865</v>
      </c>
      <c r="O222" s="9" t="str">
        <f t="shared" si="34"/>
        <v>24.51.2 - Výroba odlitků z litiny s kuličkovým grafitem</v>
      </c>
      <c r="P222" s="9" t="s">
        <v>4136</v>
      </c>
      <c r="Q222" s="2">
        <f t="shared" si="38"/>
        <v>0</v>
      </c>
      <c r="S222" s="2">
        <f t="shared" si="36"/>
        <v>0</v>
      </c>
      <c r="T222" s="2" t="str">
        <f t="shared" si="37"/>
        <v>24512 - Výroba odlitků z litiny s kuličkovým grafitem</v>
      </c>
      <c r="AC222" s="2" t="s">
        <v>866</v>
      </c>
    </row>
    <row r="223" spans="1:29" ht="15" customHeight="1" x14ac:dyDescent="0.25">
      <c r="A223" s="9">
        <v>5</v>
      </c>
      <c r="B223" s="9"/>
      <c r="C223" s="16"/>
      <c r="D223" s="16"/>
      <c r="E223" s="11" t="s">
        <v>4137</v>
      </c>
      <c r="F223" s="12" t="str">
        <f t="shared" si="40"/>
        <v>24.51.9</v>
      </c>
      <c r="G223" s="12" t="s">
        <v>4137</v>
      </c>
      <c r="H223" s="12" t="s">
        <v>869</v>
      </c>
      <c r="I223" s="13" t="str">
        <f t="shared" si="33"/>
        <v>24519</v>
      </c>
      <c r="J223" s="13" t="s">
        <v>869</v>
      </c>
      <c r="K223" s="13" t="str">
        <f t="shared" si="35"/>
        <v>24519 - Výroba ostatních odlitků z litiny</v>
      </c>
      <c r="L223" s="28">
        <f>IF(Převodník!$A$12='Číselník 2008 ÚR 4 a 5'!M223,1,0)</f>
        <v>0</v>
      </c>
      <c r="M223" s="2" t="s">
        <v>871</v>
      </c>
      <c r="N223" s="14" t="s">
        <v>870</v>
      </c>
      <c r="O223" s="9" t="str">
        <f t="shared" si="34"/>
        <v>24.51.9 - Výroba ostatních odlitků z litiny</v>
      </c>
      <c r="P223" s="9" t="s">
        <v>4138</v>
      </c>
      <c r="Q223" s="2">
        <f t="shared" si="38"/>
        <v>0</v>
      </c>
      <c r="S223" s="2">
        <f t="shared" si="36"/>
        <v>0</v>
      </c>
      <c r="T223" s="2" t="str">
        <f t="shared" si="37"/>
        <v>24519 - Výroba ostatních odlitků z litiny</v>
      </c>
      <c r="AC223" s="2" t="s">
        <v>871</v>
      </c>
    </row>
    <row r="224" spans="1:29" ht="15" customHeight="1" x14ac:dyDescent="0.25">
      <c r="A224" s="9">
        <v>4</v>
      </c>
      <c r="B224" s="9"/>
      <c r="C224" s="10"/>
      <c r="D224" s="10"/>
      <c r="E224" s="11" t="s">
        <v>4139</v>
      </c>
      <c r="F224" s="12" t="str">
        <f t="shared" si="40"/>
        <v>24.52</v>
      </c>
      <c r="G224" s="12" t="s">
        <v>4139</v>
      </c>
      <c r="H224" s="12" t="s">
        <v>4140</v>
      </c>
      <c r="I224" s="13" t="str">
        <f t="shared" si="33"/>
        <v>24520</v>
      </c>
      <c r="J224" s="13" t="s">
        <v>874</v>
      </c>
      <c r="K224" s="13" t="str">
        <f t="shared" si="35"/>
        <v>24520 - Výroba odlitků z oceli</v>
      </c>
      <c r="L224" s="28">
        <f>IF(Převodník!$A$12='Číselník 2008 ÚR 4 a 5'!M224,1,0)</f>
        <v>0</v>
      </c>
      <c r="M224" s="2" t="s">
        <v>876</v>
      </c>
      <c r="N224" s="14" t="s">
        <v>875</v>
      </c>
      <c r="O224" s="9" t="str">
        <f t="shared" si="34"/>
        <v>24.52 - Výroba odlitků z oceli</v>
      </c>
      <c r="P224" s="9" t="s">
        <v>4141</v>
      </c>
      <c r="Q224" s="2">
        <f t="shared" si="38"/>
        <v>0</v>
      </c>
      <c r="S224" s="2">
        <f t="shared" si="36"/>
        <v>0</v>
      </c>
      <c r="T224" s="2" t="str">
        <f t="shared" si="37"/>
        <v>24520 - Výroba odlitků z oceli</v>
      </c>
      <c r="AC224" s="2" t="s">
        <v>876</v>
      </c>
    </row>
    <row r="225" spans="1:29" ht="15" customHeight="1" x14ac:dyDescent="0.25">
      <c r="A225" s="9">
        <v>5</v>
      </c>
      <c r="B225" s="9"/>
      <c r="C225" s="16"/>
      <c r="D225" s="16"/>
      <c r="E225" s="11" t="s">
        <v>4142</v>
      </c>
      <c r="F225" s="12" t="str">
        <f t="shared" si="40"/>
        <v>24.52.1</v>
      </c>
      <c r="G225" s="12" t="s">
        <v>4142</v>
      </c>
      <c r="H225" s="12" t="s">
        <v>879</v>
      </c>
      <c r="I225" s="13" t="str">
        <f t="shared" si="33"/>
        <v>24521</v>
      </c>
      <c r="J225" s="13" t="s">
        <v>879</v>
      </c>
      <c r="K225" s="13" t="str">
        <f t="shared" si="35"/>
        <v>24521 - Výroba odlitků z uhlíkatých ocelí</v>
      </c>
      <c r="L225" s="28">
        <f>IF(Převodník!$A$12='Číselník 2008 ÚR 4 a 5'!M225,1,0)</f>
        <v>0</v>
      </c>
      <c r="M225" s="2" t="s">
        <v>881</v>
      </c>
      <c r="N225" s="14" t="s">
        <v>880</v>
      </c>
      <c r="O225" s="9" t="str">
        <f t="shared" si="34"/>
        <v>24.52.1 - Výroba odlitků z uhlíkatých ocelí</v>
      </c>
      <c r="P225" s="9" t="s">
        <v>4143</v>
      </c>
      <c r="Q225" s="2">
        <f t="shared" si="38"/>
        <v>0</v>
      </c>
      <c r="S225" s="2">
        <f t="shared" si="36"/>
        <v>0</v>
      </c>
      <c r="T225" s="2" t="str">
        <f t="shared" si="37"/>
        <v>24521 - Výroba odlitků z uhlíkatých ocelí</v>
      </c>
      <c r="AC225" s="2" t="s">
        <v>881</v>
      </c>
    </row>
    <row r="226" spans="1:29" ht="15" customHeight="1" x14ac:dyDescent="0.25">
      <c r="A226" s="9">
        <v>5</v>
      </c>
      <c r="B226" s="9"/>
      <c r="C226" s="16"/>
      <c r="D226" s="16"/>
      <c r="E226" s="11" t="s">
        <v>4144</v>
      </c>
      <c r="F226" s="12" t="str">
        <f t="shared" si="40"/>
        <v>24.52.2</v>
      </c>
      <c r="G226" s="12" t="s">
        <v>4144</v>
      </c>
      <c r="H226" s="12" t="s">
        <v>884</v>
      </c>
      <c r="I226" s="13" t="str">
        <f t="shared" si="33"/>
        <v>24522</v>
      </c>
      <c r="J226" s="13" t="s">
        <v>884</v>
      </c>
      <c r="K226" s="13" t="str">
        <f t="shared" si="35"/>
        <v>24522 - Výroba odlitků z legovaných ocelí</v>
      </c>
      <c r="L226" s="28">
        <f>IF(Převodník!$A$12='Číselník 2008 ÚR 4 a 5'!M226,1,0)</f>
        <v>0</v>
      </c>
      <c r="M226" s="2" t="s">
        <v>886</v>
      </c>
      <c r="N226" s="14" t="s">
        <v>885</v>
      </c>
      <c r="O226" s="9" t="str">
        <f t="shared" si="34"/>
        <v>24.52.2 - Výroba odlitků z legovaných ocelí</v>
      </c>
      <c r="P226" s="9" t="s">
        <v>4145</v>
      </c>
      <c r="Q226" s="2">
        <f t="shared" si="38"/>
        <v>0</v>
      </c>
      <c r="S226" s="2">
        <f t="shared" si="36"/>
        <v>0</v>
      </c>
      <c r="T226" s="2" t="str">
        <f t="shared" si="37"/>
        <v>24522 - Výroba odlitků z legovaných ocelí</v>
      </c>
      <c r="AC226" s="2" t="s">
        <v>886</v>
      </c>
    </row>
    <row r="227" spans="1:29" ht="15" customHeight="1" x14ac:dyDescent="0.25">
      <c r="A227" s="9">
        <v>4</v>
      </c>
      <c r="B227" s="9"/>
      <c r="C227" s="16"/>
      <c r="D227" s="16"/>
      <c r="E227" s="11" t="s">
        <v>4146</v>
      </c>
      <c r="F227" s="12" t="str">
        <f t="shared" si="40"/>
        <v>24.53</v>
      </c>
      <c r="G227" s="12" t="s">
        <v>4146</v>
      </c>
      <c r="H227" s="12" t="s">
        <v>4147</v>
      </c>
      <c r="I227" s="13" t="str">
        <f t="shared" si="33"/>
        <v>24530</v>
      </c>
      <c r="J227" s="13" t="s">
        <v>889</v>
      </c>
      <c r="K227" s="13" t="str">
        <f t="shared" si="35"/>
        <v>24530 - Výroba odlitků z lehkých neželezných kovů</v>
      </c>
      <c r="L227" s="28">
        <f>IF(Převodník!$A$12='Číselník 2008 ÚR 4 a 5'!M227,1,0)</f>
        <v>0</v>
      </c>
      <c r="M227" s="2" t="s">
        <v>891</v>
      </c>
      <c r="N227" s="14" t="s">
        <v>890</v>
      </c>
      <c r="O227" s="9" t="str">
        <f t="shared" si="34"/>
        <v>24.53 - Výroba odlitků z lehkých neželezných kovů</v>
      </c>
      <c r="P227" s="9" t="s">
        <v>4148</v>
      </c>
      <c r="Q227" s="2">
        <f t="shared" si="38"/>
        <v>0</v>
      </c>
      <c r="S227" s="2">
        <f t="shared" si="36"/>
        <v>0</v>
      </c>
      <c r="T227" s="2" t="str">
        <f t="shared" si="37"/>
        <v>24530 - Výroba odlitků z lehkých neželezných kovů</v>
      </c>
      <c r="AC227" s="2" t="s">
        <v>891</v>
      </c>
    </row>
    <row r="228" spans="1:29" ht="15" customHeight="1" x14ac:dyDescent="0.25">
      <c r="A228" s="9">
        <v>4</v>
      </c>
      <c r="B228" s="9"/>
      <c r="C228" s="10"/>
      <c r="D228" s="10"/>
      <c r="E228" s="11" t="s">
        <v>4149</v>
      </c>
      <c r="F228" s="12" t="str">
        <f t="shared" si="40"/>
        <v>24.54</v>
      </c>
      <c r="G228" s="12" t="s">
        <v>4149</v>
      </c>
      <c r="H228" s="12" t="s">
        <v>4150</v>
      </c>
      <c r="I228" s="13" t="str">
        <f t="shared" si="33"/>
        <v>24540</v>
      </c>
      <c r="J228" s="13" t="s">
        <v>894</v>
      </c>
      <c r="K228" s="13" t="str">
        <f t="shared" si="35"/>
        <v>24540 - Výroba odlitků z ostatních neželezných kovů</v>
      </c>
      <c r="L228" s="28">
        <f>IF(Převodník!$A$12='Číselník 2008 ÚR 4 a 5'!M228,1,0)</f>
        <v>0</v>
      </c>
      <c r="M228" s="2" t="s">
        <v>897</v>
      </c>
      <c r="N228" s="14" t="s">
        <v>896</v>
      </c>
      <c r="O228" s="9" t="str">
        <f t="shared" si="34"/>
        <v>24.54 - Výroba odlitků z ostatních neželezných kovů</v>
      </c>
      <c r="P228" s="9" t="s">
        <v>4151</v>
      </c>
      <c r="Q228" s="2">
        <f t="shared" si="38"/>
        <v>0</v>
      </c>
      <c r="S228" s="2">
        <f t="shared" si="36"/>
        <v>0</v>
      </c>
      <c r="T228" s="2" t="str">
        <f t="shared" si="37"/>
        <v>24540 - Výroba odlitků z ostatních neželezných kovů</v>
      </c>
      <c r="AC228" s="2" t="s">
        <v>897</v>
      </c>
    </row>
    <row r="229" spans="1:29" ht="15" customHeight="1" x14ac:dyDescent="0.25">
      <c r="A229" s="9">
        <v>4</v>
      </c>
      <c r="B229" s="9"/>
      <c r="C229" s="10"/>
      <c r="D229" s="10"/>
      <c r="E229" s="11" t="s">
        <v>4152</v>
      </c>
      <c r="F229" s="12" t="str">
        <f t="shared" si="40"/>
        <v>25.11</v>
      </c>
      <c r="G229" s="12" t="s">
        <v>4152</v>
      </c>
      <c r="H229" s="12" t="s">
        <v>4153</v>
      </c>
      <c r="I229" s="13" t="str">
        <f t="shared" si="33"/>
        <v>25110</v>
      </c>
      <c r="J229" s="13" t="s">
        <v>899</v>
      </c>
      <c r="K229" s="13" t="str">
        <f t="shared" si="35"/>
        <v>25110 - Výroba kovových konstrukcí a jejich dílů</v>
      </c>
      <c r="L229" s="28">
        <f>IF(Převodník!$A$12='Číselník 2008 ÚR 4 a 5'!M229,1,0)</f>
        <v>0</v>
      </c>
      <c r="M229" s="2" t="s">
        <v>898</v>
      </c>
      <c r="N229" s="14" t="s">
        <v>900</v>
      </c>
      <c r="O229" s="9" t="str">
        <f t="shared" si="34"/>
        <v>25.11 - Výroba kovových konstrukcí a jejich dílů</v>
      </c>
      <c r="P229" s="9" t="s">
        <v>4154</v>
      </c>
      <c r="Q229" s="2">
        <f t="shared" si="38"/>
        <v>0</v>
      </c>
      <c r="S229" s="2">
        <f t="shared" si="36"/>
        <v>0</v>
      </c>
      <c r="T229" s="2" t="str">
        <f t="shared" si="37"/>
        <v>25110 - Výroba kovových konstrukcí a jejich dílů</v>
      </c>
      <c r="AC229" s="2" t="s">
        <v>898</v>
      </c>
    </row>
    <row r="230" spans="1:29" ht="15" customHeight="1" x14ac:dyDescent="0.25">
      <c r="A230" s="9">
        <v>4</v>
      </c>
      <c r="B230" s="9"/>
      <c r="C230" s="10"/>
      <c r="D230" s="10"/>
      <c r="E230" s="11" t="s">
        <v>4155</v>
      </c>
      <c r="F230" s="12" t="str">
        <f t="shared" si="40"/>
        <v>25.12</v>
      </c>
      <c r="G230" s="12" t="s">
        <v>4155</v>
      </c>
      <c r="H230" s="12" t="s">
        <v>4156</v>
      </c>
      <c r="I230" s="13" t="str">
        <f t="shared" si="33"/>
        <v>25120</v>
      </c>
      <c r="J230" s="13" t="s">
        <v>902</v>
      </c>
      <c r="K230" s="13" t="str">
        <f t="shared" si="35"/>
        <v>25120 - Výroba kovových dveří a oken</v>
      </c>
      <c r="L230" s="28">
        <f>IF(Převodník!$A$12='Číselník 2008 ÚR 4 a 5'!M230,1,0)</f>
        <v>0</v>
      </c>
      <c r="M230" s="2" t="s">
        <v>901</v>
      </c>
      <c r="N230" s="14" t="s">
        <v>903</v>
      </c>
      <c r="O230" s="9" t="str">
        <f t="shared" si="34"/>
        <v>25.12 - Výroba kovových dveří a oken</v>
      </c>
      <c r="P230" s="9" t="s">
        <v>4157</v>
      </c>
      <c r="Q230" s="2">
        <f t="shared" si="38"/>
        <v>0</v>
      </c>
      <c r="S230" s="2">
        <f t="shared" si="36"/>
        <v>0</v>
      </c>
      <c r="T230" s="2" t="str">
        <f t="shared" si="37"/>
        <v>25120 - Výroba kovových dveří a oken</v>
      </c>
      <c r="AC230" s="2" t="s">
        <v>901</v>
      </c>
    </row>
    <row r="231" spans="1:29" ht="15" customHeight="1" x14ac:dyDescent="0.25">
      <c r="A231" s="9">
        <v>4</v>
      </c>
      <c r="B231" s="9"/>
      <c r="C231" s="10"/>
      <c r="D231" s="10"/>
      <c r="E231" s="11" t="s">
        <v>4158</v>
      </c>
      <c r="F231" s="12" t="str">
        <f t="shared" si="40"/>
        <v>25.21</v>
      </c>
      <c r="G231" s="12" t="s">
        <v>4158</v>
      </c>
      <c r="H231" s="12" t="s">
        <v>4159</v>
      </c>
      <c r="I231" s="13" t="str">
        <f t="shared" si="33"/>
        <v>25210</v>
      </c>
      <c r="J231" s="13" t="s">
        <v>905</v>
      </c>
      <c r="K231" s="13" t="str">
        <f t="shared" si="35"/>
        <v>25210 - Výroba radiátorů a kotlů k ústřednímu topení</v>
      </c>
      <c r="L231" s="28">
        <f>IF(Převodník!$A$12='Číselník 2008 ÚR 4 a 5'!M231,1,0)</f>
        <v>0</v>
      </c>
      <c r="M231" s="2" t="s">
        <v>907</v>
      </c>
      <c r="N231" s="14" t="s">
        <v>906</v>
      </c>
      <c r="O231" s="9" t="str">
        <f t="shared" si="34"/>
        <v>25.21 - Výroba radiátorů a kotlů k ústřednímu topení</v>
      </c>
      <c r="P231" s="9" t="s">
        <v>4160</v>
      </c>
      <c r="Q231" s="2">
        <f t="shared" si="38"/>
        <v>0</v>
      </c>
      <c r="S231" s="2">
        <f t="shared" si="36"/>
        <v>0</v>
      </c>
      <c r="T231" s="2" t="str">
        <f t="shared" si="37"/>
        <v>25210 - Výroba radiátorů a kotlů k ústřednímu topení</v>
      </c>
      <c r="AC231" s="2" t="s">
        <v>907</v>
      </c>
    </row>
    <row r="232" spans="1:29" ht="15" customHeight="1" x14ac:dyDescent="0.25">
      <c r="A232" s="9">
        <v>4</v>
      </c>
      <c r="B232" s="9"/>
      <c r="C232" s="10"/>
      <c r="D232" s="10"/>
      <c r="E232" s="11" t="s">
        <v>4161</v>
      </c>
      <c r="F232" s="12" t="str">
        <f t="shared" si="40"/>
        <v>25.29</v>
      </c>
      <c r="G232" s="12" t="s">
        <v>4161</v>
      </c>
      <c r="H232" s="12" t="s">
        <v>4162</v>
      </c>
      <c r="I232" s="13" t="str">
        <f t="shared" si="33"/>
        <v>25290</v>
      </c>
      <c r="J232" s="13" t="s">
        <v>913</v>
      </c>
      <c r="K232" s="13" t="str">
        <f t="shared" si="35"/>
        <v>25290 - Výroba kovových nádrží a zásobníků</v>
      </c>
      <c r="L232" s="28">
        <f>IF(Převodník!$A$12='Číselník 2008 ÚR 4 a 5'!M232,1,0)</f>
        <v>0</v>
      </c>
      <c r="M232" s="2" t="s">
        <v>915</v>
      </c>
      <c r="N232" s="17" t="s">
        <v>914</v>
      </c>
      <c r="O232" s="9" t="str">
        <f t="shared" si="34"/>
        <v>25.29 - Výroba kovových nádrží a zásobníků</v>
      </c>
      <c r="P232" s="9" t="s">
        <v>4163</v>
      </c>
      <c r="Q232" s="2">
        <f t="shared" si="38"/>
        <v>0</v>
      </c>
      <c r="S232" s="2">
        <f t="shared" si="36"/>
        <v>0</v>
      </c>
      <c r="T232" s="2" t="str">
        <f t="shared" si="37"/>
        <v>25290 - Výroba kovových nádrží a zásobníků</v>
      </c>
      <c r="AC232" s="2" t="s">
        <v>915</v>
      </c>
    </row>
    <row r="233" spans="1:29" ht="15" customHeight="1" x14ac:dyDescent="0.25">
      <c r="A233" s="9">
        <v>4</v>
      </c>
      <c r="B233" s="9"/>
      <c r="C233" s="16"/>
      <c r="D233" s="16"/>
      <c r="E233" s="11" t="s">
        <v>4164</v>
      </c>
      <c r="F233" s="12" t="str">
        <f>E233</f>
        <v>25.30</v>
      </c>
      <c r="G233" s="12" t="s">
        <v>4164</v>
      </c>
      <c r="H233" s="12" t="s">
        <v>4165</v>
      </c>
      <c r="I233" s="13" t="str">
        <f t="shared" si="33"/>
        <v>25300</v>
      </c>
      <c r="J233" s="13" t="s">
        <v>918</v>
      </c>
      <c r="K233" s="13" t="str">
        <f t="shared" si="35"/>
        <v>25300 - Výroba parních kotlů, kromě kotlů pro ústřední topení</v>
      </c>
      <c r="L233" s="28">
        <f>IF(Převodník!$A$12='Číselník 2008 ÚR 4 a 5'!M233,1,0)</f>
        <v>0</v>
      </c>
      <c r="M233" s="2" t="s">
        <v>920</v>
      </c>
      <c r="N233" s="14" t="s">
        <v>919</v>
      </c>
      <c r="O233" s="9" t="str">
        <f t="shared" si="34"/>
        <v>25.30 - Výroba parních kotlů, kromě kotlů pro ústřední topení</v>
      </c>
      <c r="P233" s="9" t="s">
        <v>4166</v>
      </c>
      <c r="Q233" s="2">
        <f t="shared" si="38"/>
        <v>0</v>
      </c>
      <c r="S233" s="2">
        <f t="shared" si="36"/>
        <v>0</v>
      </c>
      <c r="T233" s="2" t="str">
        <f t="shared" si="37"/>
        <v>25300 - Výroba parních kotlů, kromě kotlů pro ústřední topení</v>
      </c>
      <c r="AC233" s="2" t="s">
        <v>920</v>
      </c>
    </row>
    <row r="234" spans="1:29" ht="15" customHeight="1" x14ac:dyDescent="0.25">
      <c r="A234" s="9">
        <v>4</v>
      </c>
      <c r="B234" s="9"/>
      <c r="C234" s="10"/>
      <c r="D234" s="10"/>
      <c r="E234" s="11" t="s">
        <v>4167</v>
      </c>
      <c r="F234" s="12" t="str">
        <f>E234</f>
        <v>25.40</v>
      </c>
      <c r="G234" s="12" t="s">
        <v>4167</v>
      </c>
      <c r="H234" s="12" t="s">
        <v>4168</v>
      </c>
      <c r="I234" s="13" t="str">
        <f t="shared" si="33"/>
        <v>25400</v>
      </c>
      <c r="J234" s="13" t="s">
        <v>922</v>
      </c>
      <c r="K234" s="13" t="str">
        <f t="shared" si="35"/>
        <v>25400 - Výroba zbraní a střeliva</v>
      </c>
      <c r="L234" s="28">
        <f>IF(Převodník!$A$12='Číselník 2008 ÚR 4 a 5'!M234,1,0)</f>
        <v>0</v>
      </c>
      <c r="M234" s="2" t="s">
        <v>924</v>
      </c>
      <c r="N234" s="14" t="s">
        <v>923</v>
      </c>
      <c r="O234" s="9" t="str">
        <f t="shared" si="34"/>
        <v>25.40 - Výroba zbraní a střeliva</v>
      </c>
      <c r="P234" s="9" t="s">
        <v>4169</v>
      </c>
      <c r="Q234" s="2">
        <f t="shared" si="38"/>
        <v>0</v>
      </c>
      <c r="S234" s="2">
        <f t="shared" si="36"/>
        <v>0</v>
      </c>
      <c r="T234" s="2" t="str">
        <f t="shared" si="37"/>
        <v>25400 - Výroba zbraní a střeliva</v>
      </c>
      <c r="AC234" s="2" t="s">
        <v>924</v>
      </c>
    </row>
    <row r="235" spans="1:29" ht="15" customHeight="1" x14ac:dyDescent="0.25">
      <c r="A235" s="9">
        <v>4</v>
      </c>
      <c r="B235" s="9"/>
      <c r="C235" s="10"/>
      <c r="D235" s="10"/>
      <c r="E235" s="11" t="s">
        <v>4170</v>
      </c>
      <c r="F235" s="12" t="str">
        <f>E235</f>
        <v>25.50</v>
      </c>
      <c r="G235" s="12" t="s">
        <v>4170</v>
      </c>
      <c r="H235" s="12" t="s">
        <v>4171</v>
      </c>
      <c r="I235" s="13" t="str">
        <f t="shared" si="33"/>
        <v>25500</v>
      </c>
      <c r="J235" s="13" t="s">
        <v>926</v>
      </c>
      <c r="K235" s="13" t="str">
        <f t="shared" si="35"/>
        <v>25500 - Kování, lisování, ražení, válcování a protlačování kovů; prášková metalurgie</v>
      </c>
      <c r="L235" s="28">
        <f>IF(Převodník!$A$12='Číselník 2008 ÚR 4 a 5'!M235,1,0)</f>
        <v>0</v>
      </c>
      <c r="M235" s="2" t="s">
        <v>928</v>
      </c>
      <c r="N235" s="14" t="s">
        <v>927</v>
      </c>
      <c r="O235" s="9" t="str">
        <f t="shared" si="34"/>
        <v>25.50 - Kování, lisování, ražení, válcování a protlačování kovů; prášková metalurgie</v>
      </c>
      <c r="P235" s="9" t="s">
        <v>4172</v>
      </c>
      <c r="Q235" s="2">
        <f t="shared" si="38"/>
        <v>0</v>
      </c>
      <c r="S235" s="2">
        <f t="shared" si="36"/>
        <v>0</v>
      </c>
      <c r="T235" s="2" t="str">
        <f t="shared" si="37"/>
        <v>25500 - Kování, lisování, ražení, válcování a protlačování kovů; prášková metalurgie</v>
      </c>
      <c r="AC235" s="2" t="s">
        <v>928</v>
      </c>
    </row>
    <row r="236" spans="1:29" ht="15" customHeight="1" x14ac:dyDescent="0.25">
      <c r="A236" s="9">
        <v>4</v>
      </c>
      <c r="B236" s="9"/>
      <c r="C236" s="10"/>
      <c r="D236" s="10"/>
      <c r="E236" s="11" t="s">
        <v>4173</v>
      </c>
      <c r="F236" s="12" t="str">
        <f t="shared" ref="F236:F247" si="41">E236</f>
        <v>25.61</v>
      </c>
      <c r="G236" s="12" t="s">
        <v>4173</v>
      </c>
      <c r="H236" s="12" t="s">
        <v>4174</v>
      </c>
      <c r="I236" s="13" t="str">
        <f t="shared" si="33"/>
        <v>25610</v>
      </c>
      <c r="J236" s="13" t="s">
        <v>931</v>
      </c>
      <c r="K236" s="13" t="str">
        <f t="shared" si="35"/>
        <v>25610 - Povrchová úprava a zušlechťování kovů</v>
      </c>
      <c r="L236" s="28">
        <f>IF(Převodník!$A$12='Číselník 2008 ÚR 4 a 5'!M236,1,0)</f>
        <v>0</v>
      </c>
      <c r="M236" s="2" t="s">
        <v>933</v>
      </c>
      <c r="N236" s="14" t="s">
        <v>932</v>
      </c>
      <c r="O236" s="9" t="str">
        <f t="shared" si="34"/>
        <v>25.61 - Povrchová úprava a zušlechťování kovů</v>
      </c>
      <c r="P236" s="9" t="s">
        <v>4175</v>
      </c>
      <c r="Q236" s="2">
        <f t="shared" si="38"/>
        <v>0</v>
      </c>
      <c r="S236" s="2">
        <f t="shared" si="36"/>
        <v>0</v>
      </c>
      <c r="T236" s="2" t="str">
        <f t="shared" si="37"/>
        <v>25610 - Povrchová úprava a zušlechťování kovů</v>
      </c>
      <c r="AC236" s="2" t="s">
        <v>933</v>
      </c>
    </row>
    <row r="237" spans="1:29" ht="15" customHeight="1" x14ac:dyDescent="0.25">
      <c r="A237" s="9">
        <v>4</v>
      </c>
      <c r="B237" s="9"/>
      <c r="C237" s="10"/>
      <c r="D237" s="10"/>
      <c r="E237" s="11" t="s">
        <v>4176</v>
      </c>
      <c r="F237" s="12" t="str">
        <f t="shared" si="41"/>
        <v>25.62</v>
      </c>
      <c r="G237" s="12" t="s">
        <v>4176</v>
      </c>
      <c r="H237" s="12" t="s">
        <v>4177</v>
      </c>
      <c r="I237" s="13" t="str">
        <f t="shared" si="33"/>
        <v>25620</v>
      </c>
      <c r="J237" s="13" t="s">
        <v>942</v>
      </c>
      <c r="K237" s="13" t="str">
        <f t="shared" si="35"/>
        <v>25620 - Obrábění</v>
      </c>
      <c r="L237" s="28">
        <f>IF(Převodník!$A$12='Číselník 2008 ÚR 4 a 5'!M237,1,0)</f>
        <v>0</v>
      </c>
      <c r="M237" s="2" t="s">
        <v>944</v>
      </c>
      <c r="N237" s="20" t="s">
        <v>943</v>
      </c>
      <c r="O237" s="9" t="str">
        <f t="shared" si="34"/>
        <v>25.62 - Obrábění</v>
      </c>
      <c r="P237" s="9" t="s">
        <v>4178</v>
      </c>
      <c r="Q237" s="2">
        <f t="shared" si="38"/>
        <v>0</v>
      </c>
      <c r="S237" s="2">
        <f t="shared" si="36"/>
        <v>0</v>
      </c>
      <c r="T237" s="2" t="str">
        <f t="shared" si="37"/>
        <v>25620 - Obrábění</v>
      </c>
      <c r="AC237" s="2" t="s">
        <v>944</v>
      </c>
    </row>
    <row r="238" spans="1:29" ht="15" customHeight="1" x14ac:dyDescent="0.25">
      <c r="A238" s="9">
        <v>4</v>
      </c>
      <c r="B238" s="9"/>
      <c r="C238" s="10"/>
      <c r="D238" s="10"/>
      <c r="E238" s="11" t="s">
        <v>4179</v>
      </c>
      <c r="F238" s="12" t="str">
        <f t="shared" si="41"/>
        <v>25.71</v>
      </c>
      <c r="G238" s="12" t="s">
        <v>4179</v>
      </c>
      <c r="H238" s="12" t="s">
        <v>4180</v>
      </c>
      <c r="I238" s="13" t="str">
        <f t="shared" si="33"/>
        <v>25710</v>
      </c>
      <c r="J238" s="13" t="s">
        <v>946</v>
      </c>
      <c r="K238" s="13" t="str">
        <f t="shared" si="35"/>
        <v>25710 - Výroba nožířských výrobků</v>
      </c>
      <c r="L238" s="28">
        <f>IF(Převodník!$A$12='Číselník 2008 ÚR 4 a 5'!M238,1,0)</f>
        <v>0</v>
      </c>
      <c r="M238" s="2" t="s">
        <v>948</v>
      </c>
      <c r="N238" s="14" t="s">
        <v>947</v>
      </c>
      <c r="O238" s="9" t="str">
        <f t="shared" si="34"/>
        <v>25.71 - Výroba nožířských výrobků</v>
      </c>
      <c r="P238" s="9" t="s">
        <v>4181</v>
      </c>
      <c r="Q238" s="2">
        <f t="shared" si="38"/>
        <v>0</v>
      </c>
      <c r="S238" s="2">
        <f t="shared" si="36"/>
        <v>0</v>
      </c>
      <c r="T238" s="2" t="str">
        <f t="shared" si="37"/>
        <v>25710 - Výroba nožířských výrobků</v>
      </c>
      <c r="AC238" s="2" t="s">
        <v>948</v>
      </c>
    </row>
    <row r="239" spans="1:29" ht="15" customHeight="1" x14ac:dyDescent="0.25">
      <c r="A239" s="9">
        <v>4</v>
      </c>
      <c r="B239" s="9"/>
      <c r="C239" s="10"/>
      <c r="D239" s="10"/>
      <c r="E239" s="11" t="s">
        <v>4182</v>
      </c>
      <c r="F239" s="12" t="str">
        <f t="shared" si="41"/>
        <v>25.72</v>
      </c>
      <c r="G239" s="12" t="s">
        <v>4182</v>
      </c>
      <c r="H239" s="12" t="s">
        <v>4183</v>
      </c>
      <c r="I239" s="13" t="str">
        <f t="shared" si="33"/>
        <v>25720</v>
      </c>
      <c r="J239" s="13" t="s">
        <v>950</v>
      </c>
      <c r="K239" s="13" t="str">
        <f t="shared" si="35"/>
        <v>25720 - Výroba zámků a kování</v>
      </c>
      <c r="L239" s="28">
        <f>IF(Převodník!$A$12='Číselník 2008 ÚR 4 a 5'!M239,1,0)</f>
        <v>0</v>
      </c>
      <c r="M239" s="2" t="s">
        <v>952</v>
      </c>
      <c r="N239" s="14" t="s">
        <v>951</v>
      </c>
      <c r="O239" s="9" t="str">
        <f t="shared" si="34"/>
        <v>25.72 - Výroba zámků a kování</v>
      </c>
      <c r="P239" s="9" t="s">
        <v>4184</v>
      </c>
      <c r="Q239" s="2">
        <f t="shared" si="38"/>
        <v>0</v>
      </c>
      <c r="S239" s="2">
        <f t="shared" si="36"/>
        <v>0</v>
      </c>
      <c r="T239" s="2" t="str">
        <f t="shared" si="37"/>
        <v>25720 - Výroba zámků a kování</v>
      </c>
      <c r="AC239" s="2" t="s">
        <v>952</v>
      </c>
    </row>
    <row r="240" spans="1:29" ht="15" customHeight="1" x14ac:dyDescent="0.25">
      <c r="A240" s="9">
        <v>4</v>
      </c>
      <c r="B240" s="9"/>
      <c r="C240" s="10"/>
      <c r="D240" s="10"/>
      <c r="E240" s="11" t="s">
        <v>4185</v>
      </c>
      <c r="F240" s="12" t="str">
        <f t="shared" si="41"/>
        <v>25.73</v>
      </c>
      <c r="G240" s="12" t="s">
        <v>4185</v>
      </c>
      <c r="H240" s="12" t="s">
        <v>4186</v>
      </c>
      <c r="I240" s="13" t="str">
        <f t="shared" si="33"/>
        <v>25730</v>
      </c>
      <c r="J240" s="13" t="s">
        <v>954</v>
      </c>
      <c r="K240" s="13" t="str">
        <f t="shared" si="35"/>
        <v>25730 - Výroba nástrojů a nářadí</v>
      </c>
      <c r="L240" s="28">
        <f>IF(Převodník!$A$12='Číselník 2008 ÚR 4 a 5'!M240,1,0)</f>
        <v>0</v>
      </c>
      <c r="M240" s="2" t="s">
        <v>956</v>
      </c>
      <c r="N240" s="14" t="s">
        <v>955</v>
      </c>
      <c r="O240" s="9" t="str">
        <f t="shared" si="34"/>
        <v>25.73 - Výroba nástrojů a nářadí</v>
      </c>
      <c r="P240" s="9" t="s">
        <v>4187</v>
      </c>
      <c r="Q240" s="2">
        <f t="shared" si="38"/>
        <v>0</v>
      </c>
      <c r="S240" s="2">
        <f t="shared" si="36"/>
        <v>0</v>
      </c>
      <c r="T240" s="2" t="str">
        <f t="shared" si="37"/>
        <v>25730 - Výroba nástrojů a nářadí</v>
      </c>
      <c r="AC240" s="2" t="s">
        <v>956</v>
      </c>
    </row>
    <row r="241" spans="1:29" ht="15" customHeight="1" x14ac:dyDescent="0.25">
      <c r="A241" s="9">
        <v>4</v>
      </c>
      <c r="B241" s="9"/>
      <c r="C241" s="10"/>
      <c r="D241" s="10"/>
      <c r="E241" s="11" t="s">
        <v>4188</v>
      </c>
      <c r="F241" s="12" t="str">
        <f t="shared" si="41"/>
        <v>25.91</v>
      </c>
      <c r="G241" s="12" t="s">
        <v>4188</v>
      </c>
      <c r="H241" s="12" t="s">
        <v>4189</v>
      </c>
      <c r="I241" s="13" t="str">
        <f t="shared" si="33"/>
        <v>25910</v>
      </c>
      <c r="J241" s="13" t="s">
        <v>959</v>
      </c>
      <c r="K241" s="13" t="str">
        <f t="shared" si="35"/>
        <v>25910 - Výroba ocelových sudů a podobných nádob</v>
      </c>
      <c r="L241" s="28">
        <f>IF(Převodník!$A$12='Číselník 2008 ÚR 4 a 5'!M241,1,0)</f>
        <v>0</v>
      </c>
      <c r="M241" s="2" t="s">
        <v>958</v>
      </c>
      <c r="N241" s="14" t="s">
        <v>960</v>
      </c>
      <c r="O241" s="9" t="str">
        <f t="shared" si="34"/>
        <v>25.91 - Výroba ocelových sudů a podobných nádob</v>
      </c>
      <c r="P241" s="9" t="s">
        <v>4190</v>
      </c>
      <c r="Q241" s="2">
        <f t="shared" si="38"/>
        <v>0</v>
      </c>
      <c r="S241" s="2">
        <f t="shared" si="36"/>
        <v>0</v>
      </c>
      <c r="T241" s="2" t="str">
        <f t="shared" si="37"/>
        <v>25910 - Výroba ocelových sudů a podobných nádob</v>
      </c>
      <c r="AC241" s="2" t="s">
        <v>958</v>
      </c>
    </row>
    <row r="242" spans="1:29" ht="15" customHeight="1" x14ac:dyDescent="0.25">
      <c r="A242" s="9">
        <v>4</v>
      </c>
      <c r="B242" s="9"/>
      <c r="C242" s="10"/>
      <c r="D242" s="10"/>
      <c r="E242" s="11" t="s">
        <v>4191</v>
      </c>
      <c r="F242" s="12" t="str">
        <f t="shared" si="41"/>
        <v>25.92</v>
      </c>
      <c r="G242" s="12" t="s">
        <v>4191</v>
      </c>
      <c r="H242" s="12" t="s">
        <v>4192</v>
      </c>
      <c r="I242" s="13" t="str">
        <f t="shared" si="33"/>
        <v>25920</v>
      </c>
      <c r="J242" s="13" t="s">
        <v>962</v>
      </c>
      <c r="K242" s="13" t="str">
        <f t="shared" si="35"/>
        <v>25920 - Výroba drobných kovových obalů</v>
      </c>
      <c r="L242" s="28">
        <f>IF(Převodník!$A$12='Číselník 2008 ÚR 4 a 5'!M242,1,0)</f>
        <v>0</v>
      </c>
      <c r="M242" s="2" t="s">
        <v>964</v>
      </c>
      <c r="N242" s="14" t="s">
        <v>963</v>
      </c>
      <c r="O242" s="9" t="str">
        <f t="shared" si="34"/>
        <v>25.92 - Výroba drobných kovových obalů</v>
      </c>
      <c r="P242" s="9" t="s">
        <v>4193</v>
      </c>
      <c r="Q242" s="2">
        <f t="shared" si="38"/>
        <v>0</v>
      </c>
      <c r="S242" s="2">
        <f t="shared" si="36"/>
        <v>0</v>
      </c>
      <c r="T242" s="2" t="str">
        <f t="shared" si="37"/>
        <v>25920 - Výroba drobných kovových obalů</v>
      </c>
      <c r="AC242" s="2" t="s">
        <v>964</v>
      </c>
    </row>
    <row r="243" spans="1:29" ht="15" customHeight="1" x14ac:dyDescent="0.25">
      <c r="A243" s="9">
        <v>4</v>
      </c>
      <c r="B243" s="9"/>
      <c r="C243" s="10"/>
      <c r="D243" s="10"/>
      <c r="E243" s="11" t="s">
        <v>4194</v>
      </c>
      <c r="F243" s="12" t="str">
        <f t="shared" si="41"/>
        <v>25.93</v>
      </c>
      <c r="G243" s="12" t="s">
        <v>4194</v>
      </c>
      <c r="H243" s="12" t="s">
        <v>4195</v>
      </c>
      <c r="I243" s="13" t="str">
        <f t="shared" si="33"/>
        <v>25930</v>
      </c>
      <c r="J243" s="13" t="s">
        <v>967</v>
      </c>
      <c r="K243" s="13" t="str">
        <f t="shared" si="35"/>
        <v>25930 - Výroba drátěných výrobků, řetězů a pružin</v>
      </c>
      <c r="L243" s="28">
        <f>IF(Převodník!$A$12='Číselník 2008 ÚR 4 a 5'!M243,1,0)</f>
        <v>0</v>
      </c>
      <c r="M243" s="2" t="s">
        <v>966</v>
      </c>
      <c r="N243" s="14" t="s">
        <v>968</v>
      </c>
      <c r="O243" s="9" t="str">
        <f t="shared" si="34"/>
        <v>25.93 - Výroba drátěných výrobků, řetězů a pružin</v>
      </c>
      <c r="P243" s="9" t="s">
        <v>4196</v>
      </c>
      <c r="Q243" s="2">
        <f t="shared" si="38"/>
        <v>0</v>
      </c>
      <c r="S243" s="2">
        <f t="shared" si="36"/>
        <v>0</v>
      </c>
      <c r="T243" s="2" t="str">
        <f t="shared" si="37"/>
        <v>25930 - Výroba drátěných výrobků, řetězů a pružin</v>
      </c>
      <c r="AC243" s="2" t="s">
        <v>966</v>
      </c>
    </row>
    <row r="244" spans="1:29" ht="15" customHeight="1" x14ac:dyDescent="0.25">
      <c r="A244" s="9">
        <v>4</v>
      </c>
      <c r="B244" s="9"/>
      <c r="C244" s="10"/>
      <c r="D244" s="10"/>
      <c r="E244" s="11" t="s">
        <v>4197</v>
      </c>
      <c r="F244" s="12" t="str">
        <f t="shared" si="41"/>
        <v>25.94</v>
      </c>
      <c r="G244" s="12" t="s">
        <v>4197</v>
      </c>
      <c r="H244" s="12" t="s">
        <v>4198</v>
      </c>
      <c r="I244" s="13" t="str">
        <f t="shared" si="33"/>
        <v>25940</v>
      </c>
      <c r="J244" s="13" t="s">
        <v>970</v>
      </c>
      <c r="K244" s="13" t="str">
        <f t="shared" si="35"/>
        <v>25940 - Výroba spojovacích materiálů a spojovacích výrobků se závity</v>
      </c>
      <c r="L244" s="28">
        <f>IF(Převodník!$A$12='Číselník 2008 ÚR 4 a 5'!M244,1,0)</f>
        <v>0</v>
      </c>
      <c r="M244" s="2" t="s">
        <v>4199</v>
      </c>
      <c r="N244" s="14" t="s">
        <v>4200</v>
      </c>
      <c r="O244" s="9" t="str">
        <f t="shared" si="34"/>
        <v>25.94 - Výroba spojovacích materiálů a spojovacích výrobků se závity</v>
      </c>
      <c r="P244" s="9" t="s">
        <v>4201</v>
      </c>
      <c r="Q244" s="2">
        <f t="shared" si="38"/>
        <v>0</v>
      </c>
      <c r="S244" s="2">
        <f t="shared" si="36"/>
        <v>0</v>
      </c>
      <c r="T244" s="2" t="str">
        <f t="shared" si="37"/>
        <v>25940 - Výroba spojovacích materiálů a spojovacích výrobků se závity</v>
      </c>
      <c r="AC244" s="2" t="s">
        <v>4199</v>
      </c>
    </row>
    <row r="245" spans="1:29" ht="15" customHeight="1" x14ac:dyDescent="0.25">
      <c r="A245" s="9">
        <v>4</v>
      </c>
      <c r="B245" s="9"/>
      <c r="C245" s="10"/>
      <c r="D245" s="10"/>
      <c r="E245" s="11" t="s">
        <v>4202</v>
      </c>
      <c r="F245" s="12" t="str">
        <f t="shared" si="41"/>
        <v>25.99</v>
      </c>
      <c r="G245" s="12" t="s">
        <v>4202</v>
      </c>
      <c r="H245" s="12" t="s">
        <v>4203</v>
      </c>
      <c r="I245" s="13" t="str">
        <f t="shared" si="33"/>
        <v>25990</v>
      </c>
      <c r="J245" s="13" t="s">
        <v>975</v>
      </c>
      <c r="K245" s="13" t="str">
        <f t="shared" si="35"/>
        <v>25990 - Výroba ostatních kovodělných výrobků j. n.</v>
      </c>
      <c r="L245" s="28">
        <f>IF(Převodník!$A$12='Číselník 2008 ÚR 4 a 5'!M245,1,0)</f>
        <v>0</v>
      </c>
      <c r="M245" s="2" t="s">
        <v>977</v>
      </c>
      <c r="N245" s="14" t="s">
        <v>976</v>
      </c>
      <c r="O245" s="9" t="str">
        <f t="shared" si="34"/>
        <v>25.99 - Výroba ostatních kovodělných výrobků j. n.</v>
      </c>
      <c r="P245" s="9" t="s">
        <v>4204</v>
      </c>
      <c r="Q245" s="2">
        <f t="shared" si="38"/>
        <v>0</v>
      </c>
      <c r="S245" s="2">
        <f t="shared" si="36"/>
        <v>0</v>
      </c>
      <c r="T245" s="2" t="str">
        <f t="shared" si="37"/>
        <v>25990 - Výroba ostatních kovodělných výrobků j. n.</v>
      </c>
      <c r="AC245" s="2" t="s">
        <v>977</v>
      </c>
    </row>
    <row r="246" spans="1:29" ht="15" customHeight="1" x14ac:dyDescent="0.25">
      <c r="A246" s="9">
        <v>4</v>
      </c>
      <c r="B246" s="9"/>
      <c r="C246" s="10"/>
      <c r="D246" s="10"/>
      <c r="E246" s="11" t="s">
        <v>4205</v>
      </c>
      <c r="F246" s="12" t="str">
        <f t="shared" si="41"/>
        <v>26.11</v>
      </c>
      <c r="G246" s="12" t="s">
        <v>4205</v>
      </c>
      <c r="H246" s="12" t="s">
        <v>4206</v>
      </c>
      <c r="I246" s="13" t="str">
        <f t="shared" si="33"/>
        <v>26110</v>
      </c>
      <c r="J246" s="13" t="s">
        <v>980</v>
      </c>
      <c r="K246" s="13" t="str">
        <f t="shared" si="35"/>
        <v xml:space="preserve">26110 - Výroba elektronických součástek </v>
      </c>
      <c r="L246" s="28">
        <f>IF(Převodník!$A$12='Číselník 2008 ÚR 4 a 5'!M246,1,0)</f>
        <v>0</v>
      </c>
      <c r="M246" s="2" t="s">
        <v>979</v>
      </c>
      <c r="N246" s="14" t="s">
        <v>4207</v>
      </c>
      <c r="O246" s="9" t="str">
        <f t="shared" si="34"/>
        <v xml:space="preserve">26.11 - Výroba elektronických součástek </v>
      </c>
      <c r="P246" s="9" t="s">
        <v>4208</v>
      </c>
      <c r="Q246" s="2">
        <f t="shared" si="38"/>
        <v>0</v>
      </c>
      <c r="S246" s="2">
        <f t="shared" si="36"/>
        <v>0</v>
      </c>
      <c r="T246" s="2" t="str">
        <f t="shared" si="37"/>
        <v>26110 - Výroba elektronických součástek</v>
      </c>
      <c r="AC246" s="2" t="s">
        <v>979</v>
      </c>
    </row>
    <row r="247" spans="1:29" ht="15" customHeight="1" x14ac:dyDescent="0.25">
      <c r="A247" s="9">
        <v>4</v>
      </c>
      <c r="B247" s="9"/>
      <c r="C247" s="10"/>
      <c r="D247" s="10"/>
      <c r="E247" s="11" t="s">
        <v>4209</v>
      </c>
      <c r="F247" s="12" t="str">
        <f t="shared" si="41"/>
        <v>26.12</v>
      </c>
      <c r="G247" s="12" t="s">
        <v>4209</v>
      </c>
      <c r="H247" s="12" t="s">
        <v>4210</v>
      </c>
      <c r="I247" s="13" t="str">
        <f t="shared" si="33"/>
        <v>26120</v>
      </c>
      <c r="J247" s="13" t="s">
        <v>983</v>
      </c>
      <c r="K247" s="13" t="str">
        <f t="shared" si="35"/>
        <v>26120 - Výroba osazených elektronických desek</v>
      </c>
      <c r="L247" s="28">
        <f>IF(Převodník!$A$12='Číselník 2008 ÚR 4 a 5'!M247,1,0)</f>
        <v>0</v>
      </c>
      <c r="M247" s="2" t="s">
        <v>982</v>
      </c>
      <c r="N247" s="17" t="s">
        <v>984</v>
      </c>
      <c r="O247" s="9" t="str">
        <f t="shared" si="34"/>
        <v>26.12 - Výroba osazených elektronických desek</v>
      </c>
      <c r="P247" s="9" t="s">
        <v>4211</v>
      </c>
      <c r="Q247" s="2">
        <f t="shared" si="38"/>
        <v>0</v>
      </c>
      <c r="S247" s="2">
        <f t="shared" si="36"/>
        <v>0</v>
      </c>
      <c r="T247" s="2" t="str">
        <f t="shared" si="37"/>
        <v>26120 - Výroba osazených elektronických desek</v>
      </c>
      <c r="AC247" s="2" t="s">
        <v>982</v>
      </c>
    </row>
    <row r="248" spans="1:29" ht="15" customHeight="1" x14ac:dyDescent="0.25">
      <c r="A248" s="9">
        <v>4</v>
      </c>
      <c r="B248" s="9"/>
      <c r="C248" s="10"/>
      <c r="D248" s="10"/>
      <c r="E248" s="11" t="s">
        <v>4212</v>
      </c>
      <c r="F248" s="12" t="str">
        <f>E248</f>
        <v>26.20</v>
      </c>
      <c r="G248" s="12" t="s">
        <v>4212</v>
      </c>
      <c r="H248" s="12" t="s">
        <v>4213</v>
      </c>
      <c r="I248" s="13" t="str">
        <f t="shared" si="33"/>
        <v>26200</v>
      </c>
      <c r="J248" s="13" t="s">
        <v>986</v>
      </c>
      <c r="K248" s="13" t="str">
        <f t="shared" si="35"/>
        <v>26200 - Výroba počítačů a periferních zařízení</v>
      </c>
      <c r="L248" s="28">
        <f>IF(Převodník!$A$12='Číselník 2008 ÚR 4 a 5'!M248,1,0)</f>
        <v>0</v>
      </c>
      <c r="M248" s="2" t="s">
        <v>985</v>
      </c>
      <c r="N248" s="14" t="s">
        <v>987</v>
      </c>
      <c r="O248" s="9" t="str">
        <f t="shared" si="34"/>
        <v>26.20 - Výroba počítačů a periferních zařízení</v>
      </c>
      <c r="P248" s="9" t="s">
        <v>4214</v>
      </c>
      <c r="Q248" s="2">
        <f t="shared" si="38"/>
        <v>0</v>
      </c>
      <c r="S248" s="2">
        <f t="shared" si="36"/>
        <v>0</v>
      </c>
      <c r="T248" s="2" t="str">
        <f t="shared" si="37"/>
        <v>26200 - Výroba počítačů a periferních zařízení</v>
      </c>
      <c r="AC248" s="2" t="s">
        <v>985</v>
      </c>
    </row>
    <row r="249" spans="1:29" ht="15" customHeight="1" x14ac:dyDescent="0.25">
      <c r="A249" s="9">
        <v>4</v>
      </c>
      <c r="B249" s="9"/>
      <c r="C249" s="10"/>
      <c r="D249" s="10"/>
      <c r="E249" s="11" t="s">
        <v>4215</v>
      </c>
      <c r="F249" s="12" t="str">
        <f>E249</f>
        <v>26.30</v>
      </c>
      <c r="G249" s="12" t="s">
        <v>4215</v>
      </c>
      <c r="H249" s="12" t="s">
        <v>4216</v>
      </c>
      <c r="I249" s="13" t="str">
        <f t="shared" si="33"/>
        <v>26300</v>
      </c>
      <c r="J249" s="13" t="s">
        <v>992</v>
      </c>
      <c r="K249" s="13" t="str">
        <f t="shared" si="35"/>
        <v>26300 - Výroba komunikačních zařízení</v>
      </c>
      <c r="L249" s="28">
        <f>IF(Převodník!$A$12='Číselník 2008 ÚR 4 a 5'!M249,1,0)</f>
        <v>0</v>
      </c>
      <c r="M249" s="2" t="s">
        <v>991</v>
      </c>
      <c r="N249" s="14" t="s">
        <v>993</v>
      </c>
      <c r="O249" s="9" t="str">
        <f t="shared" si="34"/>
        <v>26.30 - Výroba komunikačních zařízení</v>
      </c>
      <c r="P249" s="9" t="s">
        <v>4217</v>
      </c>
      <c r="Q249" s="2">
        <f t="shared" si="38"/>
        <v>0</v>
      </c>
      <c r="S249" s="2">
        <f t="shared" si="36"/>
        <v>0</v>
      </c>
      <c r="T249" s="2" t="str">
        <f t="shared" si="37"/>
        <v>26300 - Výroba komunikačních zařízení</v>
      </c>
      <c r="AC249" s="2" t="s">
        <v>991</v>
      </c>
    </row>
    <row r="250" spans="1:29" ht="15" customHeight="1" x14ac:dyDescent="0.25">
      <c r="A250" s="9">
        <v>4</v>
      </c>
      <c r="B250" s="9"/>
      <c r="C250" s="10"/>
      <c r="D250" s="10"/>
      <c r="E250" s="11" t="s">
        <v>4218</v>
      </c>
      <c r="F250" s="12" t="str">
        <f>E250</f>
        <v>26.40</v>
      </c>
      <c r="G250" s="12" t="s">
        <v>4218</v>
      </c>
      <c r="H250" s="12" t="s">
        <v>4219</v>
      </c>
      <c r="I250" s="13" t="str">
        <f t="shared" si="33"/>
        <v>26400</v>
      </c>
      <c r="J250" s="13" t="s">
        <v>989</v>
      </c>
      <c r="K250" s="13" t="str">
        <f t="shared" si="35"/>
        <v xml:space="preserve">26400 - Výroba spotřební elektroniky </v>
      </c>
      <c r="L250" s="28">
        <f>IF(Převodník!$A$12='Číselník 2008 ÚR 4 a 5'!M250,1,0)</f>
        <v>0</v>
      </c>
      <c r="M250" s="2" t="s">
        <v>988</v>
      </c>
      <c r="N250" s="14" t="s">
        <v>4220</v>
      </c>
      <c r="O250" s="9" t="str">
        <f t="shared" si="34"/>
        <v xml:space="preserve">26.40 - Výroba spotřební elektroniky </v>
      </c>
      <c r="P250" s="9" t="s">
        <v>4221</v>
      </c>
      <c r="Q250" s="2">
        <f t="shared" si="38"/>
        <v>0</v>
      </c>
      <c r="S250" s="2">
        <f t="shared" si="36"/>
        <v>0</v>
      </c>
      <c r="T250" s="2" t="str">
        <f t="shared" si="37"/>
        <v>26400 - Výroba spotřební elektroniky</v>
      </c>
      <c r="AC250" s="2" t="s">
        <v>988</v>
      </c>
    </row>
    <row r="251" spans="1:29" ht="15" customHeight="1" x14ac:dyDescent="0.25">
      <c r="A251" s="9">
        <v>4</v>
      </c>
      <c r="B251" s="9"/>
      <c r="C251" s="10"/>
      <c r="D251" s="10"/>
      <c r="E251" s="11" t="s">
        <v>4222</v>
      </c>
      <c r="F251" s="12" t="str">
        <f t="shared" ref="F251:F252" si="42">E251</f>
        <v>26.51</v>
      </c>
      <c r="G251" s="12" t="s">
        <v>4222</v>
      </c>
      <c r="H251" s="12" t="s">
        <v>4223</v>
      </c>
      <c r="I251" s="13" t="str">
        <f t="shared" si="33"/>
        <v>26510</v>
      </c>
      <c r="J251" s="13" t="s">
        <v>995</v>
      </c>
      <c r="K251" s="13" t="str">
        <f t="shared" si="35"/>
        <v xml:space="preserve">26510 - Výroba měřicích, zkušebních a navigačních přístrojů </v>
      </c>
      <c r="L251" s="28">
        <f>IF(Převodník!$A$12='Číselník 2008 ÚR 4 a 5'!M251,1,0)</f>
        <v>0</v>
      </c>
      <c r="M251" s="2" t="s">
        <v>994</v>
      </c>
      <c r="N251" s="14" t="s">
        <v>4224</v>
      </c>
      <c r="O251" s="9" t="str">
        <f t="shared" si="34"/>
        <v xml:space="preserve">26.51 - Výroba měřicích, zkušebních a navigačních přístrojů </v>
      </c>
      <c r="P251" s="9" t="s">
        <v>4225</v>
      </c>
      <c r="Q251" s="2">
        <f t="shared" si="38"/>
        <v>0</v>
      </c>
      <c r="S251" s="2">
        <f t="shared" si="36"/>
        <v>0</v>
      </c>
      <c r="T251" s="2" t="str">
        <f t="shared" si="37"/>
        <v>26510 - Výroba měřicích, zkušebních a navigačních přístrojů</v>
      </c>
      <c r="AC251" s="2" t="s">
        <v>994</v>
      </c>
    </row>
    <row r="252" spans="1:29" ht="15" customHeight="1" x14ac:dyDescent="0.25">
      <c r="A252" s="9">
        <v>4</v>
      </c>
      <c r="B252" s="9"/>
      <c r="C252" s="10"/>
      <c r="D252" s="10"/>
      <c r="E252" s="11" t="s">
        <v>4226</v>
      </c>
      <c r="F252" s="12" t="str">
        <f t="shared" si="42"/>
        <v>26.52</v>
      </c>
      <c r="G252" s="12" t="s">
        <v>4226</v>
      </c>
      <c r="H252" s="12" t="s">
        <v>4227</v>
      </c>
      <c r="I252" s="13" t="str">
        <f t="shared" si="33"/>
        <v>26520</v>
      </c>
      <c r="J252" s="13" t="s">
        <v>998</v>
      </c>
      <c r="K252" s="13" t="str">
        <f t="shared" si="35"/>
        <v>26520 - Výroba časoměrných přístrojů</v>
      </c>
      <c r="L252" s="28">
        <f>IF(Převodník!$A$12='Číselník 2008 ÚR 4 a 5'!M252,1,0)</f>
        <v>0</v>
      </c>
      <c r="M252" s="2" t="s">
        <v>997</v>
      </c>
      <c r="N252" s="14" t="s">
        <v>999</v>
      </c>
      <c r="O252" s="9" t="str">
        <f t="shared" si="34"/>
        <v>26.52 - Výroba časoměrných přístrojů</v>
      </c>
      <c r="P252" s="9" t="s">
        <v>4228</v>
      </c>
      <c r="Q252" s="2">
        <f t="shared" si="38"/>
        <v>0</v>
      </c>
      <c r="S252" s="2">
        <f t="shared" si="36"/>
        <v>0</v>
      </c>
      <c r="T252" s="2" t="str">
        <f t="shared" si="37"/>
        <v>26520 - Výroba časoměrných přístrojů</v>
      </c>
      <c r="AC252" s="2" t="s">
        <v>997</v>
      </c>
    </row>
    <row r="253" spans="1:29" ht="15" customHeight="1" x14ac:dyDescent="0.25">
      <c r="A253" s="9">
        <v>4</v>
      </c>
      <c r="B253" s="9"/>
      <c r="C253" s="10"/>
      <c r="D253" s="10"/>
      <c r="E253" s="11" t="s">
        <v>4229</v>
      </c>
      <c r="F253" s="12" t="str">
        <f>E253</f>
        <v>26.60</v>
      </c>
      <c r="G253" s="12" t="s">
        <v>4229</v>
      </c>
      <c r="H253" s="12" t="s">
        <v>4230</v>
      </c>
      <c r="I253" s="13" t="str">
        <f t="shared" si="33"/>
        <v>26600</v>
      </c>
      <c r="J253" s="13" t="s">
        <v>1001</v>
      </c>
      <c r="K253" s="13" t="str">
        <f t="shared" si="35"/>
        <v>26600 - Výroba ozařovacích, elektroléčebných a elektroterapeutických přístrojů</v>
      </c>
      <c r="L253" s="28">
        <f>IF(Převodník!$A$12='Číselník 2008 ÚR 4 a 5'!M253,1,0)</f>
        <v>0</v>
      </c>
      <c r="M253" s="2" t="s">
        <v>4231</v>
      </c>
      <c r="N253" s="14" t="s">
        <v>4232</v>
      </c>
      <c r="O253" s="9" t="str">
        <f t="shared" si="34"/>
        <v>26.60 - Výroba ozařovacích, elektroléčebných a elektroterapeutických přístrojů</v>
      </c>
      <c r="P253" s="9" t="s">
        <v>4233</v>
      </c>
      <c r="Q253" s="2">
        <f t="shared" si="38"/>
        <v>0</v>
      </c>
      <c r="S253" s="2">
        <f t="shared" si="36"/>
        <v>0</v>
      </c>
      <c r="T253" s="2" t="str">
        <f t="shared" si="37"/>
        <v>26600 - Výroba ozařovacích, elektroléčebných a elektroterapeutických přístrojů</v>
      </c>
      <c r="AC253" s="2" t="s">
        <v>4231</v>
      </c>
    </row>
    <row r="254" spans="1:29" ht="15" customHeight="1" x14ac:dyDescent="0.25">
      <c r="A254" s="9">
        <v>4</v>
      </c>
      <c r="B254" s="9"/>
      <c r="C254" s="10"/>
      <c r="D254" s="10"/>
      <c r="E254" s="11" t="s">
        <v>4234</v>
      </c>
      <c r="F254" s="12" t="str">
        <f>E254</f>
        <v>26.70</v>
      </c>
      <c r="G254" s="12" t="s">
        <v>4234</v>
      </c>
      <c r="H254" s="12" t="s">
        <v>4235</v>
      </c>
      <c r="I254" s="13" t="str">
        <f t="shared" si="33"/>
        <v>26700</v>
      </c>
      <c r="J254" s="13" t="s">
        <v>1004</v>
      </c>
      <c r="K254" s="13" t="str">
        <f t="shared" si="35"/>
        <v>26700 - Výroba optických a fotografických přístrojů a zařízení</v>
      </c>
      <c r="L254" s="28">
        <f>IF(Převodník!$A$12='Číselník 2008 ÚR 4 a 5'!M254,1,0)</f>
        <v>0</v>
      </c>
      <c r="M254" s="2" t="s">
        <v>1006</v>
      </c>
      <c r="N254" s="14" t="s">
        <v>4236</v>
      </c>
      <c r="O254" s="9" t="str">
        <f t="shared" si="34"/>
        <v>26.70 - Výroba optických a fotografických přístrojů a zařízení</v>
      </c>
      <c r="P254" s="9" t="s">
        <v>4237</v>
      </c>
      <c r="Q254" s="2">
        <f t="shared" si="38"/>
        <v>0</v>
      </c>
      <c r="S254" s="2">
        <f t="shared" si="36"/>
        <v>0</v>
      </c>
      <c r="T254" s="2" t="str">
        <f t="shared" si="37"/>
        <v>26700 - Výroba optických a fotografických přístrojů a zařízení</v>
      </c>
      <c r="AC254" s="2" t="s">
        <v>1006</v>
      </c>
    </row>
    <row r="255" spans="1:29" ht="15" customHeight="1" x14ac:dyDescent="0.25">
      <c r="A255" s="9">
        <v>4</v>
      </c>
      <c r="B255" s="9"/>
      <c r="C255" s="10"/>
      <c r="D255" s="10"/>
      <c r="E255" s="11" t="s">
        <v>4238</v>
      </c>
      <c r="F255" s="12" t="str">
        <f>E255</f>
        <v>26.80</v>
      </c>
      <c r="G255" s="12" t="s">
        <v>4238</v>
      </c>
      <c r="H255" s="12" t="s">
        <v>4239</v>
      </c>
      <c r="I255" s="13" t="str">
        <f t="shared" si="33"/>
        <v>26800</v>
      </c>
      <c r="J255" s="13" t="s">
        <v>1008</v>
      </c>
      <c r="K255" s="13" t="str">
        <f t="shared" si="35"/>
        <v>26800 - Výroba magnetických a optických médií</v>
      </c>
      <c r="L255" s="28">
        <f>IF(Převodník!$A$12='Číselník 2008 ÚR 4 a 5'!M255,1,0)</f>
        <v>0</v>
      </c>
      <c r="M255" s="2" t="s">
        <v>1010</v>
      </c>
      <c r="N255" s="14" t="s">
        <v>1009</v>
      </c>
      <c r="O255" s="9" t="str">
        <f t="shared" si="34"/>
        <v>26.80 - Výroba magnetických a optických médií</v>
      </c>
      <c r="P255" s="9" t="s">
        <v>4240</v>
      </c>
      <c r="Q255" s="2">
        <f t="shared" si="38"/>
        <v>0</v>
      </c>
      <c r="S255" s="2">
        <f t="shared" si="36"/>
        <v>0</v>
      </c>
      <c r="T255" s="2" t="str">
        <f t="shared" si="37"/>
        <v>26800 - Výroba magnetických a optických médií</v>
      </c>
      <c r="AC255" s="2" t="s">
        <v>1010</v>
      </c>
    </row>
    <row r="256" spans="1:29" ht="15" customHeight="1" x14ac:dyDescent="0.25">
      <c r="A256" s="9">
        <v>4</v>
      </c>
      <c r="B256" s="9"/>
      <c r="C256" s="10"/>
      <c r="D256" s="10"/>
      <c r="E256" s="11" t="s">
        <v>4241</v>
      </c>
      <c r="F256" s="12" t="str">
        <f t="shared" ref="F256:F257" si="43">E256</f>
        <v>27.11</v>
      </c>
      <c r="G256" s="12" t="s">
        <v>4241</v>
      </c>
      <c r="H256" s="12" t="s">
        <v>4242</v>
      </c>
      <c r="I256" s="13" t="str">
        <f t="shared" si="33"/>
        <v>27110</v>
      </c>
      <c r="J256" s="13" t="s">
        <v>1012</v>
      </c>
      <c r="K256" s="13" t="str">
        <f t="shared" si="35"/>
        <v>27110 - Výroba elektrických motorů, generátorů a transformátorů</v>
      </c>
      <c r="L256" s="28">
        <f>IF(Převodník!$A$12='Číselník 2008 ÚR 4 a 5'!M256,1,0)</f>
        <v>0</v>
      </c>
      <c r="M256" s="2" t="s">
        <v>4243</v>
      </c>
      <c r="N256" s="14" t="s">
        <v>4244</v>
      </c>
      <c r="O256" s="9" t="str">
        <f t="shared" si="34"/>
        <v>27.11 - Výroba elektrických motorů, generátorů a transformátorů</v>
      </c>
      <c r="P256" s="9" t="s">
        <v>4245</v>
      </c>
      <c r="Q256" s="2">
        <f t="shared" si="38"/>
        <v>0</v>
      </c>
      <c r="S256" s="2">
        <f t="shared" si="36"/>
        <v>0</v>
      </c>
      <c r="T256" s="2" t="str">
        <f t="shared" si="37"/>
        <v>27110 - Výroba elektrických motorů, generátorů a transformátorů</v>
      </c>
      <c r="AC256" s="2" t="s">
        <v>4243</v>
      </c>
    </row>
    <row r="257" spans="1:29" ht="15" customHeight="1" x14ac:dyDescent="0.25">
      <c r="A257" s="9">
        <v>4</v>
      </c>
      <c r="B257" s="9"/>
      <c r="C257" s="10"/>
      <c r="D257" s="10"/>
      <c r="E257" s="11" t="s">
        <v>4246</v>
      </c>
      <c r="F257" s="12" t="str">
        <f t="shared" si="43"/>
        <v>27.12</v>
      </c>
      <c r="G257" s="12" t="s">
        <v>4246</v>
      </c>
      <c r="H257" s="12" t="s">
        <v>4247</v>
      </c>
      <c r="I257" s="13" t="str">
        <f t="shared" si="33"/>
        <v>27120</v>
      </c>
      <c r="J257" s="13" t="s">
        <v>1017</v>
      </c>
      <c r="K257" s="13" t="str">
        <f t="shared" si="35"/>
        <v>27120 - Výroba elektrických rozvodných a kontrolních zařízení</v>
      </c>
      <c r="L257" s="28">
        <f>IF(Převodník!$A$12='Číselník 2008 ÚR 4 a 5'!M257,1,0)</f>
        <v>0</v>
      </c>
      <c r="M257" s="2" t="s">
        <v>1019</v>
      </c>
      <c r="N257" s="14" t="s">
        <v>4248</v>
      </c>
      <c r="O257" s="9" t="str">
        <f t="shared" si="34"/>
        <v>27.12 - Výroba elektrických rozvodných a kontrolních zařízení</v>
      </c>
      <c r="P257" s="9" t="s">
        <v>4249</v>
      </c>
      <c r="Q257" s="2">
        <f t="shared" si="38"/>
        <v>0</v>
      </c>
      <c r="S257" s="2">
        <f t="shared" si="36"/>
        <v>0</v>
      </c>
      <c r="T257" s="2" t="str">
        <f t="shared" si="37"/>
        <v>27120 - Výroba elektrických rozvodných a kontrolních zařízení</v>
      </c>
      <c r="AC257" s="2" t="s">
        <v>1019</v>
      </c>
    </row>
    <row r="258" spans="1:29" ht="15" customHeight="1" x14ac:dyDescent="0.25">
      <c r="A258" s="9">
        <v>4</v>
      </c>
      <c r="B258" s="9"/>
      <c r="C258" s="10"/>
      <c r="D258" s="10"/>
      <c r="E258" s="11" t="s">
        <v>4250</v>
      </c>
      <c r="F258" s="12" t="str">
        <f>E258</f>
        <v>27.20</v>
      </c>
      <c r="G258" s="12" t="s">
        <v>4250</v>
      </c>
      <c r="H258" s="12" t="s">
        <v>4251</v>
      </c>
      <c r="I258" s="13" t="str">
        <f t="shared" si="33"/>
        <v>27200</v>
      </c>
      <c r="J258" s="13" t="s">
        <v>1021</v>
      </c>
      <c r="K258" s="13" t="str">
        <f t="shared" si="35"/>
        <v xml:space="preserve">27200 - Výroba baterií a akumulátorů </v>
      </c>
      <c r="L258" s="28">
        <f>IF(Převodník!$A$12='Číselník 2008 ÚR 4 a 5'!M258,1,0)</f>
        <v>0</v>
      </c>
      <c r="M258" s="2" t="s">
        <v>1020</v>
      </c>
      <c r="N258" s="14" t="s">
        <v>4252</v>
      </c>
      <c r="O258" s="9" t="str">
        <f t="shared" si="34"/>
        <v xml:space="preserve">27.20 - Výroba baterií a akumulátorů </v>
      </c>
      <c r="P258" s="9" t="s">
        <v>4253</v>
      </c>
      <c r="Q258" s="2">
        <f t="shared" si="38"/>
        <v>0</v>
      </c>
      <c r="S258" s="2">
        <f t="shared" si="36"/>
        <v>0</v>
      </c>
      <c r="T258" s="2" t="str">
        <f t="shared" si="37"/>
        <v>27200 - Výroba baterií a akumulátorů</v>
      </c>
      <c r="AC258" s="2" t="s">
        <v>1020</v>
      </c>
    </row>
    <row r="259" spans="1:29" ht="15" customHeight="1" x14ac:dyDescent="0.25">
      <c r="A259" s="9">
        <v>4</v>
      </c>
      <c r="B259" s="9"/>
      <c r="C259" s="10"/>
      <c r="D259" s="10"/>
      <c r="E259" s="10" t="s">
        <v>4254</v>
      </c>
      <c r="F259" s="12" t="str">
        <f t="shared" ref="F259:F261" si="44">E259</f>
        <v>27.31</v>
      </c>
      <c r="G259" s="12" t="s">
        <v>4254</v>
      </c>
      <c r="H259" s="12" t="s">
        <v>4255</v>
      </c>
      <c r="I259" s="13" t="str">
        <f t="shared" si="33"/>
        <v>27310</v>
      </c>
      <c r="J259" s="13" t="s">
        <v>1024</v>
      </c>
      <c r="K259" s="13" t="str">
        <f t="shared" si="35"/>
        <v xml:space="preserve">27310 - Výroba optických kabelů </v>
      </c>
      <c r="L259" s="28">
        <f>IF(Převodník!$A$12='Číselník 2008 ÚR 4 a 5'!M259,1,0)</f>
        <v>0</v>
      </c>
      <c r="M259" s="2" t="s">
        <v>1023</v>
      </c>
      <c r="N259" s="14" t="s">
        <v>4256</v>
      </c>
      <c r="O259" s="9" t="str">
        <f t="shared" si="34"/>
        <v xml:space="preserve">27.31 - Výroba optických kabelů </v>
      </c>
      <c r="P259" s="9" t="s">
        <v>4257</v>
      </c>
      <c r="Q259" s="2">
        <f t="shared" si="38"/>
        <v>0</v>
      </c>
      <c r="S259" s="2">
        <f t="shared" si="36"/>
        <v>0</v>
      </c>
      <c r="T259" s="2" t="str">
        <f t="shared" si="37"/>
        <v>27310 - Výroba optických kabelů</v>
      </c>
      <c r="AC259" s="2" t="s">
        <v>1023</v>
      </c>
    </row>
    <row r="260" spans="1:29" ht="15" customHeight="1" x14ac:dyDescent="0.25">
      <c r="A260" s="9">
        <v>4</v>
      </c>
      <c r="B260" s="9"/>
      <c r="C260" s="10"/>
      <c r="D260" s="10"/>
      <c r="E260" s="10" t="s">
        <v>4258</v>
      </c>
      <c r="F260" s="12" t="str">
        <f t="shared" si="44"/>
        <v>27.32</v>
      </c>
      <c r="G260" s="12" t="s">
        <v>4258</v>
      </c>
      <c r="H260" s="12" t="s">
        <v>4259</v>
      </c>
      <c r="I260" s="13" t="str">
        <f t="shared" ref="I260:I323" si="45">IF(LEN(H260)=1,H260,IF(LEN(H260)=2,_xlfn.CONCAT(H260,"000"),IF(LEN(H260)=3,_xlfn.CONCAT(H260,"00"),IF(LEN(H260)=4,_xlfn.CONCAT(H260,"0"),IF(LEN(H260)=5,_xlfn.CONCAT(H260,""),H260)))))</f>
        <v>27320</v>
      </c>
      <c r="J260" s="13" t="s">
        <v>1027</v>
      </c>
      <c r="K260" s="13" t="str">
        <f t="shared" si="35"/>
        <v>27320 - Výroba elektrických vodičů a kabelů j. n.</v>
      </c>
      <c r="L260" s="28">
        <f>IF(Převodník!$A$12='Číselník 2008 ÚR 4 a 5'!M260,1,0)</f>
        <v>0</v>
      </c>
      <c r="M260" s="2" t="s">
        <v>1029</v>
      </c>
      <c r="N260" s="14" t="s">
        <v>1028</v>
      </c>
      <c r="O260" s="9" t="str">
        <f t="shared" ref="O260:O323" si="46">G260&amp;" - "&amp;N260</f>
        <v>27.32 - Výroba elektrických vodičů a kabelů j. n.</v>
      </c>
      <c r="P260" s="9" t="s">
        <v>4260</v>
      </c>
      <c r="Q260" s="2">
        <f t="shared" si="38"/>
        <v>0</v>
      </c>
      <c r="S260" s="2">
        <f t="shared" si="36"/>
        <v>0</v>
      </c>
      <c r="T260" s="2" t="str">
        <f t="shared" si="37"/>
        <v>27320 - Výroba elektrických vodičů a kabelů j. n.</v>
      </c>
      <c r="AC260" s="2" t="s">
        <v>1029</v>
      </c>
    </row>
    <row r="261" spans="1:29" ht="15" customHeight="1" x14ac:dyDescent="0.25">
      <c r="A261" s="9">
        <v>4</v>
      </c>
      <c r="B261" s="9"/>
      <c r="C261" s="10"/>
      <c r="D261" s="10"/>
      <c r="E261" s="10" t="s">
        <v>4261</v>
      </c>
      <c r="F261" s="12" t="str">
        <f t="shared" si="44"/>
        <v>27.33</v>
      </c>
      <c r="G261" s="12" t="s">
        <v>4261</v>
      </c>
      <c r="H261" s="12" t="s">
        <v>4262</v>
      </c>
      <c r="I261" s="13" t="str">
        <f t="shared" si="45"/>
        <v>27330</v>
      </c>
      <c r="J261" s="13" t="s">
        <v>1032</v>
      </c>
      <c r="K261" s="13" t="str">
        <f t="shared" ref="K261:K324" si="47">J261&amp;" - "&amp;N261</f>
        <v>27330 - Výroba elektroinstalačních zařízení</v>
      </c>
      <c r="L261" s="28">
        <f>IF(Převodník!$A$12='Číselník 2008 ÚR 4 a 5'!M261,1,0)</f>
        <v>0</v>
      </c>
      <c r="M261" s="2" t="s">
        <v>1031</v>
      </c>
      <c r="N261" s="14" t="s">
        <v>1033</v>
      </c>
      <c r="O261" s="9" t="str">
        <f t="shared" si="46"/>
        <v>27.33 - Výroba elektroinstalačních zařízení</v>
      </c>
      <c r="P261" s="9" t="s">
        <v>4263</v>
      </c>
      <c r="Q261" s="2">
        <f t="shared" si="38"/>
        <v>0</v>
      </c>
      <c r="S261" s="2">
        <f t="shared" ref="S261:S324" si="48">IF(T261=M261,0,1)</f>
        <v>0</v>
      </c>
      <c r="T261" s="2" t="str">
        <f t="shared" ref="T261:T324" si="49">TRIM(M261)</f>
        <v>27330 - Výroba elektroinstalačních zařízení</v>
      </c>
      <c r="AC261" s="2" t="s">
        <v>1031</v>
      </c>
    </row>
    <row r="262" spans="1:29" ht="15" customHeight="1" x14ac:dyDescent="0.25">
      <c r="A262" s="9">
        <v>4</v>
      </c>
      <c r="B262" s="9"/>
      <c r="C262" s="10"/>
      <c r="D262" s="10"/>
      <c r="E262" s="11" t="s">
        <v>4264</v>
      </c>
      <c r="F262" s="12" t="str">
        <f>E262</f>
        <v>27.40</v>
      </c>
      <c r="G262" s="12" t="s">
        <v>4264</v>
      </c>
      <c r="H262" s="12" t="s">
        <v>4265</v>
      </c>
      <c r="I262" s="13" t="str">
        <f t="shared" si="45"/>
        <v>27400</v>
      </c>
      <c r="J262" s="13" t="s">
        <v>1035</v>
      </c>
      <c r="K262" s="13" t="str">
        <f t="shared" si="47"/>
        <v xml:space="preserve">27400 - Výroba elektrických osvětlovacích zařízení </v>
      </c>
      <c r="L262" s="28">
        <f>IF(Převodník!$A$12='Číselník 2008 ÚR 4 a 5'!M262,1,0)</f>
        <v>0</v>
      </c>
      <c r="M262" s="2" t="s">
        <v>1037</v>
      </c>
      <c r="N262" s="14" t="s">
        <v>4266</v>
      </c>
      <c r="O262" s="9" t="str">
        <f t="shared" si="46"/>
        <v xml:space="preserve">27.40 - Výroba elektrických osvětlovacích zařízení </v>
      </c>
      <c r="P262" s="9" t="s">
        <v>4267</v>
      </c>
      <c r="Q262" s="2">
        <f t="shared" si="38"/>
        <v>0</v>
      </c>
      <c r="S262" s="2">
        <f t="shared" si="48"/>
        <v>0</v>
      </c>
      <c r="T262" s="2" t="str">
        <f t="shared" si="49"/>
        <v>27400 - Výroba elektrických osvětlovacích zařízení</v>
      </c>
      <c r="AC262" s="2" t="s">
        <v>1037</v>
      </c>
    </row>
    <row r="263" spans="1:29" ht="15" customHeight="1" x14ac:dyDescent="0.25">
      <c r="A263" s="9">
        <v>4</v>
      </c>
      <c r="B263" s="9"/>
      <c r="C263" s="10"/>
      <c r="D263" s="10"/>
      <c r="E263" s="11" t="s">
        <v>4268</v>
      </c>
      <c r="F263" s="12" t="str">
        <f t="shared" ref="F263:F264" si="50">E263</f>
        <v>27.51</v>
      </c>
      <c r="G263" s="12" t="s">
        <v>4268</v>
      </c>
      <c r="H263" s="12" t="s">
        <v>4269</v>
      </c>
      <c r="I263" s="13" t="str">
        <f t="shared" si="45"/>
        <v>27510</v>
      </c>
      <c r="J263" s="13" t="s">
        <v>1040</v>
      </c>
      <c r="K263" s="13" t="str">
        <f t="shared" si="47"/>
        <v>27510 - Výroba elektrických spotřebičů převážně pro domácnost</v>
      </c>
      <c r="L263" s="28">
        <f>IF(Převodník!$A$12='Číselník 2008 ÚR 4 a 5'!M263,1,0)</f>
        <v>0</v>
      </c>
      <c r="M263" s="2" t="s">
        <v>4270</v>
      </c>
      <c r="N263" s="14" t="s">
        <v>4271</v>
      </c>
      <c r="O263" s="9" t="str">
        <f t="shared" si="46"/>
        <v>27.51 - Výroba elektrických spotřebičů převážně pro domácnost</v>
      </c>
      <c r="P263" s="9" t="s">
        <v>4272</v>
      </c>
      <c r="Q263" s="2">
        <f t="shared" ref="Q263:Q326" si="51">IF(J263=J262,1,0)</f>
        <v>0</v>
      </c>
      <c r="S263" s="2">
        <f t="shared" si="48"/>
        <v>0</v>
      </c>
      <c r="T263" s="2" t="str">
        <f t="shared" si="49"/>
        <v>27510 - Výroba elektrických spotřebičů převážně pro domácnost</v>
      </c>
      <c r="AC263" s="2" t="s">
        <v>4270</v>
      </c>
    </row>
    <row r="264" spans="1:29" ht="15" customHeight="1" x14ac:dyDescent="0.25">
      <c r="A264" s="9">
        <v>4</v>
      </c>
      <c r="B264" s="9"/>
      <c r="C264" s="10"/>
      <c r="D264" s="10"/>
      <c r="E264" s="11" t="s">
        <v>4273</v>
      </c>
      <c r="F264" s="12" t="str">
        <f t="shared" si="50"/>
        <v>27.52</v>
      </c>
      <c r="G264" s="12" t="s">
        <v>4273</v>
      </c>
      <c r="H264" s="12" t="s">
        <v>4274</v>
      </c>
      <c r="I264" s="13" t="str">
        <f t="shared" si="45"/>
        <v>27520</v>
      </c>
      <c r="J264" s="13" t="s">
        <v>1043</v>
      </c>
      <c r="K264" s="13" t="str">
        <f t="shared" si="47"/>
        <v>27520 - Výroba neelektrických spotřebičů převážně pro domácnost</v>
      </c>
      <c r="L264" s="28">
        <f>IF(Převodník!$A$12='Číselník 2008 ÚR 4 a 5'!M264,1,0)</f>
        <v>0</v>
      </c>
      <c r="M264" s="2" t="s">
        <v>4275</v>
      </c>
      <c r="N264" s="17" t="s">
        <v>4276</v>
      </c>
      <c r="O264" s="9" t="str">
        <f t="shared" si="46"/>
        <v>27.52 - Výroba neelektrických spotřebičů převážně pro domácnost</v>
      </c>
      <c r="P264" s="9" t="s">
        <v>4277</v>
      </c>
      <c r="Q264" s="2">
        <f t="shared" si="51"/>
        <v>0</v>
      </c>
      <c r="S264" s="2">
        <f t="shared" si="48"/>
        <v>0</v>
      </c>
      <c r="T264" s="2" t="str">
        <f t="shared" si="49"/>
        <v>27520 - Výroba neelektrických spotřebičů převážně pro domácnost</v>
      </c>
      <c r="AC264" s="2" t="s">
        <v>4275</v>
      </c>
    </row>
    <row r="265" spans="1:29" ht="15" customHeight="1" x14ac:dyDescent="0.25">
      <c r="A265" s="9">
        <v>4</v>
      </c>
      <c r="B265" s="9"/>
      <c r="C265" s="10"/>
      <c r="D265" s="10"/>
      <c r="E265" s="11" t="s">
        <v>4278</v>
      </c>
      <c r="F265" s="12" t="str">
        <f>E265</f>
        <v>27.90</v>
      </c>
      <c r="G265" s="12" t="s">
        <v>4278</v>
      </c>
      <c r="H265" s="12" t="s">
        <v>4279</v>
      </c>
      <c r="I265" s="13" t="str">
        <f t="shared" si="45"/>
        <v>27900</v>
      </c>
      <c r="J265" s="13" t="s">
        <v>1045</v>
      </c>
      <c r="K265" s="13" t="str">
        <f t="shared" si="47"/>
        <v>27900 - Výroba ostatních elektrických zařízení</v>
      </c>
      <c r="L265" s="28">
        <f>IF(Převodník!$A$12='Číselník 2008 ÚR 4 a 5'!M265,1,0)</f>
        <v>0</v>
      </c>
      <c r="M265" s="2" t="s">
        <v>1047</v>
      </c>
      <c r="N265" s="14" t="s">
        <v>1046</v>
      </c>
      <c r="O265" s="9" t="str">
        <f t="shared" si="46"/>
        <v>27.90 - Výroba ostatních elektrických zařízení</v>
      </c>
      <c r="P265" s="9" t="s">
        <v>4280</v>
      </c>
      <c r="Q265" s="2">
        <f t="shared" si="51"/>
        <v>0</v>
      </c>
      <c r="S265" s="2">
        <f t="shared" si="48"/>
        <v>0</v>
      </c>
      <c r="T265" s="2" t="str">
        <f t="shared" si="49"/>
        <v>27900 - Výroba ostatních elektrických zařízení</v>
      </c>
      <c r="AC265" s="2" t="s">
        <v>1047</v>
      </c>
    </row>
    <row r="266" spans="1:29" ht="15" customHeight="1" x14ac:dyDescent="0.25">
      <c r="A266" s="9">
        <v>4</v>
      </c>
      <c r="B266" s="9"/>
      <c r="C266" s="10"/>
      <c r="D266" s="10"/>
      <c r="E266" s="11" t="s">
        <v>4281</v>
      </c>
      <c r="F266" s="12" t="str">
        <f t="shared" ref="F266:F276" si="52">E266</f>
        <v>28.11</v>
      </c>
      <c r="G266" s="12" t="s">
        <v>4281</v>
      </c>
      <c r="H266" s="12" t="s">
        <v>4282</v>
      </c>
      <c r="I266" s="13" t="str">
        <f t="shared" si="45"/>
        <v>28110</v>
      </c>
      <c r="J266" s="13" t="s">
        <v>1055</v>
      </c>
      <c r="K266" s="13" t="str">
        <f t="shared" si="47"/>
        <v>28110 - Výroba motorů a turbín, kromě motorů pro letadla, automobily a motocykly</v>
      </c>
      <c r="L266" s="28">
        <f>IF(Převodník!$A$12='Číselník 2008 ÚR 4 a 5'!M266,1,0)</f>
        <v>0</v>
      </c>
      <c r="M266" s="2" t="s">
        <v>4283</v>
      </c>
      <c r="N266" s="14" t="s">
        <v>4284</v>
      </c>
      <c r="O266" s="9" t="str">
        <f t="shared" si="46"/>
        <v>28.11 - Výroba motorů a turbín, kromě motorů pro letadla, automobily a motocykly</v>
      </c>
      <c r="P266" s="9" t="s">
        <v>4285</v>
      </c>
      <c r="Q266" s="2">
        <f t="shared" si="51"/>
        <v>0</v>
      </c>
      <c r="S266" s="2">
        <f t="shared" si="48"/>
        <v>0</v>
      </c>
      <c r="T266" s="2" t="str">
        <f t="shared" si="49"/>
        <v>28110 - Výroba motorů a turbín, kromě motorů pro letadla, automobily a motocykly</v>
      </c>
      <c r="AC266" s="2" t="s">
        <v>4283</v>
      </c>
    </row>
    <row r="267" spans="1:29" ht="15" customHeight="1" x14ac:dyDescent="0.25">
      <c r="A267" s="9">
        <v>4</v>
      </c>
      <c r="B267" s="9"/>
      <c r="C267" s="10"/>
      <c r="D267" s="10"/>
      <c r="E267" s="11" t="s">
        <v>4286</v>
      </c>
      <c r="F267" s="12" t="str">
        <f t="shared" si="52"/>
        <v>28.12</v>
      </c>
      <c r="G267" s="12" t="s">
        <v>4286</v>
      </c>
      <c r="H267" s="12" t="s">
        <v>4287</v>
      </c>
      <c r="I267" s="13" t="str">
        <f t="shared" si="45"/>
        <v>28120</v>
      </c>
      <c r="J267" s="13" t="s">
        <v>1061</v>
      </c>
      <c r="K267" s="13" t="str">
        <f t="shared" si="47"/>
        <v xml:space="preserve">28120 - Výroba hydraulických a pneumatických zařízení </v>
      </c>
      <c r="L267" s="28">
        <f>IF(Převodník!$A$12='Číselník 2008 ÚR 4 a 5'!M267,1,0)</f>
        <v>0</v>
      </c>
      <c r="M267" s="2" t="s">
        <v>1063</v>
      </c>
      <c r="N267" s="14" t="s">
        <v>4288</v>
      </c>
      <c r="O267" s="9" t="str">
        <f t="shared" si="46"/>
        <v xml:space="preserve">28.12 - Výroba hydraulických a pneumatických zařízení </v>
      </c>
      <c r="P267" s="9" t="s">
        <v>4289</v>
      </c>
      <c r="Q267" s="2">
        <f t="shared" si="51"/>
        <v>0</v>
      </c>
      <c r="S267" s="2">
        <f t="shared" si="48"/>
        <v>0</v>
      </c>
      <c r="T267" s="2" t="str">
        <f t="shared" si="49"/>
        <v>28120 - Výroba hydraulických a pneumatických zařízení</v>
      </c>
      <c r="AC267" s="2" t="s">
        <v>1063</v>
      </c>
    </row>
    <row r="268" spans="1:29" ht="15" customHeight="1" x14ac:dyDescent="0.25">
      <c r="A268" s="9">
        <v>4</v>
      </c>
      <c r="B268" s="9"/>
      <c r="C268" s="10"/>
      <c r="D268" s="10"/>
      <c r="E268" s="11" t="s">
        <v>4290</v>
      </c>
      <c r="F268" s="12" t="str">
        <f t="shared" si="52"/>
        <v>28.13</v>
      </c>
      <c r="G268" s="12" t="s">
        <v>4290</v>
      </c>
      <c r="H268" s="12" t="s">
        <v>4291</v>
      </c>
      <c r="I268" s="13" t="str">
        <f t="shared" si="45"/>
        <v>28130</v>
      </c>
      <c r="J268" s="13" t="s">
        <v>1066</v>
      </c>
      <c r="K268" s="13" t="str">
        <f t="shared" si="47"/>
        <v>28130 - Výroba ostatních čerpadel a kompresorů</v>
      </c>
      <c r="L268" s="28">
        <f>IF(Převodník!$A$12='Číselník 2008 ÚR 4 a 5'!M268,1,0)</f>
        <v>0</v>
      </c>
      <c r="M268" s="2" t="s">
        <v>1065</v>
      </c>
      <c r="N268" s="14" t="s">
        <v>1067</v>
      </c>
      <c r="O268" s="9" t="str">
        <f t="shared" si="46"/>
        <v>28.13 - Výroba ostatních čerpadel a kompresorů</v>
      </c>
      <c r="P268" s="9" t="s">
        <v>4292</v>
      </c>
      <c r="Q268" s="2">
        <f t="shared" si="51"/>
        <v>0</v>
      </c>
      <c r="S268" s="2">
        <f t="shared" si="48"/>
        <v>0</v>
      </c>
      <c r="T268" s="2" t="str">
        <f t="shared" si="49"/>
        <v>28130 - Výroba ostatních čerpadel a kompresorů</v>
      </c>
      <c r="AC268" s="2" t="s">
        <v>1065</v>
      </c>
    </row>
    <row r="269" spans="1:29" ht="15" customHeight="1" x14ac:dyDescent="0.25">
      <c r="A269" s="9">
        <v>4</v>
      </c>
      <c r="B269" s="9"/>
      <c r="C269" s="10"/>
      <c r="D269" s="10"/>
      <c r="E269" s="11" t="s">
        <v>4293</v>
      </c>
      <c r="F269" s="12" t="str">
        <f t="shared" si="52"/>
        <v>28.14</v>
      </c>
      <c r="G269" s="12" t="s">
        <v>4293</v>
      </c>
      <c r="H269" s="12" t="s">
        <v>4294</v>
      </c>
      <c r="I269" s="13" t="str">
        <f t="shared" si="45"/>
        <v>28140</v>
      </c>
      <c r="J269" s="13" t="s">
        <v>1069</v>
      </c>
      <c r="K269" s="13" t="str">
        <f t="shared" si="47"/>
        <v>28140 - Výroba ostatních potrubních armatur</v>
      </c>
      <c r="L269" s="28">
        <f>IF(Převodník!$A$12='Číselník 2008 ÚR 4 a 5'!M269,1,0)</f>
        <v>0</v>
      </c>
      <c r="M269" s="2" t="s">
        <v>1068</v>
      </c>
      <c r="N269" s="14" t="s">
        <v>1070</v>
      </c>
      <c r="O269" s="9" t="str">
        <f t="shared" si="46"/>
        <v>28.14 - Výroba ostatních potrubních armatur</v>
      </c>
      <c r="P269" s="9" t="s">
        <v>4295</v>
      </c>
      <c r="Q269" s="2">
        <f t="shared" si="51"/>
        <v>0</v>
      </c>
      <c r="S269" s="2">
        <f t="shared" si="48"/>
        <v>0</v>
      </c>
      <c r="T269" s="2" t="str">
        <f t="shared" si="49"/>
        <v>28140 - Výroba ostatních potrubních armatur</v>
      </c>
      <c r="AC269" s="2" t="s">
        <v>1068</v>
      </c>
    </row>
    <row r="270" spans="1:29" ht="15" customHeight="1" x14ac:dyDescent="0.25">
      <c r="A270" s="9">
        <v>4</v>
      </c>
      <c r="B270" s="9"/>
      <c r="C270" s="10"/>
      <c r="D270" s="10"/>
      <c r="E270" s="11" t="s">
        <v>4296</v>
      </c>
      <c r="F270" s="12" t="str">
        <f t="shared" si="52"/>
        <v>28.15</v>
      </c>
      <c r="G270" s="12" t="s">
        <v>4296</v>
      </c>
      <c r="H270" s="12" t="s">
        <v>4297</v>
      </c>
      <c r="I270" s="13" t="str">
        <f t="shared" si="45"/>
        <v>28150</v>
      </c>
      <c r="J270" s="13" t="s">
        <v>1072</v>
      </c>
      <c r="K270" s="13" t="str">
        <f t="shared" si="47"/>
        <v>28150 - Výroba ložisek, ozubených kol, převodů a hnacích prvků</v>
      </c>
      <c r="L270" s="28">
        <f>IF(Převodník!$A$12='Číselník 2008 ÚR 4 a 5'!M270,1,0)</f>
        <v>0</v>
      </c>
      <c r="M270" s="2" t="s">
        <v>1071</v>
      </c>
      <c r="N270" s="14" t="s">
        <v>1073</v>
      </c>
      <c r="O270" s="9" t="str">
        <f t="shared" si="46"/>
        <v>28.15 - Výroba ložisek, ozubených kol, převodů a hnacích prvků</v>
      </c>
      <c r="P270" s="9" t="s">
        <v>4298</v>
      </c>
      <c r="Q270" s="2">
        <f t="shared" si="51"/>
        <v>0</v>
      </c>
      <c r="S270" s="2">
        <f t="shared" si="48"/>
        <v>0</v>
      </c>
      <c r="T270" s="2" t="str">
        <f t="shared" si="49"/>
        <v>28150 - Výroba ložisek, ozubených kol, převodů a hnacích prvků</v>
      </c>
      <c r="AC270" s="2" t="s">
        <v>1071</v>
      </c>
    </row>
    <row r="271" spans="1:29" ht="15" customHeight="1" x14ac:dyDescent="0.25">
      <c r="A271" s="9">
        <v>4</v>
      </c>
      <c r="B271" s="9"/>
      <c r="C271" s="10"/>
      <c r="D271" s="10"/>
      <c r="E271" s="11" t="s">
        <v>4299</v>
      </c>
      <c r="F271" s="12" t="str">
        <f t="shared" si="52"/>
        <v>28.21</v>
      </c>
      <c r="G271" s="12" t="s">
        <v>4299</v>
      </c>
      <c r="H271" s="12" t="s">
        <v>4300</v>
      </c>
      <c r="I271" s="13" t="str">
        <f t="shared" si="45"/>
        <v>28210</v>
      </c>
      <c r="J271" s="13" t="s">
        <v>910</v>
      </c>
      <c r="K271" s="13" t="str">
        <f t="shared" si="47"/>
        <v>28210 - Výroba pecí a hořáků pro topeniště</v>
      </c>
      <c r="L271" s="28">
        <f>IF(Převodník!$A$12='Číselník 2008 ÚR 4 a 5'!M271,1,0)</f>
        <v>0</v>
      </c>
      <c r="M271" s="2" t="s">
        <v>1075</v>
      </c>
      <c r="N271" s="14" t="s">
        <v>1074</v>
      </c>
      <c r="O271" s="9" t="str">
        <f t="shared" si="46"/>
        <v>28.21 - Výroba pecí a hořáků pro topeniště</v>
      </c>
      <c r="P271" s="9" t="s">
        <v>4301</v>
      </c>
      <c r="Q271" s="2">
        <f t="shared" si="51"/>
        <v>0</v>
      </c>
      <c r="S271" s="2">
        <f t="shared" si="48"/>
        <v>0</v>
      </c>
      <c r="T271" s="2" t="str">
        <f t="shared" si="49"/>
        <v>28210 - Výroba pecí a hořáků pro topeniště</v>
      </c>
      <c r="AC271" s="2" t="s">
        <v>1075</v>
      </c>
    </row>
    <row r="272" spans="1:29" ht="15" customHeight="1" x14ac:dyDescent="0.25">
      <c r="A272" s="9">
        <v>4</v>
      </c>
      <c r="B272" s="9"/>
      <c r="C272" s="10"/>
      <c r="D272" s="10"/>
      <c r="E272" s="11" t="s">
        <v>4302</v>
      </c>
      <c r="F272" s="12" t="str">
        <f t="shared" si="52"/>
        <v>28.22</v>
      </c>
      <c r="G272" s="12" t="s">
        <v>4302</v>
      </c>
      <c r="H272" s="12" t="s">
        <v>4303</v>
      </c>
      <c r="I272" s="13" t="str">
        <f t="shared" si="45"/>
        <v>28220</v>
      </c>
      <c r="J272" s="13" t="s">
        <v>1080</v>
      </c>
      <c r="K272" s="13" t="str">
        <f t="shared" si="47"/>
        <v>28220 - Výroba zdvihacích a manipulačních zařízení</v>
      </c>
      <c r="L272" s="28">
        <f>IF(Převodník!$A$12='Číselník 2008 ÚR 4 a 5'!M272,1,0)</f>
        <v>0</v>
      </c>
      <c r="M272" s="2" t="s">
        <v>1079</v>
      </c>
      <c r="N272" s="14" t="s">
        <v>1081</v>
      </c>
      <c r="O272" s="9" t="str">
        <f t="shared" si="46"/>
        <v>28.22 - Výroba zdvihacích a manipulačních zařízení</v>
      </c>
      <c r="P272" s="9" t="s">
        <v>4304</v>
      </c>
      <c r="Q272" s="2">
        <f t="shared" si="51"/>
        <v>0</v>
      </c>
      <c r="S272" s="2">
        <f t="shared" si="48"/>
        <v>0</v>
      </c>
      <c r="T272" s="2" t="str">
        <f t="shared" si="49"/>
        <v>28220 - Výroba zdvihacích a manipulačních zařízení</v>
      </c>
      <c r="AC272" s="2" t="s">
        <v>1079</v>
      </c>
    </row>
    <row r="273" spans="1:29" ht="15" customHeight="1" x14ac:dyDescent="0.25">
      <c r="A273" s="9">
        <v>4</v>
      </c>
      <c r="B273" s="9"/>
      <c r="C273" s="10"/>
      <c r="D273" s="10"/>
      <c r="E273" s="11" t="s">
        <v>4305</v>
      </c>
      <c r="F273" s="12" t="str">
        <f t="shared" si="52"/>
        <v>28.23</v>
      </c>
      <c r="G273" s="12" t="s">
        <v>4305</v>
      </c>
      <c r="H273" s="12" t="s">
        <v>4306</v>
      </c>
      <c r="I273" s="13" t="str">
        <f t="shared" si="45"/>
        <v>28230</v>
      </c>
      <c r="J273" s="13" t="s">
        <v>1082</v>
      </c>
      <c r="K273" s="13" t="str">
        <f t="shared" si="47"/>
        <v>28230 - Výroba kancelářských strojů a zařízení, kromě počítačů a periferních zařízení</v>
      </c>
      <c r="L273" s="28">
        <f>IF(Převodník!$A$12='Číselník 2008 ÚR 4 a 5'!M273,1,0)</f>
        <v>0</v>
      </c>
      <c r="M273" s="2" t="s">
        <v>1084</v>
      </c>
      <c r="N273" s="14" t="s">
        <v>1083</v>
      </c>
      <c r="O273" s="9" t="str">
        <f t="shared" si="46"/>
        <v>28.23 - Výroba kancelářských strojů a zařízení, kromě počítačů a periferních zařízení</v>
      </c>
      <c r="P273" s="9" t="s">
        <v>4307</v>
      </c>
      <c r="Q273" s="2">
        <f t="shared" si="51"/>
        <v>0</v>
      </c>
      <c r="S273" s="2">
        <f t="shared" si="48"/>
        <v>0</v>
      </c>
      <c r="T273" s="2" t="str">
        <f t="shared" si="49"/>
        <v>28230 - Výroba kancelářských strojů a zařízení, kromě počítačů a periferních zařízení</v>
      </c>
      <c r="AC273" s="2" t="s">
        <v>1084</v>
      </c>
    </row>
    <row r="274" spans="1:29" ht="15" customHeight="1" x14ac:dyDescent="0.25">
      <c r="A274" s="9">
        <v>4</v>
      </c>
      <c r="B274" s="9"/>
      <c r="C274" s="10"/>
      <c r="D274" s="10"/>
      <c r="E274" s="11" t="s">
        <v>4308</v>
      </c>
      <c r="F274" s="12" t="str">
        <f t="shared" si="52"/>
        <v>28.24</v>
      </c>
      <c r="G274" s="12" t="s">
        <v>4308</v>
      </c>
      <c r="H274" s="12" t="s">
        <v>4309</v>
      </c>
      <c r="I274" s="13" t="str">
        <f t="shared" si="45"/>
        <v>28240</v>
      </c>
      <c r="J274" s="13" t="s">
        <v>1086</v>
      </c>
      <c r="K274" s="13" t="str">
        <f t="shared" si="47"/>
        <v>28240 - Výroba ručních mechanizovaných nástrojů</v>
      </c>
      <c r="L274" s="28">
        <f>IF(Převodník!$A$12='Číselník 2008 ÚR 4 a 5'!M274,1,0)</f>
        <v>0</v>
      </c>
      <c r="M274" s="2" t="s">
        <v>1085</v>
      </c>
      <c r="N274" s="14" t="s">
        <v>1087</v>
      </c>
      <c r="O274" s="9" t="str">
        <f t="shared" si="46"/>
        <v>28.24 - Výroba ručních mechanizovaných nástrojů</v>
      </c>
      <c r="P274" s="9" t="s">
        <v>4310</v>
      </c>
      <c r="Q274" s="2">
        <f t="shared" si="51"/>
        <v>0</v>
      </c>
      <c r="S274" s="2">
        <f t="shared" si="48"/>
        <v>0</v>
      </c>
      <c r="T274" s="2" t="str">
        <f t="shared" si="49"/>
        <v>28240 - Výroba ručních mechanizovaných nástrojů</v>
      </c>
      <c r="AC274" s="2" t="s">
        <v>1085</v>
      </c>
    </row>
    <row r="275" spans="1:29" ht="15" customHeight="1" x14ac:dyDescent="0.25">
      <c r="A275" s="9">
        <v>4</v>
      </c>
      <c r="B275" s="9"/>
      <c r="C275" s="10"/>
      <c r="D275" s="10"/>
      <c r="E275" s="11" t="s">
        <v>4311</v>
      </c>
      <c r="F275" s="12" t="str">
        <f t="shared" si="52"/>
        <v>28.25</v>
      </c>
      <c r="G275" s="12" t="s">
        <v>4311</v>
      </c>
      <c r="H275" s="12" t="s">
        <v>4312</v>
      </c>
      <c r="I275" s="13" t="str">
        <f t="shared" si="45"/>
        <v>28250</v>
      </c>
      <c r="J275" s="13" t="s">
        <v>1077</v>
      </c>
      <c r="K275" s="13" t="str">
        <f t="shared" si="47"/>
        <v>28250 - Výroba průmyslových chladicích a klimatizačních zařízení</v>
      </c>
      <c r="L275" s="28">
        <f>IF(Převodník!$A$12='Číselník 2008 ÚR 4 a 5'!M275,1,0)</f>
        <v>0</v>
      </c>
      <c r="M275" s="2" t="s">
        <v>1089</v>
      </c>
      <c r="N275" s="14" t="s">
        <v>1088</v>
      </c>
      <c r="O275" s="9" t="str">
        <f t="shared" si="46"/>
        <v>28.25 - Výroba průmyslových chladicích a klimatizačních zařízení</v>
      </c>
      <c r="P275" s="9" t="s">
        <v>4313</v>
      </c>
      <c r="Q275" s="2">
        <f t="shared" si="51"/>
        <v>0</v>
      </c>
      <c r="S275" s="2">
        <f t="shared" si="48"/>
        <v>0</v>
      </c>
      <c r="T275" s="2" t="str">
        <f t="shared" si="49"/>
        <v>28250 - Výroba průmyslových chladicích a klimatizačních zařízení</v>
      </c>
      <c r="AC275" s="2" t="s">
        <v>1089</v>
      </c>
    </row>
    <row r="276" spans="1:29" ht="15" customHeight="1" x14ac:dyDescent="0.25">
      <c r="A276" s="9">
        <v>4</v>
      </c>
      <c r="B276" s="9"/>
      <c r="C276" s="10"/>
      <c r="D276" s="10"/>
      <c r="E276" s="11" t="s">
        <v>4314</v>
      </c>
      <c r="F276" s="12" t="str">
        <f t="shared" si="52"/>
        <v>28.29</v>
      </c>
      <c r="G276" s="12" t="s">
        <v>4314</v>
      </c>
      <c r="H276" s="12" t="s">
        <v>4315</v>
      </c>
      <c r="I276" s="13" t="str">
        <f t="shared" si="45"/>
        <v>28290</v>
      </c>
      <c r="J276" s="13" t="s">
        <v>1091</v>
      </c>
      <c r="K276" s="13" t="str">
        <f t="shared" si="47"/>
        <v>28290 - Výroba ostatních strojů a zařízení pro všeobecné účely j. n.</v>
      </c>
      <c r="L276" s="28">
        <f>IF(Převodník!$A$12='Číselník 2008 ÚR 4 a 5'!M276,1,0)</f>
        <v>0</v>
      </c>
      <c r="M276" s="2" t="s">
        <v>1090</v>
      </c>
      <c r="N276" s="14" t="s">
        <v>1092</v>
      </c>
      <c r="O276" s="9" t="str">
        <f t="shared" si="46"/>
        <v>28.29 - Výroba ostatních strojů a zařízení pro všeobecné účely j. n.</v>
      </c>
      <c r="P276" s="9" t="s">
        <v>4316</v>
      </c>
      <c r="Q276" s="2">
        <f t="shared" si="51"/>
        <v>0</v>
      </c>
      <c r="S276" s="2">
        <f t="shared" si="48"/>
        <v>0</v>
      </c>
      <c r="T276" s="2" t="str">
        <f t="shared" si="49"/>
        <v>28290 - Výroba ostatních strojů a zařízení pro všeobecné účely j. n.</v>
      </c>
      <c r="AC276" s="2" t="s">
        <v>1090</v>
      </c>
    </row>
    <row r="277" spans="1:29" ht="15" customHeight="1" x14ac:dyDescent="0.25">
      <c r="A277" s="9">
        <v>4</v>
      </c>
      <c r="B277" s="9"/>
      <c r="C277" s="10"/>
      <c r="D277" s="10"/>
      <c r="E277" s="11" t="s">
        <v>4317</v>
      </c>
      <c r="F277" s="12" t="str">
        <f>E277</f>
        <v>28.30</v>
      </c>
      <c r="G277" s="12" t="s">
        <v>4317</v>
      </c>
      <c r="H277" s="12" t="s">
        <v>4318</v>
      </c>
      <c r="I277" s="13" t="str">
        <f t="shared" si="45"/>
        <v>28300</v>
      </c>
      <c r="J277" s="13" t="s">
        <v>1097</v>
      </c>
      <c r="K277" s="13" t="str">
        <f t="shared" si="47"/>
        <v>28300 - Výroba zemědělských a lesnických strojů</v>
      </c>
      <c r="L277" s="28">
        <f>IF(Převodník!$A$12='Číselník 2008 ÚR 4 a 5'!M277,1,0)</f>
        <v>0</v>
      </c>
      <c r="M277" s="2" t="s">
        <v>1096</v>
      </c>
      <c r="N277" s="14" t="s">
        <v>1098</v>
      </c>
      <c r="O277" s="9" t="str">
        <f t="shared" si="46"/>
        <v>28.30 - Výroba zemědělských a lesnických strojů</v>
      </c>
      <c r="P277" s="9" t="s">
        <v>4319</v>
      </c>
      <c r="Q277" s="2">
        <f t="shared" si="51"/>
        <v>0</v>
      </c>
      <c r="S277" s="2">
        <f t="shared" si="48"/>
        <v>0</v>
      </c>
      <c r="T277" s="2" t="str">
        <f t="shared" si="49"/>
        <v>28300 - Výroba zemědělských a lesnických strojů</v>
      </c>
      <c r="AC277" s="2" t="s">
        <v>1096</v>
      </c>
    </row>
    <row r="278" spans="1:29" ht="15" customHeight="1" x14ac:dyDescent="0.25">
      <c r="A278" s="9">
        <v>4</v>
      </c>
      <c r="B278" s="9"/>
      <c r="C278" s="10"/>
      <c r="D278" s="10"/>
      <c r="E278" s="11" t="s">
        <v>4320</v>
      </c>
      <c r="F278" s="12" t="str">
        <f t="shared" ref="F278:F286" si="53">E278</f>
        <v>28.41</v>
      </c>
      <c r="G278" s="12" t="s">
        <v>4320</v>
      </c>
      <c r="H278" s="12" t="s">
        <v>4321</v>
      </c>
      <c r="I278" s="13" t="str">
        <f t="shared" si="45"/>
        <v>28410</v>
      </c>
      <c r="J278" s="13" t="s">
        <v>1100</v>
      </c>
      <c r="K278" s="13" t="str">
        <f t="shared" si="47"/>
        <v xml:space="preserve">28410 - Výroba kovoobráběcích strojů </v>
      </c>
      <c r="L278" s="28">
        <f>IF(Převodník!$A$12='Číselník 2008 ÚR 4 a 5'!M278,1,0)</f>
        <v>0</v>
      </c>
      <c r="M278" s="2" t="s">
        <v>1102</v>
      </c>
      <c r="N278" s="14" t="s">
        <v>4322</v>
      </c>
      <c r="O278" s="9" t="str">
        <f t="shared" si="46"/>
        <v xml:space="preserve">28.41 - Výroba kovoobráběcích strojů </v>
      </c>
      <c r="P278" s="9" t="s">
        <v>4323</v>
      </c>
      <c r="Q278" s="2">
        <f t="shared" si="51"/>
        <v>0</v>
      </c>
      <c r="S278" s="2">
        <f t="shared" si="48"/>
        <v>0</v>
      </c>
      <c r="T278" s="2" t="str">
        <f t="shared" si="49"/>
        <v>28410 - Výroba kovoobráběcích strojů</v>
      </c>
      <c r="AC278" s="2" t="s">
        <v>1102</v>
      </c>
    </row>
    <row r="279" spans="1:29" ht="15" customHeight="1" x14ac:dyDescent="0.25">
      <c r="A279" s="9">
        <v>4</v>
      </c>
      <c r="B279" s="9"/>
      <c r="C279" s="10"/>
      <c r="D279" s="10"/>
      <c r="E279" s="11" t="s">
        <v>4324</v>
      </c>
      <c r="F279" s="12" t="str">
        <f t="shared" si="53"/>
        <v>28.49</v>
      </c>
      <c r="G279" s="12" t="s">
        <v>4324</v>
      </c>
      <c r="H279" s="12" t="s">
        <v>4325</v>
      </c>
      <c r="I279" s="13" t="str">
        <f t="shared" si="45"/>
        <v>28490</v>
      </c>
      <c r="J279" s="13" t="s">
        <v>1104</v>
      </c>
      <c r="K279" s="13" t="str">
        <f t="shared" si="47"/>
        <v>28490 - Výroba ostatních obráběcích strojů</v>
      </c>
      <c r="L279" s="28">
        <f>IF(Převodník!$A$12='Číselník 2008 ÚR 4 a 5'!M279,1,0)</f>
        <v>0</v>
      </c>
      <c r="M279" s="2" t="s">
        <v>1106</v>
      </c>
      <c r="N279" s="20" t="s">
        <v>4326</v>
      </c>
      <c r="O279" s="9" t="str">
        <f t="shared" si="46"/>
        <v>28.49 - Výroba ostatních obráběcích strojů</v>
      </c>
      <c r="P279" s="9" t="s">
        <v>4327</v>
      </c>
      <c r="Q279" s="2">
        <f t="shared" si="51"/>
        <v>0</v>
      </c>
      <c r="S279" s="2">
        <f t="shared" si="48"/>
        <v>0</v>
      </c>
      <c r="T279" s="2" t="str">
        <f t="shared" si="49"/>
        <v>28490 - Výroba ostatních obráběcích strojů</v>
      </c>
      <c r="AC279" s="2" t="s">
        <v>1106</v>
      </c>
    </row>
    <row r="280" spans="1:29" ht="15" customHeight="1" x14ac:dyDescent="0.25">
      <c r="A280" s="9">
        <v>4</v>
      </c>
      <c r="B280" s="9"/>
      <c r="C280" s="10"/>
      <c r="D280" s="10"/>
      <c r="E280" s="11" t="s">
        <v>4328</v>
      </c>
      <c r="F280" s="12" t="str">
        <f t="shared" si="53"/>
        <v>28.91</v>
      </c>
      <c r="G280" s="12" t="s">
        <v>4328</v>
      </c>
      <c r="H280" s="12" t="s">
        <v>4329</v>
      </c>
      <c r="I280" s="13" t="str">
        <f t="shared" si="45"/>
        <v>28910</v>
      </c>
      <c r="J280" s="13" t="s">
        <v>1110</v>
      </c>
      <c r="K280" s="13" t="str">
        <f t="shared" si="47"/>
        <v>28910 - Výroba strojů pro metalurgii</v>
      </c>
      <c r="L280" s="28">
        <f>IF(Převodník!$A$12='Číselník 2008 ÚR 4 a 5'!M280,1,0)</f>
        <v>0</v>
      </c>
      <c r="M280" s="2" t="s">
        <v>1109</v>
      </c>
      <c r="N280" s="14" t="s">
        <v>1111</v>
      </c>
      <c r="O280" s="9" t="str">
        <f t="shared" si="46"/>
        <v>28.91 - Výroba strojů pro metalurgii</v>
      </c>
      <c r="P280" s="9" t="s">
        <v>4330</v>
      </c>
      <c r="Q280" s="2">
        <f t="shared" si="51"/>
        <v>0</v>
      </c>
      <c r="S280" s="2">
        <f t="shared" si="48"/>
        <v>0</v>
      </c>
      <c r="T280" s="2" t="str">
        <f t="shared" si="49"/>
        <v>28910 - Výroba strojů pro metalurgii</v>
      </c>
      <c r="AC280" s="2" t="s">
        <v>1109</v>
      </c>
    </row>
    <row r="281" spans="1:29" ht="15" customHeight="1" x14ac:dyDescent="0.25">
      <c r="A281" s="9">
        <v>4</v>
      </c>
      <c r="B281" s="9"/>
      <c r="C281" s="10"/>
      <c r="D281" s="10"/>
      <c r="E281" s="11" t="s">
        <v>4331</v>
      </c>
      <c r="F281" s="12" t="str">
        <f t="shared" si="53"/>
        <v>28.92</v>
      </c>
      <c r="G281" s="12" t="s">
        <v>4331</v>
      </c>
      <c r="H281" s="12" t="s">
        <v>4332</v>
      </c>
      <c r="I281" s="13" t="str">
        <f t="shared" si="45"/>
        <v>28920</v>
      </c>
      <c r="J281" s="13" t="s">
        <v>1112</v>
      </c>
      <c r="K281" s="13" t="str">
        <f t="shared" si="47"/>
        <v>28920 - Výroba strojů pro těžbu, dobývání a stavebnictví</v>
      </c>
      <c r="L281" s="28">
        <f>IF(Převodník!$A$12='Číselník 2008 ÚR 4 a 5'!M281,1,0)</f>
        <v>0</v>
      </c>
      <c r="M281" s="2" t="s">
        <v>1114</v>
      </c>
      <c r="N281" s="14" t="s">
        <v>1113</v>
      </c>
      <c r="O281" s="9" t="str">
        <f t="shared" si="46"/>
        <v>28.92 - Výroba strojů pro těžbu, dobývání a stavebnictví</v>
      </c>
      <c r="P281" s="9" t="s">
        <v>4333</v>
      </c>
      <c r="Q281" s="2">
        <f t="shared" si="51"/>
        <v>0</v>
      </c>
      <c r="S281" s="2">
        <f t="shared" si="48"/>
        <v>0</v>
      </c>
      <c r="T281" s="2" t="str">
        <f t="shared" si="49"/>
        <v>28920 - Výroba strojů pro těžbu, dobývání a stavebnictví</v>
      </c>
      <c r="AC281" s="2" t="s">
        <v>1114</v>
      </c>
    </row>
    <row r="282" spans="1:29" ht="15" customHeight="1" x14ac:dyDescent="0.25">
      <c r="A282" s="9">
        <v>4</v>
      </c>
      <c r="B282" s="9"/>
      <c r="C282" s="10"/>
      <c r="D282" s="10"/>
      <c r="E282" s="11" t="s">
        <v>4334</v>
      </c>
      <c r="F282" s="12" t="str">
        <f t="shared" si="53"/>
        <v>28.93</v>
      </c>
      <c r="G282" s="12" t="s">
        <v>4334</v>
      </c>
      <c r="H282" s="12" t="s">
        <v>4335</v>
      </c>
      <c r="I282" s="13" t="str">
        <f t="shared" si="45"/>
        <v>28930</v>
      </c>
      <c r="J282" s="13" t="s">
        <v>1094</v>
      </c>
      <c r="K282" s="13" t="str">
        <f t="shared" si="47"/>
        <v>28930 - Výroba strojů na výrobu potravin, nápojů a zpracování tabáku</v>
      </c>
      <c r="L282" s="28">
        <f>IF(Převodník!$A$12='Číselník 2008 ÚR 4 a 5'!M282,1,0)</f>
        <v>0</v>
      </c>
      <c r="M282" s="2" t="s">
        <v>4336</v>
      </c>
      <c r="N282" s="14" t="s">
        <v>4337</v>
      </c>
      <c r="O282" s="9" t="str">
        <f t="shared" si="46"/>
        <v>28.93 - Výroba strojů na výrobu potravin, nápojů a zpracování tabáku</v>
      </c>
      <c r="P282" s="9" t="s">
        <v>4338</v>
      </c>
      <c r="Q282" s="2">
        <f t="shared" si="51"/>
        <v>0</v>
      </c>
      <c r="S282" s="2">
        <f t="shared" si="48"/>
        <v>0</v>
      </c>
      <c r="T282" s="2" t="str">
        <f t="shared" si="49"/>
        <v>28930 - Výroba strojů na výrobu potravin, nápojů a zpracování tabáku</v>
      </c>
      <c r="AC282" s="2" t="s">
        <v>4336</v>
      </c>
    </row>
    <row r="283" spans="1:29" ht="15" customHeight="1" x14ac:dyDescent="0.25">
      <c r="A283" s="9">
        <v>4</v>
      </c>
      <c r="B283" s="9"/>
      <c r="C283" s="10"/>
      <c r="D283" s="10"/>
      <c r="E283" s="11" t="s">
        <v>4339</v>
      </c>
      <c r="F283" s="12" t="str">
        <f t="shared" si="53"/>
        <v>28.94</v>
      </c>
      <c r="G283" s="12" t="s">
        <v>4339</v>
      </c>
      <c r="H283" s="12" t="s">
        <v>4340</v>
      </c>
      <c r="I283" s="13" t="str">
        <f t="shared" si="45"/>
        <v>28940</v>
      </c>
      <c r="J283" s="13" t="s">
        <v>1116</v>
      </c>
      <c r="K283" s="13" t="str">
        <f t="shared" si="47"/>
        <v>28940 - Výroba strojů na výrobu textilu, oděvních výrobků a výrobků z usní</v>
      </c>
      <c r="L283" s="28">
        <f>IF(Převodník!$A$12='Číselník 2008 ÚR 4 a 5'!M283,1,0)</f>
        <v>0</v>
      </c>
      <c r="M283" s="2" t="s">
        <v>4341</v>
      </c>
      <c r="N283" s="14" t="s">
        <v>4342</v>
      </c>
      <c r="O283" s="9" t="str">
        <f t="shared" si="46"/>
        <v>28.94 - Výroba strojů na výrobu textilu, oděvních výrobků a výrobků z usní</v>
      </c>
      <c r="P283" s="9" t="s">
        <v>4343</v>
      </c>
      <c r="Q283" s="2">
        <f t="shared" si="51"/>
        <v>0</v>
      </c>
      <c r="S283" s="2">
        <f t="shared" si="48"/>
        <v>0</v>
      </c>
      <c r="T283" s="2" t="str">
        <f t="shared" si="49"/>
        <v>28940 - Výroba strojů na výrobu textilu, oděvních výrobků a výrobků z usní</v>
      </c>
      <c r="AC283" s="2" t="s">
        <v>4341</v>
      </c>
    </row>
    <row r="284" spans="1:29" ht="15" customHeight="1" x14ac:dyDescent="0.25">
      <c r="A284" s="9">
        <v>4</v>
      </c>
      <c r="B284" s="9"/>
      <c r="C284" s="10"/>
      <c r="D284" s="10"/>
      <c r="E284" s="11" t="s">
        <v>4344</v>
      </c>
      <c r="F284" s="12" t="str">
        <f t="shared" si="53"/>
        <v>28.95</v>
      </c>
      <c r="G284" s="12" t="s">
        <v>4344</v>
      </c>
      <c r="H284" s="12" t="s">
        <v>4345</v>
      </c>
      <c r="I284" s="13" t="str">
        <f t="shared" si="45"/>
        <v>28950</v>
      </c>
      <c r="J284" s="13" t="s">
        <v>1119</v>
      </c>
      <c r="K284" s="13" t="str">
        <f t="shared" si="47"/>
        <v>28950 - Výroba strojů a přístrojů na výrobu papíru a lepenky</v>
      </c>
      <c r="L284" s="28">
        <f>IF(Převodník!$A$12='Číselník 2008 ÚR 4 a 5'!M284,1,0)</f>
        <v>0</v>
      </c>
      <c r="M284" s="2" t="s">
        <v>1118</v>
      </c>
      <c r="N284" s="14" t="s">
        <v>1120</v>
      </c>
      <c r="O284" s="9" t="str">
        <f t="shared" si="46"/>
        <v>28.95 - Výroba strojů a přístrojů na výrobu papíru a lepenky</v>
      </c>
      <c r="P284" s="9" t="s">
        <v>4346</v>
      </c>
      <c r="Q284" s="2">
        <f t="shared" si="51"/>
        <v>0</v>
      </c>
      <c r="S284" s="2">
        <f t="shared" si="48"/>
        <v>0</v>
      </c>
      <c r="T284" s="2" t="str">
        <f t="shared" si="49"/>
        <v>28950 - Výroba strojů a přístrojů na výrobu papíru a lepenky</v>
      </c>
      <c r="AC284" s="2" t="s">
        <v>1118</v>
      </c>
    </row>
    <row r="285" spans="1:29" ht="15" customHeight="1" x14ac:dyDescent="0.25">
      <c r="A285" s="9">
        <v>4</v>
      </c>
      <c r="B285" s="9"/>
      <c r="C285" s="10"/>
      <c r="D285" s="10"/>
      <c r="E285" s="11" t="s">
        <v>4347</v>
      </c>
      <c r="F285" s="12" t="str">
        <f t="shared" si="53"/>
        <v>28.96</v>
      </c>
      <c r="G285" s="12" t="s">
        <v>4347</v>
      </c>
      <c r="H285" s="12" t="s">
        <v>4348</v>
      </c>
      <c r="I285" s="13" t="str">
        <f t="shared" si="45"/>
        <v>28960</v>
      </c>
      <c r="J285" s="13" t="s">
        <v>1122</v>
      </c>
      <c r="K285" s="13" t="str">
        <f t="shared" si="47"/>
        <v>28960 - Výroba strojů na výrobu plastů a pryže</v>
      </c>
      <c r="L285" s="28">
        <f>IF(Převodník!$A$12='Číselník 2008 ÚR 4 a 5'!M285,1,0)</f>
        <v>0</v>
      </c>
      <c r="M285" s="2" t="s">
        <v>1121</v>
      </c>
      <c r="N285" s="14" t="s">
        <v>1123</v>
      </c>
      <c r="O285" s="9" t="str">
        <f t="shared" si="46"/>
        <v>28.96 - Výroba strojů na výrobu plastů a pryže</v>
      </c>
      <c r="P285" s="9" t="s">
        <v>4349</v>
      </c>
      <c r="Q285" s="2">
        <f t="shared" si="51"/>
        <v>0</v>
      </c>
      <c r="S285" s="2">
        <f t="shared" si="48"/>
        <v>0</v>
      </c>
      <c r="T285" s="2" t="str">
        <f t="shared" si="49"/>
        <v>28960 - Výroba strojů na výrobu plastů a pryže</v>
      </c>
      <c r="AC285" s="2" t="s">
        <v>1121</v>
      </c>
    </row>
    <row r="286" spans="1:29" ht="15" customHeight="1" x14ac:dyDescent="0.25">
      <c r="A286" s="9">
        <v>4</v>
      </c>
      <c r="B286" s="9"/>
      <c r="C286" s="10"/>
      <c r="D286" s="10"/>
      <c r="E286" s="11" t="s">
        <v>4350</v>
      </c>
      <c r="F286" s="12" t="str">
        <f t="shared" si="53"/>
        <v>28.99</v>
      </c>
      <c r="G286" s="12" t="s">
        <v>4350</v>
      </c>
      <c r="H286" s="12" t="s">
        <v>4351</v>
      </c>
      <c r="I286" s="13" t="str">
        <f t="shared" si="45"/>
        <v>28990</v>
      </c>
      <c r="J286" s="13" t="s">
        <v>1127</v>
      </c>
      <c r="K286" s="13" t="str">
        <f t="shared" si="47"/>
        <v>28990 - Výroba ostatních strojů pro speciální účely j. n.</v>
      </c>
      <c r="L286" s="28">
        <f>IF(Převodník!$A$12='Číselník 2008 ÚR 4 a 5'!M286,1,0)</f>
        <v>0</v>
      </c>
      <c r="M286" s="2" t="s">
        <v>1129</v>
      </c>
      <c r="N286" s="14" t="s">
        <v>1128</v>
      </c>
      <c r="O286" s="9" t="str">
        <f t="shared" si="46"/>
        <v>28.99 - Výroba ostatních strojů pro speciální účely j. n.</v>
      </c>
      <c r="P286" s="9" t="s">
        <v>4352</v>
      </c>
      <c r="Q286" s="2">
        <f t="shared" si="51"/>
        <v>0</v>
      </c>
      <c r="S286" s="2">
        <f t="shared" si="48"/>
        <v>0</v>
      </c>
      <c r="T286" s="2" t="str">
        <f t="shared" si="49"/>
        <v>28990 - Výroba ostatních strojů pro speciální účely j. n.</v>
      </c>
      <c r="AC286" s="2" t="s">
        <v>1129</v>
      </c>
    </row>
    <row r="287" spans="1:29" ht="15" customHeight="1" x14ac:dyDescent="0.25">
      <c r="A287" s="9">
        <v>4</v>
      </c>
      <c r="B287" s="9"/>
      <c r="C287" s="10"/>
      <c r="D287" s="10"/>
      <c r="E287" s="11" t="s">
        <v>4353</v>
      </c>
      <c r="F287" s="12" t="str">
        <f>E287</f>
        <v>29.10</v>
      </c>
      <c r="G287" s="12" t="s">
        <v>4353</v>
      </c>
      <c r="H287" s="12" t="s">
        <v>4354</v>
      </c>
      <c r="I287" s="13" t="str">
        <f t="shared" si="45"/>
        <v>29100</v>
      </c>
      <c r="J287" s="13" t="s">
        <v>1015</v>
      </c>
      <c r="K287" s="13" t="str">
        <f t="shared" si="47"/>
        <v>29100 - Výroba motorových vozidel a jejich motorů</v>
      </c>
      <c r="L287" s="28">
        <f>IF(Převodník!$A$12='Číselník 2008 ÚR 4 a 5'!M287,1,0)</f>
        <v>0</v>
      </c>
      <c r="M287" s="2" t="s">
        <v>1131</v>
      </c>
      <c r="N287" s="14" t="s">
        <v>1130</v>
      </c>
      <c r="O287" s="9" t="str">
        <f t="shared" si="46"/>
        <v>29.10 - Výroba motorových vozidel a jejich motorů</v>
      </c>
      <c r="P287" s="9" t="s">
        <v>4355</v>
      </c>
      <c r="Q287" s="2">
        <f t="shared" si="51"/>
        <v>0</v>
      </c>
      <c r="S287" s="2">
        <f t="shared" si="48"/>
        <v>0</v>
      </c>
      <c r="T287" s="2" t="str">
        <f t="shared" si="49"/>
        <v>29100 - Výroba motorových vozidel a jejich motorů</v>
      </c>
      <c r="AC287" s="2" t="s">
        <v>1131</v>
      </c>
    </row>
    <row r="288" spans="1:29" ht="15" customHeight="1" x14ac:dyDescent="0.25">
      <c r="A288" s="9">
        <v>4</v>
      </c>
      <c r="B288" s="9"/>
      <c r="C288" s="10"/>
      <c r="D288" s="10"/>
      <c r="E288" s="11" t="s">
        <v>4356</v>
      </c>
      <c r="F288" s="12" t="str">
        <f>E288</f>
        <v>29.20</v>
      </c>
      <c r="G288" s="12" t="s">
        <v>4356</v>
      </c>
      <c r="H288" s="12" t="s">
        <v>4357</v>
      </c>
      <c r="I288" s="13" t="str">
        <f t="shared" si="45"/>
        <v>29200</v>
      </c>
      <c r="J288" s="13" t="s">
        <v>1133</v>
      </c>
      <c r="K288" s="13" t="str">
        <f t="shared" si="47"/>
        <v>29200 - Výroba karoserií motorových vozidel; výroba přívěsů a návěsů</v>
      </c>
      <c r="L288" s="28">
        <f>IF(Převodník!$A$12='Číselník 2008 ÚR 4 a 5'!M288,1,0)</f>
        <v>0</v>
      </c>
      <c r="M288" s="2" t="s">
        <v>4358</v>
      </c>
      <c r="N288" s="14" t="s">
        <v>4359</v>
      </c>
      <c r="O288" s="9" t="str">
        <f t="shared" si="46"/>
        <v>29.20 - Výroba karoserií motorových vozidel; výroba přívěsů a návěsů</v>
      </c>
      <c r="P288" s="9" t="s">
        <v>4360</v>
      </c>
      <c r="Q288" s="2">
        <f t="shared" si="51"/>
        <v>0</v>
      </c>
      <c r="S288" s="2">
        <f t="shared" si="48"/>
        <v>0</v>
      </c>
      <c r="T288" s="2" t="str">
        <f t="shared" si="49"/>
        <v>29200 - Výroba karoserií motorových vozidel; výroba přívěsů a návěsů</v>
      </c>
      <c r="AC288" s="2" t="s">
        <v>4358</v>
      </c>
    </row>
    <row r="289" spans="1:29" ht="15" customHeight="1" x14ac:dyDescent="0.25">
      <c r="A289" s="9">
        <v>4</v>
      </c>
      <c r="B289" s="9"/>
      <c r="C289" s="10"/>
      <c r="D289" s="10"/>
      <c r="E289" s="11" t="s">
        <v>4361</v>
      </c>
      <c r="F289" s="12" t="str">
        <f t="shared" ref="F289:F292" si="54">E289</f>
        <v>29.31</v>
      </c>
      <c r="G289" s="12" t="s">
        <v>4361</v>
      </c>
      <c r="H289" s="12" t="s">
        <v>4362</v>
      </c>
      <c r="I289" s="13" t="str">
        <f t="shared" si="45"/>
        <v>29310</v>
      </c>
      <c r="J289" s="13" t="s">
        <v>1049</v>
      </c>
      <c r="K289" s="13" t="str">
        <f t="shared" si="47"/>
        <v>29310 - Výroba elektrického a elektronického zařízení pro motorová vozidla</v>
      </c>
      <c r="L289" s="28">
        <f>IF(Převodník!$A$12='Číselník 2008 ÚR 4 a 5'!M289,1,0)</f>
        <v>0</v>
      </c>
      <c r="M289" s="2" t="s">
        <v>4363</v>
      </c>
      <c r="N289" s="14" t="s">
        <v>4364</v>
      </c>
      <c r="O289" s="9" t="str">
        <f t="shared" si="46"/>
        <v>29.31 - Výroba elektrického a elektronického zařízení pro motorová vozidla</v>
      </c>
      <c r="P289" s="9" t="s">
        <v>4365</v>
      </c>
      <c r="Q289" s="2">
        <f t="shared" si="51"/>
        <v>0</v>
      </c>
      <c r="S289" s="2">
        <f t="shared" si="48"/>
        <v>0</v>
      </c>
      <c r="T289" s="2" t="str">
        <f t="shared" si="49"/>
        <v>29310 - Výroba elektrického a elektronického zařízení pro motorová vozidla</v>
      </c>
      <c r="AC289" s="2" t="s">
        <v>4363</v>
      </c>
    </row>
    <row r="290" spans="1:29" ht="15" customHeight="1" x14ac:dyDescent="0.25">
      <c r="A290" s="9">
        <v>4</v>
      </c>
      <c r="B290" s="9"/>
      <c r="C290" s="10"/>
      <c r="D290" s="10"/>
      <c r="E290" s="11" t="s">
        <v>4366</v>
      </c>
      <c r="F290" s="12" t="str">
        <f t="shared" si="54"/>
        <v>29.32</v>
      </c>
      <c r="G290" s="12" t="s">
        <v>4366</v>
      </c>
      <c r="H290" s="12" t="s">
        <v>4367</v>
      </c>
      <c r="I290" s="13" t="str">
        <f t="shared" si="45"/>
        <v>29320</v>
      </c>
      <c r="J290" s="13" t="s">
        <v>718</v>
      </c>
      <c r="K290" s="13" t="str">
        <f t="shared" si="47"/>
        <v>29320 - Výroba ostatních dílů a příslušenství pro motorová vozidla</v>
      </c>
      <c r="L290" s="28">
        <f>IF(Převodník!$A$12='Číselník 2008 ÚR 4 a 5'!M290,1,0)</f>
        <v>0</v>
      </c>
      <c r="M290" s="2" t="s">
        <v>717</v>
      </c>
      <c r="N290" s="17" t="s">
        <v>719</v>
      </c>
      <c r="O290" s="9" t="str">
        <f t="shared" si="46"/>
        <v>29.32 - Výroba ostatních dílů a příslušenství pro motorová vozidla</v>
      </c>
      <c r="P290" s="9" t="s">
        <v>4368</v>
      </c>
      <c r="Q290" s="2">
        <f t="shared" si="51"/>
        <v>0</v>
      </c>
      <c r="S290" s="2">
        <f t="shared" si="48"/>
        <v>0</v>
      </c>
      <c r="T290" s="2" t="str">
        <f t="shared" si="49"/>
        <v>29320 - Výroba ostatních dílů a příslušenství pro motorová vozidla</v>
      </c>
      <c r="AC290" s="2" t="s">
        <v>717</v>
      </c>
    </row>
    <row r="291" spans="1:29" ht="15" customHeight="1" x14ac:dyDescent="0.25">
      <c r="A291" s="9">
        <v>4</v>
      </c>
      <c r="B291" s="9"/>
      <c r="C291" s="10"/>
      <c r="D291" s="10"/>
      <c r="E291" s="11" t="s">
        <v>4369</v>
      </c>
      <c r="F291" s="12" t="str">
        <f t="shared" si="54"/>
        <v>30.11</v>
      </c>
      <c r="G291" s="12" t="s">
        <v>4369</v>
      </c>
      <c r="H291" s="12" t="s">
        <v>4370</v>
      </c>
      <c r="I291" s="13" t="str">
        <f t="shared" si="45"/>
        <v>30110</v>
      </c>
      <c r="J291" s="13" t="s">
        <v>1136</v>
      </c>
      <c r="K291" s="13" t="str">
        <f t="shared" si="47"/>
        <v>30110 - Stavba lodí a plavidel</v>
      </c>
      <c r="L291" s="28">
        <f>IF(Převodník!$A$12='Číselník 2008 ÚR 4 a 5'!M291,1,0)</f>
        <v>0</v>
      </c>
      <c r="M291" s="2" t="s">
        <v>1138</v>
      </c>
      <c r="N291" s="14" t="s">
        <v>1137</v>
      </c>
      <c r="O291" s="9" t="str">
        <f t="shared" si="46"/>
        <v>30.11 - Stavba lodí a plavidel</v>
      </c>
      <c r="P291" s="9" t="s">
        <v>4371</v>
      </c>
      <c r="Q291" s="2">
        <f t="shared" si="51"/>
        <v>0</v>
      </c>
      <c r="S291" s="2">
        <f t="shared" si="48"/>
        <v>0</v>
      </c>
      <c r="T291" s="2" t="str">
        <f t="shared" si="49"/>
        <v>30110 - Stavba lodí a plavidel</v>
      </c>
      <c r="AC291" s="2" t="s">
        <v>1138</v>
      </c>
    </row>
    <row r="292" spans="1:29" ht="15" customHeight="1" x14ac:dyDescent="0.25">
      <c r="A292" s="9">
        <v>4</v>
      </c>
      <c r="B292" s="9"/>
      <c r="C292" s="10"/>
      <c r="D292" s="10"/>
      <c r="E292" s="11" t="s">
        <v>4372</v>
      </c>
      <c r="F292" s="12" t="str">
        <f t="shared" si="54"/>
        <v>30.12</v>
      </c>
      <c r="G292" s="12" t="s">
        <v>4372</v>
      </c>
      <c r="H292" s="12" t="s">
        <v>4373</v>
      </c>
      <c r="I292" s="13" t="str">
        <f t="shared" si="45"/>
        <v>30120</v>
      </c>
      <c r="J292" s="13" t="s">
        <v>1144</v>
      </c>
      <c r="K292" s="13" t="str">
        <f t="shared" si="47"/>
        <v>30120 - Stavba rekreačních a sportovních člunů</v>
      </c>
      <c r="L292" s="28">
        <f>IF(Převodník!$A$12='Číselník 2008 ÚR 4 a 5'!M292,1,0)</f>
        <v>0</v>
      </c>
      <c r="M292" s="2" t="s">
        <v>1143</v>
      </c>
      <c r="N292" s="14" t="s">
        <v>1145</v>
      </c>
      <c r="O292" s="9" t="str">
        <f t="shared" si="46"/>
        <v>30.12 - Stavba rekreačních a sportovních člunů</v>
      </c>
      <c r="P292" s="9" t="s">
        <v>4374</v>
      </c>
      <c r="Q292" s="2">
        <f t="shared" si="51"/>
        <v>0</v>
      </c>
      <c r="S292" s="2">
        <f t="shared" si="48"/>
        <v>0</v>
      </c>
      <c r="T292" s="2" t="str">
        <f t="shared" si="49"/>
        <v>30120 - Stavba rekreačních a sportovních člunů</v>
      </c>
      <c r="AC292" s="2" t="s">
        <v>1143</v>
      </c>
    </row>
    <row r="293" spans="1:29" ht="15" customHeight="1" x14ac:dyDescent="0.25">
      <c r="A293" s="9">
        <v>4</v>
      </c>
      <c r="B293" s="9"/>
      <c r="C293" s="10"/>
      <c r="D293" s="10"/>
      <c r="E293" s="11" t="s">
        <v>4375</v>
      </c>
      <c r="F293" s="12" t="str">
        <f>E293</f>
        <v>30.20</v>
      </c>
      <c r="G293" s="12" t="s">
        <v>4375</v>
      </c>
      <c r="H293" s="12" t="s">
        <v>4376</v>
      </c>
      <c r="I293" s="13" t="str">
        <f t="shared" si="45"/>
        <v>30200</v>
      </c>
      <c r="J293" s="13" t="s">
        <v>1147</v>
      </c>
      <c r="K293" s="13" t="str">
        <f t="shared" si="47"/>
        <v>30200 - Výroba železničních lokomotiv a vozového parku</v>
      </c>
      <c r="L293" s="28">
        <f>IF(Převodník!$A$12='Číselník 2008 ÚR 4 a 5'!M293,1,0)</f>
        <v>0</v>
      </c>
      <c r="M293" s="2" t="s">
        <v>1149</v>
      </c>
      <c r="N293" s="17" t="s">
        <v>1148</v>
      </c>
      <c r="O293" s="9" t="str">
        <f t="shared" si="46"/>
        <v>30.20 - Výroba železničních lokomotiv a vozového parku</v>
      </c>
      <c r="P293" s="9" t="s">
        <v>4377</v>
      </c>
      <c r="Q293" s="2">
        <f t="shared" si="51"/>
        <v>0</v>
      </c>
      <c r="S293" s="2">
        <f t="shared" si="48"/>
        <v>0</v>
      </c>
      <c r="T293" s="2" t="str">
        <f t="shared" si="49"/>
        <v>30200 - Výroba železničních lokomotiv a vozového parku</v>
      </c>
      <c r="AC293" s="2" t="s">
        <v>1149</v>
      </c>
    </row>
    <row r="294" spans="1:29" ht="15" customHeight="1" x14ac:dyDescent="0.25">
      <c r="A294" s="9">
        <v>4</v>
      </c>
      <c r="B294" s="9"/>
      <c r="C294" s="10"/>
      <c r="D294" s="10"/>
      <c r="E294" s="11" t="s">
        <v>4378</v>
      </c>
      <c r="F294" s="12" t="str">
        <f>E294</f>
        <v>30.30</v>
      </c>
      <c r="G294" s="12" t="s">
        <v>4378</v>
      </c>
      <c r="H294" s="12" t="s">
        <v>4379</v>
      </c>
      <c r="I294" s="13" t="str">
        <f t="shared" si="45"/>
        <v>30300</v>
      </c>
      <c r="J294" s="13" t="s">
        <v>1152</v>
      </c>
      <c r="K294" s="13" t="str">
        <f t="shared" si="47"/>
        <v>30300 - Výroba letadel a jejich motorů, kosmických lodí a souvisejících zařízení</v>
      </c>
      <c r="L294" s="28">
        <f>IF(Převodník!$A$12='Číselník 2008 ÚR 4 a 5'!M294,1,0)</f>
        <v>0</v>
      </c>
      <c r="M294" s="2" t="s">
        <v>1154</v>
      </c>
      <c r="N294" s="14" t="s">
        <v>1153</v>
      </c>
      <c r="O294" s="9" t="str">
        <f t="shared" si="46"/>
        <v>30.30 - Výroba letadel a jejich motorů, kosmických lodí a souvisejících zařízení</v>
      </c>
      <c r="P294" s="9" t="s">
        <v>4380</v>
      </c>
      <c r="Q294" s="2">
        <f t="shared" si="51"/>
        <v>0</v>
      </c>
      <c r="S294" s="2">
        <f t="shared" si="48"/>
        <v>0</v>
      </c>
      <c r="T294" s="2" t="str">
        <f t="shared" si="49"/>
        <v>30300 - Výroba letadel a jejich motorů, kosmických lodí a souvisejících zařízení</v>
      </c>
      <c r="AC294" s="2" t="s">
        <v>1154</v>
      </c>
    </row>
    <row r="295" spans="1:29" ht="15" customHeight="1" x14ac:dyDescent="0.25">
      <c r="A295" s="9">
        <v>4</v>
      </c>
      <c r="B295" s="9"/>
      <c r="C295" s="10"/>
      <c r="D295" s="10"/>
      <c r="E295" s="11" t="s">
        <v>4381</v>
      </c>
      <c r="F295" s="12" t="str">
        <f>E295</f>
        <v>30.40</v>
      </c>
      <c r="G295" s="12" t="s">
        <v>4381</v>
      </c>
      <c r="H295" s="12" t="s">
        <v>4382</v>
      </c>
      <c r="I295" s="13" t="str">
        <f t="shared" si="45"/>
        <v>30400</v>
      </c>
      <c r="J295" s="13" t="s">
        <v>1161</v>
      </c>
      <c r="K295" s="13" t="str">
        <f t="shared" si="47"/>
        <v>30400 - Výroba vojenských bojových vozidel</v>
      </c>
      <c r="L295" s="28">
        <f>IF(Převodník!$A$12='Číselník 2008 ÚR 4 a 5'!M295,1,0)</f>
        <v>0</v>
      </c>
      <c r="M295" s="2" t="s">
        <v>1160</v>
      </c>
      <c r="N295" s="14" t="s">
        <v>1162</v>
      </c>
      <c r="O295" s="9" t="str">
        <f t="shared" si="46"/>
        <v>30.40 - Výroba vojenských bojových vozidel</v>
      </c>
      <c r="P295" s="9" t="s">
        <v>4383</v>
      </c>
      <c r="Q295" s="2">
        <f t="shared" si="51"/>
        <v>0</v>
      </c>
      <c r="S295" s="2">
        <f t="shared" si="48"/>
        <v>0</v>
      </c>
      <c r="T295" s="2" t="str">
        <f t="shared" si="49"/>
        <v>30400 - Výroba vojenských bojových vozidel</v>
      </c>
      <c r="AC295" s="2" t="s">
        <v>1160</v>
      </c>
    </row>
    <row r="296" spans="1:29" ht="15" customHeight="1" x14ac:dyDescent="0.25">
      <c r="A296" s="9">
        <v>4</v>
      </c>
      <c r="B296" s="9"/>
      <c r="C296" s="10"/>
      <c r="D296" s="10"/>
      <c r="E296" s="11" t="s">
        <v>4384</v>
      </c>
      <c r="F296" s="12" t="str">
        <f t="shared" ref="F296:F305" si="55">E296</f>
        <v>30.91</v>
      </c>
      <c r="G296" s="12" t="s">
        <v>4384</v>
      </c>
      <c r="H296" s="12" t="s">
        <v>4385</v>
      </c>
      <c r="I296" s="13" t="str">
        <f t="shared" si="45"/>
        <v>30910</v>
      </c>
      <c r="J296" s="13" t="s">
        <v>1058</v>
      </c>
      <c r="K296" s="13" t="str">
        <f t="shared" si="47"/>
        <v>30910 - Výroba motocyklů</v>
      </c>
      <c r="L296" s="28">
        <f>IF(Převodník!$A$12='Číselník 2008 ÚR 4 a 5'!M296,1,0)</f>
        <v>0</v>
      </c>
      <c r="M296" s="2" t="s">
        <v>1057</v>
      </c>
      <c r="N296" s="14" t="s">
        <v>1059</v>
      </c>
      <c r="O296" s="9" t="str">
        <f t="shared" si="46"/>
        <v>30.91 - Výroba motocyklů</v>
      </c>
      <c r="P296" s="9" t="s">
        <v>4386</v>
      </c>
      <c r="Q296" s="2">
        <f t="shared" si="51"/>
        <v>0</v>
      </c>
      <c r="S296" s="2">
        <f t="shared" si="48"/>
        <v>0</v>
      </c>
      <c r="T296" s="2" t="str">
        <f t="shared" si="49"/>
        <v>30910 - Výroba motocyklů</v>
      </c>
      <c r="AC296" s="2" t="s">
        <v>1057</v>
      </c>
    </row>
    <row r="297" spans="1:29" ht="15" customHeight="1" x14ac:dyDescent="0.25">
      <c r="A297" s="9">
        <v>4</v>
      </c>
      <c r="B297" s="9"/>
      <c r="C297" s="10"/>
      <c r="D297" s="10"/>
      <c r="E297" s="11" t="s">
        <v>4387</v>
      </c>
      <c r="F297" s="12" t="str">
        <f t="shared" si="55"/>
        <v>30.92</v>
      </c>
      <c r="G297" s="12" t="s">
        <v>4387</v>
      </c>
      <c r="H297" s="12" t="s">
        <v>4388</v>
      </c>
      <c r="I297" s="13" t="str">
        <f t="shared" si="45"/>
        <v>30920</v>
      </c>
      <c r="J297" s="13" t="s">
        <v>1167</v>
      </c>
      <c r="K297" s="13" t="str">
        <f t="shared" si="47"/>
        <v>30920 - Výroba jízdních kol a vozíků pro invalidy</v>
      </c>
      <c r="L297" s="28">
        <f>IF(Převodník!$A$12='Číselník 2008 ÚR 4 a 5'!M297,1,0)</f>
        <v>0</v>
      </c>
      <c r="M297" s="2" t="s">
        <v>1166</v>
      </c>
      <c r="N297" s="14" t="s">
        <v>1168</v>
      </c>
      <c r="O297" s="9" t="str">
        <f t="shared" si="46"/>
        <v>30.92 - Výroba jízdních kol a vozíků pro invalidy</v>
      </c>
      <c r="P297" s="9" t="s">
        <v>4389</v>
      </c>
      <c r="Q297" s="2">
        <f t="shared" si="51"/>
        <v>0</v>
      </c>
      <c r="S297" s="2">
        <f t="shared" si="48"/>
        <v>0</v>
      </c>
      <c r="T297" s="2" t="str">
        <f t="shared" si="49"/>
        <v>30920 - Výroba jízdních kol a vozíků pro invalidy</v>
      </c>
      <c r="AC297" s="2" t="s">
        <v>1166</v>
      </c>
    </row>
    <row r="298" spans="1:29" ht="15" customHeight="1" x14ac:dyDescent="0.25">
      <c r="A298" s="9">
        <v>4</v>
      </c>
      <c r="B298" s="9"/>
      <c r="C298" s="10"/>
      <c r="D298" s="10"/>
      <c r="E298" s="11" t="s">
        <v>4390</v>
      </c>
      <c r="F298" s="12" t="str">
        <f t="shared" si="55"/>
        <v>30.99</v>
      </c>
      <c r="G298" s="12" t="s">
        <v>4390</v>
      </c>
      <c r="H298" s="12" t="s">
        <v>4391</v>
      </c>
      <c r="I298" s="13" t="str">
        <f t="shared" si="45"/>
        <v>30990</v>
      </c>
      <c r="J298" s="13" t="s">
        <v>1170</v>
      </c>
      <c r="K298" s="13" t="str">
        <f t="shared" si="47"/>
        <v>30990 - Výroba ostatních dopravních prostředků a zařízení j. n.</v>
      </c>
      <c r="L298" s="28">
        <f>IF(Převodník!$A$12='Číselník 2008 ÚR 4 a 5'!M298,1,0)</f>
        <v>0</v>
      </c>
      <c r="M298" s="2" t="s">
        <v>1169</v>
      </c>
      <c r="N298" s="14" t="s">
        <v>1171</v>
      </c>
      <c r="O298" s="9" t="str">
        <f t="shared" si="46"/>
        <v>30.99 - Výroba ostatních dopravních prostředků a zařízení j. n.</v>
      </c>
      <c r="P298" s="9" t="s">
        <v>4392</v>
      </c>
      <c r="Q298" s="2">
        <f t="shared" si="51"/>
        <v>0</v>
      </c>
      <c r="S298" s="2">
        <f t="shared" si="48"/>
        <v>0</v>
      </c>
      <c r="T298" s="2" t="str">
        <f t="shared" si="49"/>
        <v>30990 - Výroba ostatních dopravních prostředků a zařízení j. n.</v>
      </c>
      <c r="AC298" s="2" t="s">
        <v>1169</v>
      </c>
    </row>
    <row r="299" spans="1:29" ht="15" customHeight="1" x14ac:dyDescent="0.25">
      <c r="A299" s="9">
        <v>4</v>
      </c>
      <c r="B299" s="9"/>
      <c r="C299" s="10"/>
      <c r="D299" s="10"/>
      <c r="E299" s="11" t="s">
        <v>4393</v>
      </c>
      <c r="F299" s="12" t="str">
        <f t="shared" si="55"/>
        <v>31.01</v>
      </c>
      <c r="G299" s="12" t="s">
        <v>4393</v>
      </c>
      <c r="H299" s="12" t="s">
        <v>4394</v>
      </c>
      <c r="I299" s="13" t="str">
        <f t="shared" si="45"/>
        <v>31010</v>
      </c>
      <c r="J299" s="13" t="s">
        <v>1172</v>
      </c>
      <c r="K299" s="13" t="str">
        <f t="shared" si="47"/>
        <v>31010 - Výroba kancelářského nábytku a zařízení obchodů</v>
      </c>
      <c r="L299" s="28">
        <f>IF(Převodník!$A$12='Číselník 2008 ÚR 4 a 5'!M299,1,0)</f>
        <v>0</v>
      </c>
      <c r="M299" s="2" t="s">
        <v>1174</v>
      </c>
      <c r="N299" s="14" t="s">
        <v>1173</v>
      </c>
      <c r="O299" s="9" t="str">
        <f t="shared" si="46"/>
        <v>31.01 - Výroba kancelářského nábytku a zařízení obchodů</v>
      </c>
      <c r="P299" s="9" t="s">
        <v>4395</v>
      </c>
      <c r="Q299" s="2">
        <f t="shared" si="51"/>
        <v>0</v>
      </c>
      <c r="S299" s="2">
        <f t="shared" si="48"/>
        <v>0</v>
      </c>
      <c r="T299" s="2" t="str">
        <f t="shared" si="49"/>
        <v>31010 - Výroba kancelářského nábytku a zařízení obchodů</v>
      </c>
      <c r="AC299" s="2" t="s">
        <v>1174</v>
      </c>
    </row>
    <row r="300" spans="1:29" ht="15" customHeight="1" x14ac:dyDescent="0.25">
      <c r="A300" s="9">
        <v>4</v>
      </c>
      <c r="B300" s="9"/>
      <c r="C300" s="10"/>
      <c r="D300" s="10"/>
      <c r="E300" s="11" t="s">
        <v>4396</v>
      </c>
      <c r="F300" s="12" t="str">
        <f t="shared" si="55"/>
        <v>31.02</v>
      </c>
      <c r="G300" s="12" t="s">
        <v>4396</v>
      </c>
      <c r="H300" s="12" t="s">
        <v>4397</v>
      </c>
      <c r="I300" s="13" t="str">
        <f t="shared" si="45"/>
        <v>31020</v>
      </c>
      <c r="J300" s="13" t="s">
        <v>1175</v>
      </c>
      <c r="K300" s="13" t="str">
        <f t="shared" si="47"/>
        <v>31020 - Výroba kuchyňského nábytku</v>
      </c>
      <c r="L300" s="28">
        <f>IF(Převodník!$A$12='Číselník 2008 ÚR 4 a 5'!M300,1,0)</f>
        <v>0</v>
      </c>
      <c r="M300" s="2" t="s">
        <v>1177</v>
      </c>
      <c r="N300" s="14" t="s">
        <v>1176</v>
      </c>
      <c r="O300" s="9" t="str">
        <f t="shared" si="46"/>
        <v>31.02 - Výroba kuchyňského nábytku</v>
      </c>
      <c r="P300" s="9" t="s">
        <v>4398</v>
      </c>
      <c r="Q300" s="2">
        <f t="shared" si="51"/>
        <v>0</v>
      </c>
      <c r="S300" s="2">
        <f t="shared" si="48"/>
        <v>0</v>
      </c>
      <c r="T300" s="2" t="str">
        <f t="shared" si="49"/>
        <v>31020 - Výroba kuchyňského nábytku</v>
      </c>
      <c r="AC300" s="2" t="s">
        <v>1177</v>
      </c>
    </row>
    <row r="301" spans="1:29" ht="15" customHeight="1" x14ac:dyDescent="0.25">
      <c r="A301" s="9">
        <v>4</v>
      </c>
      <c r="B301" s="9"/>
      <c r="C301" s="10"/>
      <c r="D301" s="10"/>
      <c r="E301" s="11" t="s">
        <v>4399</v>
      </c>
      <c r="F301" s="12" t="str">
        <f t="shared" si="55"/>
        <v>31.03</v>
      </c>
      <c r="G301" s="12" t="s">
        <v>4399</v>
      </c>
      <c r="H301" s="12" t="s">
        <v>4400</v>
      </c>
      <c r="I301" s="13" t="str">
        <f t="shared" si="45"/>
        <v>31030</v>
      </c>
      <c r="J301" s="13" t="s">
        <v>1178</v>
      </c>
      <c r="K301" s="13" t="str">
        <f t="shared" si="47"/>
        <v>31030 - Výroba matrací</v>
      </c>
      <c r="L301" s="28">
        <f>IF(Převodník!$A$12='Číselník 2008 ÚR 4 a 5'!M301,1,0)</f>
        <v>0</v>
      </c>
      <c r="M301" s="2" t="s">
        <v>1180</v>
      </c>
      <c r="N301" s="14" t="s">
        <v>1179</v>
      </c>
      <c r="O301" s="9" t="str">
        <f t="shared" si="46"/>
        <v>31.03 - Výroba matrací</v>
      </c>
      <c r="P301" s="9" t="s">
        <v>4401</v>
      </c>
      <c r="Q301" s="2">
        <f t="shared" si="51"/>
        <v>0</v>
      </c>
      <c r="S301" s="2">
        <f t="shared" si="48"/>
        <v>0</v>
      </c>
      <c r="T301" s="2" t="str">
        <f t="shared" si="49"/>
        <v>31030 - Výroba matrací</v>
      </c>
      <c r="AC301" s="2" t="s">
        <v>1180</v>
      </c>
    </row>
    <row r="302" spans="1:29" ht="15" customHeight="1" x14ac:dyDescent="0.25">
      <c r="A302" s="9">
        <v>4</v>
      </c>
      <c r="B302" s="9"/>
      <c r="C302" s="10"/>
      <c r="D302" s="10"/>
      <c r="E302" s="11" t="s">
        <v>4402</v>
      </c>
      <c r="F302" s="12" t="str">
        <f t="shared" si="55"/>
        <v>31.09</v>
      </c>
      <c r="G302" s="12" t="s">
        <v>4402</v>
      </c>
      <c r="H302" s="12" t="s">
        <v>4403</v>
      </c>
      <c r="I302" s="13" t="str">
        <f t="shared" si="45"/>
        <v>31090</v>
      </c>
      <c r="J302" s="13" t="s">
        <v>1181</v>
      </c>
      <c r="K302" s="13" t="str">
        <f t="shared" si="47"/>
        <v>31090 - Výroba ostatního nábytku</v>
      </c>
      <c r="L302" s="28">
        <f>IF(Převodník!$A$12='Číselník 2008 ÚR 4 a 5'!M302,1,0)</f>
        <v>0</v>
      </c>
      <c r="M302" s="2" t="s">
        <v>1183</v>
      </c>
      <c r="N302" s="14" t="s">
        <v>1182</v>
      </c>
      <c r="O302" s="9" t="str">
        <f t="shared" si="46"/>
        <v>31.09 - Výroba ostatního nábytku</v>
      </c>
      <c r="P302" s="9" t="s">
        <v>4404</v>
      </c>
      <c r="Q302" s="2">
        <f t="shared" si="51"/>
        <v>0</v>
      </c>
      <c r="S302" s="2">
        <f t="shared" si="48"/>
        <v>0</v>
      </c>
      <c r="T302" s="2" t="str">
        <f t="shared" si="49"/>
        <v>31090 - Výroba ostatního nábytku</v>
      </c>
      <c r="AC302" s="2" t="s">
        <v>1183</v>
      </c>
    </row>
    <row r="303" spans="1:29" ht="15" customHeight="1" x14ac:dyDescent="0.25">
      <c r="A303" s="9">
        <v>4</v>
      </c>
      <c r="B303" s="9"/>
      <c r="C303" s="10"/>
      <c r="D303" s="10"/>
      <c r="E303" s="11" t="s">
        <v>4405</v>
      </c>
      <c r="F303" s="12" t="str">
        <f t="shared" si="55"/>
        <v>32.11</v>
      </c>
      <c r="G303" s="12" t="s">
        <v>4405</v>
      </c>
      <c r="H303" s="12" t="s">
        <v>4406</v>
      </c>
      <c r="I303" s="13" t="str">
        <f t="shared" si="45"/>
        <v>32110</v>
      </c>
      <c r="J303" s="13" t="s">
        <v>1185</v>
      </c>
      <c r="K303" s="13" t="str">
        <f t="shared" si="47"/>
        <v>32110 - Ražení mincí</v>
      </c>
      <c r="L303" s="28">
        <f>IF(Převodník!$A$12='Číselník 2008 ÚR 4 a 5'!M303,1,0)</f>
        <v>0</v>
      </c>
      <c r="M303" s="2" t="s">
        <v>1184</v>
      </c>
      <c r="N303" s="14" t="s">
        <v>1186</v>
      </c>
      <c r="O303" s="9" t="str">
        <f t="shared" si="46"/>
        <v>32.11 - Ražení mincí</v>
      </c>
      <c r="P303" s="9" t="s">
        <v>4407</v>
      </c>
      <c r="Q303" s="2">
        <f t="shared" si="51"/>
        <v>0</v>
      </c>
      <c r="S303" s="2">
        <f t="shared" si="48"/>
        <v>0</v>
      </c>
      <c r="T303" s="2" t="str">
        <f t="shared" si="49"/>
        <v>32110 - Ražení mincí</v>
      </c>
      <c r="AC303" s="2" t="s">
        <v>1184</v>
      </c>
    </row>
    <row r="304" spans="1:29" ht="15" customHeight="1" x14ac:dyDescent="0.25">
      <c r="A304" s="9">
        <v>4</v>
      </c>
      <c r="B304" s="9"/>
      <c r="C304" s="10"/>
      <c r="D304" s="10"/>
      <c r="E304" s="11" t="s">
        <v>4408</v>
      </c>
      <c r="F304" s="12" t="str">
        <f t="shared" si="55"/>
        <v>32.12</v>
      </c>
      <c r="G304" s="12" t="s">
        <v>4408</v>
      </c>
      <c r="H304" s="12" t="s">
        <v>4409</v>
      </c>
      <c r="I304" s="13" t="str">
        <f t="shared" si="45"/>
        <v>32120</v>
      </c>
      <c r="J304" s="13" t="s">
        <v>1188</v>
      </c>
      <c r="K304" s="13" t="str">
        <f t="shared" si="47"/>
        <v>32120 - Výroba klenotů a příbuzných výrobků</v>
      </c>
      <c r="L304" s="28">
        <f>IF(Převodník!$A$12='Číselník 2008 ÚR 4 a 5'!M304,1,0)</f>
        <v>0</v>
      </c>
      <c r="M304" s="2" t="s">
        <v>1187</v>
      </c>
      <c r="N304" s="14" t="s">
        <v>1189</v>
      </c>
      <c r="O304" s="9" t="str">
        <f t="shared" si="46"/>
        <v>32.12 - Výroba klenotů a příbuzných výrobků</v>
      </c>
      <c r="P304" s="9" t="s">
        <v>4410</v>
      </c>
      <c r="Q304" s="2">
        <f t="shared" si="51"/>
        <v>0</v>
      </c>
      <c r="S304" s="2">
        <f t="shared" si="48"/>
        <v>0</v>
      </c>
      <c r="T304" s="2" t="str">
        <f t="shared" si="49"/>
        <v>32120 - Výroba klenotů a příbuzných výrobků</v>
      </c>
      <c r="AC304" s="2" t="s">
        <v>1187</v>
      </c>
    </row>
    <row r="305" spans="1:29" ht="15" customHeight="1" x14ac:dyDescent="0.25">
      <c r="A305" s="9">
        <v>4</v>
      </c>
      <c r="B305" s="9"/>
      <c r="C305" s="10"/>
      <c r="D305" s="10"/>
      <c r="E305" s="11" t="s">
        <v>4411</v>
      </c>
      <c r="F305" s="12" t="str">
        <f t="shared" si="55"/>
        <v>32.13</v>
      </c>
      <c r="G305" s="12" t="s">
        <v>4411</v>
      </c>
      <c r="H305" s="12" t="s">
        <v>4412</v>
      </c>
      <c r="I305" s="13" t="str">
        <f t="shared" si="45"/>
        <v>32130</v>
      </c>
      <c r="J305" s="13" t="s">
        <v>1191</v>
      </c>
      <c r="K305" s="13" t="str">
        <f t="shared" si="47"/>
        <v>32130 - Výroba bižuterie a příbuzných výrobků</v>
      </c>
      <c r="L305" s="28">
        <f>IF(Převodník!$A$12='Číselník 2008 ÚR 4 a 5'!M305,1,0)</f>
        <v>0</v>
      </c>
      <c r="M305" s="2" t="s">
        <v>1190</v>
      </c>
      <c r="N305" s="14" t="s">
        <v>1192</v>
      </c>
      <c r="O305" s="9" t="str">
        <f t="shared" si="46"/>
        <v>32.13 - Výroba bižuterie a příbuzných výrobků</v>
      </c>
      <c r="P305" s="9" t="s">
        <v>4413</v>
      </c>
      <c r="Q305" s="2">
        <f t="shared" si="51"/>
        <v>0</v>
      </c>
      <c r="S305" s="2">
        <f t="shared" si="48"/>
        <v>0</v>
      </c>
      <c r="T305" s="2" t="str">
        <f t="shared" si="49"/>
        <v>32130 - Výroba bižuterie a příbuzných výrobků</v>
      </c>
      <c r="AC305" s="2" t="s">
        <v>1190</v>
      </c>
    </row>
    <row r="306" spans="1:29" ht="15" customHeight="1" x14ac:dyDescent="0.25">
      <c r="A306" s="9">
        <v>4</v>
      </c>
      <c r="B306" s="9"/>
      <c r="C306" s="10"/>
      <c r="D306" s="10"/>
      <c r="E306" s="11" t="s">
        <v>4414</v>
      </c>
      <c r="F306" s="12" t="str">
        <f>E306</f>
        <v>32.20</v>
      </c>
      <c r="G306" s="12" t="s">
        <v>4414</v>
      </c>
      <c r="H306" s="12" t="s">
        <v>4415</v>
      </c>
      <c r="I306" s="13" t="str">
        <f t="shared" si="45"/>
        <v>32200</v>
      </c>
      <c r="J306" s="13" t="s">
        <v>1194</v>
      </c>
      <c r="K306" s="13" t="str">
        <f t="shared" si="47"/>
        <v>32200 - Výroba hudebních nástrojů</v>
      </c>
      <c r="L306" s="28">
        <f>IF(Převodník!$A$12='Číselník 2008 ÚR 4 a 5'!M306,1,0)</f>
        <v>0</v>
      </c>
      <c r="M306" s="2" t="s">
        <v>1193</v>
      </c>
      <c r="N306" s="14" t="s">
        <v>1195</v>
      </c>
      <c r="O306" s="9" t="str">
        <f t="shared" si="46"/>
        <v>32.20 - Výroba hudebních nástrojů</v>
      </c>
      <c r="P306" s="9" t="s">
        <v>4416</v>
      </c>
      <c r="Q306" s="2">
        <f t="shared" si="51"/>
        <v>0</v>
      </c>
      <c r="S306" s="2">
        <f t="shared" si="48"/>
        <v>0</v>
      </c>
      <c r="T306" s="2" t="str">
        <f t="shared" si="49"/>
        <v>32200 - Výroba hudebních nástrojů</v>
      </c>
      <c r="AC306" s="2" t="s">
        <v>1193</v>
      </c>
    </row>
    <row r="307" spans="1:29" ht="15" customHeight="1" x14ac:dyDescent="0.25">
      <c r="A307" s="9">
        <v>4</v>
      </c>
      <c r="B307" s="9"/>
      <c r="C307" s="10"/>
      <c r="D307" s="10"/>
      <c r="E307" s="11" t="s">
        <v>4417</v>
      </c>
      <c r="F307" s="12" t="str">
        <f>E307</f>
        <v>32.30</v>
      </c>
      <c r="G307" s="12" t="s">
        <v>4417</v>
      </c>
      <c r="H307" s="12" t="s">
        <v>4418</v>
      </c>
      <c r="I307" s="13" t="str">
        <f t="shared" si="45"/>
        <v>32300</v>
      </c>
      <c r="J307" s="13" t="s">
        <v>1197</v>
      </c>
      <c r="K307" s="13" t="str">
        <f t="shared" si="47"/>
        <v>32300 - Výroba sportovních potřeb</v>
      </c>
      <c r="L307" s="28">
        <f>IF(Převodník!$A$12='Číselník 2008 ÚR 4 a 5'!M307,1,0)</f>
        <v>0</v>
      </c>
      <c r="M307" s="2" t="s">
        <v>1196</v>
      </c>
      <c r="N307" s="14" t="s">
        <v>1198</v>
      </c>
      <c r="O307" s="9" t="str">
        <f t="shared" si="46"/>
        <v>32.30 - Výroba sportovních potřeb</v>
      </c>
      <c r="P307" s="9" t="s">
        <v>4419</v>
      </c>
      <c r="Q307" s="2">
        <f t="shared" si="51"/>
        <v>0</v>
      </c>
      <c r="S307" s="2">
        <f t="shared" si="48"/>
        <v>0</v>
      </c>
      <c r="T307" s="2" t="str">
        <f t="shared" si="49"/>
        <v>32300 - Výroba sportovních potřeb</v>
      </c>
      <c r="AC307" s="2" t="s">
        <v>1196</v>
      </c>
    </row>
    <row r="308" spans="1:29" ht="15" customHeight="1" x14ac:dyDescent="0.25">
      <c r="A308" s="9">
        <v>4</v>
      </c>
      <c r="B308" s="9"/>
      <c r="C308" s="10"/>
      <c r="D308" s="10"/>
      <c r="E308" s="11" t="s">
        <v>4420</v>
      </c>
      <c r="F308" s="12" t="str">
        <f>E308</f>
        <v>32.40</v>
      </c>
      <c r="G308" s="12" t="s">
        <v>4420</v>
      </c>
      <c r="H308" s="12" t="s">
        <v>4421</v>
      </c>
      <c r="I308" s="13" t="str">
        <f t="shared" si="45"/>
        <v>32400</v>
      </c>
      <c r="J308" s="13" t="s">
        <v>1200</v>
      </c>
      <c r="K308" s="13" t="str">
        <f t="shared" si="47"/>
        <v>32400 - Výroba her a hraček</v>
      </c>
      <c r="L308" s="28">
        <f>IF(Převodník!$A$12='Číselník 2008 ÚR 4 a 5'!M308,1,0)</f>
        <v>0</v>
      </c>
      <c r="M308" s="2" t="s">
        <v>1199</v>
      </c>
      <c r="N308" s="14" t="s">
        <v>1201</v>
      </c>
      <c r="O308" s="9" t="str">
        <f t="shared" si="46"/>
        <v>32.40 - Výroba her a hraček</v>
      </c>
      <c r="P308" s="9" t="s">
        <v>4422</v>
      </c>
      <c r="Q308" s="2">
        <f t="shared" si="51"/>
        <v>0</v>
      </c>
      <c r="S308" s="2">
        <f t="shared" si="48"/>
        <v>0</v>
      </c>
      <c r="T308" s="2" t="str">
        <f t="shared" si="49"/>
        <v>32400 - Výroba her a hraček</v>
      </c>
      <c r="AC308" s="2" t="s">
        <v>1199</v>
      </c>
    </row>
    <row r="309" spans="1:29" ht="15" customHeight="1" x14ac:dyDescent="0.25">
      <c r="A309" s="9">
        <v>4</v>
      </c>
      <c r="B309" s="9"/>
      <c r="C309" s="10"/>
      <c r="D309" s="10"/>
      <c r="E309" s="11" t="s">
        <v>4423</v>
      </c>
      <c r="F309" s="12" t="str">
        <f>E309</f>
        <v>32.50</v>
      </c>
      <c r="G309" s="12" t="s">
        <v>4423</v>
      </c>
      <c r="H309" s="12" t="s">
        <v>4424</v>
      </c>
      <c r="I309" s="13" t="str">
        <f t="shared" si="45"/>
        <v>32500</v>
      </c>
      <c r="J309" s="13" t="s">
        <v>1202</v>
      </c>
      <c r="K309" s="13" t="str">
        <f t="shared" si="47"/>
        <v>32500 - Výroba lékařských a dentálních nástrojů a potřeb</v>
      </c>
      <c r="L309" s="28">
        <f>IF(Převodník!$A$12='Číselník 2008 ÚR 4 a 5'!M309,1,0)</f>
        <v>0</v>
      </c>
      <c r="M309" s="2" t="s">
        <v>1204</v>
      </c>
      <c r="N309" s="14" t="s">
        <v>1203</v>
      </c>
      <c r="O309" s="9" t="str">
        <f t="shared" si="46"/>
        <v>32.50 - Výroba lékařských a dentálních nástrojů a potřeb</v>
      </c>
      <c r="P309" s="9" t="s">
        <v>4425</v>
      </c>
      <c r="Q309" s="2">
        <f t="shared" si="51"/>
        <v>0</v>
      </c>
      <c r="S309" s="2">
        <f t="shared" si="48"/>
        <v>0</v>
      </c>
      <c r="T309" s="2" t="str">
        <f t="shared" si="49"/>
        <v>32500 - Výroba lékařských a dentálních nástrojů a potřeb</v>
      </c>
      <c r="AC309" s="2" t="s">
        <v>1204</v>
      </c>
    </row>
    <row r="310" spans="1:29" ht="15" customHeight="1" x14ac:dyDescent="0.25">
      <c r="A310" s="9">
        <v>4</v>
      </c>
      <c r="B310" s="9"/>
      <c r="C310" s="10"/>
      <c r="D310" s="10"/>
      <c r="E310" s="11" t="s">
        <v>4426</v>
      </c>
      <c r="F310" s="12" t="str">
        <f t="shared" ref="F310:F321" si="56">E310</f>
        <v>32.91</v>
      </c>
      <c r="G310" s="12" t="s">
        <v>4426</v>
      </c>
      <c r="H310" s="12" t="s">
        <v>4427</v>
      </c>
      <c r="I310" s="13" t="str">
        <f t="shared" si="45"/>
        <v>32910</v>
      </c>
      <c r="J310" s="13" t="s">
        <v>1206</v>
      </c>
      <c r="K310" s="13" t="str">
        <f t="shared" si="47"/>
        <v>32910 - Výroba košťat a kartáčnických výrobků</v>
      </c>
      <c r="L310" s="28">
        <f>IF(Převodník!$A$12='Číselník 2008 ÚR 4 a 5'!M310,1,0)</f>
        <v>0</v>
      </c>
      <c r="M310" s="2" t="s">
        <v>1205</v>
      </c>
      <c r="N310" s="14" t="s">
        <v>1207</v>
      </c>
      <c r="O310" s="9" t="str">
        <f t="shared" si="46"/>
        <v>32.91 - Výroba košťat a kartáčnických výrobků</v>
      </c>
      <c r="P310" s="9" t="s">
        <v>4428</v>
      </c>
      <c r="Q310" s="2">
        <f t="shared" si="51"/>
        <v>0</v>
      </c>
      <c r="S310" s="2">
        <f t="shared" si="48"/>
        <v>0</v>
      </c>
      <c r="T310" s="2" t="str">
        <f t="shared" si="49"/>
        <v>32910 - Výroba košťat a kartáčnických výrobků</v>
      </c>
      <c r="AC310" s="2" t="s">
        <v>1205</v>
      </c>
    </row>
    <row r="311" spans="1:29" ht="15" customHeight="1" x14ac:dyDescent="0.25">
      <c r="A311" s="9">
        <v>4</v>
      </c>
      <c r="B311" s="9"/>
      <c r="C311" s="10"/>
      <c r="D311" s="10"/>
      <c r="E311" s="11" t="s">
        <v>4429</v>
      </c>
      <c r="F311" s="12" t="str">
        <f t="shared" si="56"/>
        <v>32.99</v>
      </c>
      <c r="G311" s="12" t="s">
        <v>4429</v>
      </c>
      <c r="H311" s="12" t="s">
        <v>4430</v>
      </c>
      <c r="I311" s="13" t="str">
        <f t="shared" si="45"/>
        <v>32990</v>
      </c>
      <c r="J311" s="13" t="s">
        <v>1052</v>
      </c>
      <c r="K311" s="13" t="str">
        <f t="shared" si="47"/>
        <v xml:space="preserve">32990 - Ostatní zpracovatelský průmysl j. n. </v>
      </c>
      <c r="L311" s="28">
        <f>IF(Převodník!$A$12='Číselník 2008 ÚR 4 a 5'!M311,1,0)</f>
        <v>0</v>
      </c>
      <c r="M311" s="2" t="s">
        <v>1051</v>
      </c>
      <c r="N311" s="14" t="s">
        <v>4431</v>
      </c>
      <c r="O311" s="9" t="str">
        <f t="shared" si="46"/>
        <v xml:space="preserve">32.99 - Ostatní zpracovatelský průmysl j. n. </v>
      </c>
      <c r="P311" s="9" t="s">
        <v>4432</v>
      </c>
      <c r="Q311" s="2">
        <f t="shared" si="51"/>
        <v>0</v>
      </c>
      <c r="S311" s="2">
        <f t="shared" si="48"/>
        <v>0</v>
      </c>
      <c r="T311" s="2" t="str">
        <f t="shared" si="49"/>
        <v>32990 - Ostatní zpracovatelský průmysl j. n.</v>
      </c>
      <c r="AC311" s="2" t="s">
        <v>1051</v>
      </c>
    </row>
    <row r="312" spans="1:29" ht="15" customHeight="1" x14ac:dyDescent="0.25">
      <c r="A312" s="9">
        <v>4</v>
      </c>
      <c r="B312" s="9"/>
      <c r="C312" s="10"/>
      <c r="D312" s="10"/>
      <c r="E312" s="11" t="s">
        <v>4433</v>
      </c>
      <c r="F312" s="12" t="str">
        <f t="shared" si="56"/>
        <v>33.11</v>
      </c>
      <c r="G312" s="12" t="s">
        <v>4433</v>
      </c>
      <c r="H312" s="12" t="s">
        <v>4434</v>
      </c>
      <c r="I312" s="13" t="str">
        <f t="shared" si="45"/>
        <v>33110</v>
      </c>
      <c r="J312" s="13" t="s">
        <v>1208</v>
      </c>
      <c r="K312" s="13" t="str">
        <f t="shared" si="47"/>
        <v>33110 - Opravy kovodělných výrobků</v>
      </c>
      <c r="L312" s="28">
        <f>IF(Převodník!$A$12='Číselník 2008 ÚR 4 a 5'!M312,1,0)</f>
        <v>0</v>
      </c>
      <c r="M312" s="2" t="s">
        <v>1210</v>
      </c>
      <c r="N312" s="14" t="s">
        <v>1209</v>
      </c>
      <c r="O312" s="9" t="str">
        <f t="shared" si="46"/>
        <v>33.11 - Opravy kovodělných výrobků</v>
      </c>
      <c r="P312" s="9" t="s">
        <v>4435</v>
      </c>
      <c r="Q312" s="2">
        <f t="shared" si="51"/>
        <v>0</v>
      </c>
      <c r="S312" s="2">
        <f t="shared" si="48"/>
        <v>0</v>
      </c>
      <c r="T312" s="2" t="str">
        <f t="shared" si="49"/>
        <v>33110 - Opravy kovodělných výrobků</v>
      </c>
      <c r="AC312" s="2" t="s">
        <v>1210</v>
      </c>
    </row>
    <row r="313" spans="1:29" ht="15" customHeight="1" x14ac:dyDescent="0.25">
      <c r="A313" s="9">
        <v>4</v>
      </c>
      <c r="B313" s="9"/>
      <c r="C313" s="10"/>
      <c r="D313" s="10"/>
      <c r="E313" s="11" t="s">
        <v>4436</v>
      </c>
      <c r="F313" s="12" t="str">
        <f t="shared" si="56"/>
        <v>33.12</v>
      </c>
      <c r="G313" s="12" t="s">
        <v>4436</v>
      </c>
      <c r="H313" s="12" t="s">
        <v>4437</v>
      </c>
      <c r="I313" s="13" t="str">
        <f t="shared" si="45"/>
        <v>33120</v>
      </c>
      <c r="J313" s="13" t="s">
        <v>1217</v>
      </c>
      <c r="K313" s="13" t="str">
        <f t="shared" si="47"/>
        <v>33120 - Opravy strojů</v>
      </c>
      <c r="L313" s="28">
        <f>IF(Převodník!$A$12='Číselník 2008 ÚR 4 a 5'!M313,1,0)</f>
        <v>0</v>
      </c>
      <c r="M313" s="2" t="s">
        <v>1219</v>
      </c>
      <c r="N313" s="14" t="s">
        <v>1218</v>
      </c>
      <c r="O313" s="9" t="str">
        <f t="shared" si="46"/>
        <v>33.12 - Opravy strojů</v>
      </c>
      <c r="P313" s="9" t="s">
        <v>4438</v>
      </c>
      <c r="Q313" s="2">
        <f t="shared" si="51"/>
        <v>0</v>
      </c>
      <c r="S313" s="2">
        <f t="shared" si="48"/>
        <v>0</v>
      </c>
      <c r="T313" s="2" t="str">
        <f t="shared" si="49"/>
        <v>33120 - Opravy strojů</v>
      </c>
      <c r="AC313" s="2" t="s">
        <v>1219</v>
      </c>
    </row>
    <row r="314" spans="1:29" ht="15" customHeight="1" x14ac:dyDescent="0.25">
      <c r="A314" s="9">
        <v>4</v>
      </c>
      <c r="B314" s="9"/>
      <c r="C314" s="10"/>
      <c r="D314" s="10"/>
      <c r="E314" s="11" t="s">
        <v>4439</v>
      </c>
      <c r="F314" s="12" t="str">
        <f t="shared" si="56"/>
        <v>33.13</v>
      </c>
      <c r="G314" s="12" t="s">
        <v>4439</v>
      </c>
      <c r="H314" s="12" t="s">
        <v>4440</v>
      </c>
      <c r="I314" s="13" t="str">
        <f t="shared" si="45"/>
        <v>33130</v>
      </c>
      <c r="J314" s="13" t="s">
        <v>1225</v>
      </c>
      <c r="K314" s="13" t="str">
        <f t="shared" si="47"/>
        <v>33130 - Opravy elektronických a optických přístrojů a zařízení</v>
      </c>
      <c r="L314" s="28">
        <f>IF(Převodník!$A$12='Číselník 2008 ÚR 4 a 5'!M314,1,0)</f>
        <v>0</v>
      </c>
      <c r="M314" s="2" t="s">
        <v>1227</v>
      </c>
      <c r="N314" s="14" t="s">
        <v>1226</v>
      </c>
      <c r="O314" s="9" t="str">
        <f t="shared" si="46"/>
        <v>33.13 - Opravy elektronických a optických přístrojů a zařízení</v>
      </c>
      <c r="P314" s="9" t="s">
        <v>4441</v>
      </c>
      <c r="Q314" s="2">
        <f t="shared" si="51"/>
        <v>0</v>
      </c>
      <c r="S314" s="2">
        <f t="shared" si="48"/>
        <v>0</v>
      </c>
      <c r="T314" s="2" t="str">
        <f t="shared" si="49"/>
        <v>33130 - Opravy elektronických a optických přístrojů a zařízení</v>
      </c>
      <c r="AC314" s="2" t="s">
        <v>1227</v>
      </c>
    </row>
    <row r="315" spans="1:29" ht="15" customHeight="1" x14ac:dyDescent="0.25">
      <c r="A315" s="9">
        <v>4</v>
      </c>
      <c r="B315" s="9"/>
      <c r="C315" s="10"/>
      <c r="D315" s="10"/>
      <c r="E315" s="11" t="s">
        <v>4442</v>
      </c>
      <c r="F315" s="12" t="str">
        <f t="shared" si="56"/>
        <v>33.14</v>
      </c>
      <c r="G315" s="12" t="s">
        <v>4442</v>
      </c>
      <c r="H315" s="12" t="s">
        <v>4443</v>
      </c>
      <c r="I315" s="13" t="str">
        <f t="shared" si="45"/>
        <v>33140</v>
      </c>
      <c r="J315" s="13" t="s">
        <v>1230</v>
      </c>
      <c r="K315" s="13" t="str">
        <f t="shared" si="47"/>
        <v>33140 - Opravy elektrických zařízení</v>
      </c>
      <c r="L315" s="28">
        <f>IF(Převodník!$A$12='Číselník 2008 ÚR 4 a 5'!M315,1,0)</f>
        <v>0</v>
      </c>
      <c r="M315" s="2" t="s">
        <v>1232</v>
      </c>
      <c r="N315" s="14" t="s">
        <v>1231</v>
      </c>
      <c r="O315" s="9" t="str">
        <f t="shared" si="46"/>
        <v>33.14 - Opravy elektrických zařízení</v>
      </c>
      <c r="P315" s="9" t="s">
        <v>4444</v>
      </c>
      <c r="Q315" s="2">
        <f t="shared" si="51"/>
        <v>0</v>
      </c>
      <c r="S315" s="2">
        <f t="shared" si="48"/>
        <v>0</v>
      </c>
      <c r="T315" s="2" t="str">
        <f t="shared" si="49"/>
        <v>33140 - Opravy elektrických zařízení</v>
      </c>
      <c r="AC315" s="2" t="s">
        <v>1232</v>
      </c>
    </row>
    <row r="316" spans="1:29" ht="15" customHeight="1" x14ac:dyDescent="0.25">
      <c r="A316" s="9">
        <v>4</v>
      </c>
      <c r="B316" s="9"/>
      <c r="C316" s="10"/>
      <c r="D316" s="10"/>
      <c r="E316" s="11" t="s">
        <v>4445</v>
      </c>
      <c r="F316" s="12" t="str">
        <f t="shared" si="56"/>
        <v>33.15</v>
      </c>
      <c r="G316" s="12" t="s">
        <v>4445</v>
      </c>
      <c r="H316" s="12" t="s">
        <v>4446</v>
      </c>
      <c r="I316" s="13" t="str">
        <f t="shared" si="45"/>
        <v>33150</v>
      </c>
      <c r="J316" s="13" t="s">
        <v>1222</v>
      </c>
      <c r="K316" s="13" t="str">
        <f t="shared" si="47"/>
        <v>33150 - Opravy a údržba lodí a člunů</v>
      </c>
      <c r="L316" s="28">
        <f>IF(Převodník!$A$12='Číselník 2008 ÚR 4 a 5'!M316,1,0)</f>
        <v>0</v>
      </c>
      <c r="M316" s="2" t="s">
        <v>1235</v>
      </c>
      <c r="N316" s="14" t="s">
        <v>1234</v>
      </c>
      <c r="O316" s="9" t="str">
        <f t="shared" si="46"/>
        <v>33.15 - Opravy a údržba lodí a člunů</v>
      </c>
      <c r="P316" s="9" t="s">
        <v>4447</v>
      </c>
      <c r="Q316" s="2">
        <f t="shared" si="51"/>
        <v>0</v>
      </c>
      <c r="S316" s="2">
        <f t="shared" si="48"/>
        <v>0</v>
      </c>
      <c r="T316" s="2" t="str">
        <f t="shared" si="49"/>
        <v>33150 - Opravy a údržba lodí a člunů</v>
      </c>
      <c r="AC316" s="2" t="s">
        <v>1235</v>
      </c>
    </row>
    <row r="317" spans="1:29" ht="15" customHeight="1" x14ac:dyDescent="0.25">
      <c r="A317" s="9">
        <v>4</v>
      </c>
      <c r="B317" s="9"/>
      <c r="C317" s="10"/>
      <c r="D317" s="10"/>
      <c r="E317" s="11" t="s">
        <v>4448</v>
      </c>
      <c r="F317" s="12" t="str">
        <f t="shared" si="56"/>
        <v>33.16</v>
      </c>
      <c r="G317" s="12" t="s">
        <v>4448</v>
      </c>
      <c r="H317" s="12" t="s">
        <v>4449</v>
      </c>
      <c r="I317" s="13" t="str">
        <f t="shared" si="45"/>
        <v>33160</v>
      </c>
      <c r="J317" s="13" t="s">
        <v>1237</v>
      </c>
      <c r="K317" s="13" t="str">
        <f t="shared" si="47"/>
        <v>33160 - Opravy a údržba letadel a kosmických lodí</v>
      </c>
      <c r="L317" s="28">
        <f>IF(Převodník!$A$12='Číselník 2008 ÚR 4 a 5'!M317,1,0)</f>
        <v>0</v>
      </c>
      <c r="M317" s="2" t="s">
        <v>1239</v>
      </c>
      <c r="N317" s="14" t="s">
        <v>1238</v>
      </c>
      <c r="O317" s="9" t="str">
        <f t="shared" si="46"/>
        <v>33.16 - Opravy a údržba letadel a kosmických lodí</v>
      </c>
      <c r="P317" s="9" t="s">
        <v>4450</v>
      </c>
      <c r="Q317" s="2">
        <f t="shared" si="51"/>
        <v>0</v>
      </c>
      <c r="S317" s="2">
        <f t="shared" si="48"/>
        <v>0</v>
      </c>
      <c r="T317" s="2" t="str">
        <f t="shared" si="49"/>
        <v>33160 - Opravy a údržba letadel a kosmických lodí</v>
      </c>
      <c r="AC317" s="2" t="s">
        <v>1239</v>
      </c>
    </row>
    <row r="318" spans="1:29" ht="15" customHeight="1" x14ac:dyDescent="0.25">
      <c r="A318" s="9">
        <v>4</v>
      </c>
      <c r="B318" s="9"/>
      <c r="C318" s="10"/>
      <c r="D318" s="10"/>
      <c r="E318" s="11" t="s">
        <v>4451</v>
      </c>
      <c r="F318" s="12" t="str">
        <f t="shared" si="56"/>
        <v>33.17</v>
      </c>
      <c r="G318" s="12" t="s">
        <v>4451</v>
      </c>
      <c r="H318" s="12" t="s">
        <v>4452</v>
      </c>
      <c r="I318" s="13" t="str">
        <f t="shared" si="45"/>
        <v>33170</v>
      </c>
      <c r="J318" s="13" t="s">
        <v>1214</v>
      </c>
      <c r="K318" s="13" t="str">
        <f t="shared" si="47"/>
        <v xml:space="preserve">33170 - Opravy a údržba ostatních dopravních prostředků a zařízení j. n. </v>
      </c>
      <c r="L318" s="28">
        <f>IF(Převodník!$A$12='Číselník 2008 ÚR 4 a 5'!M318,1,0)</f>
        <v>0</v>
      </c>
      <c r="M318" s="2" t="s">
        <v>1242</v>
      </c>
      <c r="N318" s="14" t="s">
        <v>4453</v>
      </c>
      <c r="O318" s="9" t="str">
        <f t="shared" si="46"/>
        <v xml:space="preserve">33.17 - Opravy a údržba ostatních dopravních prostředků a zařízení j. n. </v>
      </c>
      <c r="P318" s="9" t="s">
        <v>4454</v>
      </c>
      <c r="Q318" s="2">
        <f t="shared" si="51"/>
        <v>0</v>
      </c>
      <c r="S318" s="2">
        <f t="shared" si="48"/>
        <v>0</v>
      </c>
      <c r="T318" s="2" t="str">
        <f t="shared" si="49"/>
        <v>33170 - Opravy a údržba ostatních dopravních prostředků a zařízení j. n.</v>
      </c>
      <c r="AC318" s="2" t="s">
        <v>1242</v>
      </c>
    </row>
    <row r="319" spans="1:29" ht="15" customHeight="1" x14ac:dyDescent="0.25">
      <c r="A319" s="9">
        <v>5</v>
      </c>
      <c r="B319" s="9"/>
      <c r="C319" s="16"/>
      <c r="D319" s="16"/>
      <c r="E319" s="11" t="s">
        <v>4455</v>
      </c>
      <c r="F319" s="12" t="str">
        <f t="shared" si="56"/>
        <v>33.17.1</v>
      </c>
      <c r="G319" s="12" t="s">
        <v>4455</v>
      </c>
      <c r="H319" s="12" t="s">
        <v>1244</v>
      </c>
      <c r="I319" s="13" t="str">
        <f t="shared" si="45"/>
        <v>33171</v>
      </c>
      <c r="J319" s="13" t="s">
        <v>1244</v>
      </c>
      <c r="K319" s="13" t="str">
        <f t="shared" si="47"/>
        <v>33171 - Opravy a údržba kolejových vozidel</v>
      </c>
      <c r="L319" s="28">
        <f>IF(Převodník!$A$12='Číselník 2008 ÚR 4 a 5'!M319,1,0)</f>
        <v>0</v>
      </c>
      <c r="M319" s="2" t="s">
        <v>1243</v>
      </c>
      <c r="N319" s="14" t="s">
        <v>1245</v>
      </c>
      <c r="O319" s="9" t="str">
        <f t="shared" si="46"/>
        <v>33.17.1 - Opravy a údržba kolejových vozidel</v>
      </c>
      <c r="P319" s="9" t="s">
        <v>4456</v>
      </c>
      <c r="Q319" s="2">
        <f t="shared" si="51"/>
        <v>0</v>
      </c>
      <c r="S319" s="2">
        <f t="shared" si="48"/>
        <v>0</v>
      </c>
      <c r="T319" s="2" t="str">
        <f t="shared" si="49"/>
        <v>33171 - Opravy a údržba kolejových vozidel</v>
      </c>
      <c r="AC319" s="2" t="s">
        <v>1243</v>
      </c>
    </row>
    <row r="320" spans="1:29" ht="15" customHeight="1" x14ac:dyDescent="0.25">
      <c r="A320" s="9">
        <v>5</v>
      </c>
      <c r="B320" s="9"/>
      <c r="C320" s="16"/>
      <c r="D320" s="16"/>
      <c r="E320" s="11" t="s">
        <v>4457</v>
      </c>
      <c r="F320" s="12" t="str">
        <f t="shared" si="56"/>
        <v>33.17.9</v>
      </c>
      <c r="G320" s="12" t="s">
        <v>4457</v>
      </c>
      <c r="H320" s="12" t="s">
        <v>1247</v>
      </c>
      <c r="I320" s="13" t="str">
        <f t="shared" si="45"/>
        <v>33179</v>
      </c>
      <c r="J320" s="13" t="s">
        <v>1247</v>
      </c>
      <c r="K320" s="13" t="str">
        <f t="shared" si="47"/>
        <v>33179 - Opravy a údržba ostatních dopravních prostředků a zařízení j. n. kromě kolejových vozidel</v>
      </c>
      <c r="L320" s="28">
        <f>IF(Převodník!$A$12='Číselník 2008 ÚR 4 a 5'!M320,1,0)</f>
        <v>0</v>
      </c>
      <c r="M320" s="2" t="s">
        <v>1249</v>
      </c>
      <c r="N320" s="14" t="s">
        <v>1248</v>
      </c>
      <c r="O320" s="9" t="str">
        <f t="shared" si="46"/>
        <v>33.17.9 - Opravy a údržba ostatních dopravních prostředků a zařízení j. n. kromě kolejových vozidel</v>
      </c>
      <c r="P320" s="9" t="s">
        <v>4458</v>
      </c>
      <c r="Q320" s="2">
        <f t="shared" si="51"/>
        <v>0</v>
      </c>
      <c r="S320" s="2">
        <f t="shared" si="48"/>
        <v>0</v>
      </c>
      <c r="T320" s="2" t="str">
        <f t="shared" si="49"/>
        <v>33179 - Opravy a údržba ostatních dopravních prostředků a zařízení j. n. kromě kolejových vozidel</v>
      </c>
      <c r="AC320" s="2" t="s">
        <v>1249</v>
      </c>
    </row>
    <row r="321" spans="1:29" ht="15" customHeight="1" x14ac:dyDescent="0.25">
      <c r="A321" s="9">
        <v>4</v>
      </c>
      <c r="B321" s="9"/>
      <c r="C321" s="10"/>
      <c r="D321" s="10"/>
      <c r="E321" s="11" t="s">
        <v>4459</v>
      </c>
      <c r="F321" s="12" t="str">
        <f t="shared" si="56"/>
        <v>33.19</v>
      </c>
      <c r="G321" s="12" t="s">
        <v>4459</v>
      </c>
      <c r="H321" s="12" t="s">
        <v>4460</v>
      </c>
      <c r="I321" s="13" t="str">
        <f t="shared" si="45"/>
        <v>33190</v>
      </c>
      <c r="J321" s="13" t="s">
        <v>1252</v>
      </c>
      <c r="K321" s="13" t="str">
        <f t="shared" si="47"/>
        <v>33190 - Opravy ostatních zařízení</v>
      </c>
      <c r="L321" s="28">
        <f>IF(Převodník!$A$12='Číselník 2008 ÚR 4 a 5'!M321,1,0)</f>
        <v>0</v>
      </c>
      <c r="M321" s="2" t="s">
        <v>1254</v>
      </c>
      <c r="N321" s="14" t="s">
        <v>1253</v>
      </c>
      <c r="O321" s="9" t="str">
        <f t="shared" si="46"/>
        <v>33.19 - Opravy ostatních zařízení</v>
      </c>
      <c r="P321" s="9" t="s">
        <v>4461</v>
      </c>
      <c r="Q321" s="2">
        <f t="shared" si="51"/>
        <v>0</v>
      </c>
      <c r="S321" s="2">
        <f t="shared" si="48"/>
        <v>0</v>
      </c>
      <c r="T321" s="2" t="str">
        <f t="shared" si="49"/>
        <v>33190 - Opravy ostatních zařízení</v>
      </c>
      <c r="AC321" s="2" t="s">
        <v>1254</v>
      </c>
    </row>
    <row r="322" spans="1:29" ht="15" customHeight="1" x14ac:dyDescent="0.25">
      <c r="A322" s="9">
        <v>4</v>
      </c>
      <c r="B322" s="9"/>
      <c r="C322" s="10"/>
      <c r="D322" s="10"/>
      <c r="E322" s="11" t="s">
        <v>4462</v>
      </c>
      <c r="F322" s="12" t="str">
        <f>E322</f>
        <v>33.20</v>
      </c>
      <c r="G322" s="12" t="s">
        <v>4462</v>
      </c>
      <c r="H322" s="12" t="s">
        <v>4463</v>
      </c>
      <c r="I322" s="13" t="str">
        <f t="shared" si="45"/>
        <v>33200</v>
      </c>
      <c r="J322" s="13" t="s">
        <v>1260</v>
      </c>
      <c r="K322" s="13" t="str">
        <f t="shared" si="47"/>
        <v>33200 - Instalace průmyslových strojů a zařízení</v>
      </c>
      <c r="L322" s="28">
        <f>IF(Převodník!$A$12='Číselník 2008 ÚR 4 a 5'!M322,1,0)</f>
        <v>0</v>
      </c>
      <c r="M322" s="2" t="s">
        <v>1259</v>
      </c>
      <c r="N322" s="14" t="s">
        <v>1261</v>
      </c>
      <c r="O322" s="9" t="str">
        <f t="shared" si="46"/>
        <v>33.20 - Instalace průmyslových strojů a zařízení</v>
      </c>
      <c r="P322" s="9" t="s">
        <v>4464</v>
      </c>
      <c r="Q322" s="2">
        <f t="shared" si="51"/>
        <v>0</v>
      </c>
      <c r="S322" s="2">
        <f t="shared" si="48"/>
        <v>0</v>
      </c>
      <c r="T322" s="2" t="str">
        <f t="shared" si="49"/>
        <v>33200 - Instalace průmyslových strojů a zařízení</v>
      </c>
      <c r="AC322" s="2" t="s">
        <v>1259</v>
      </c>
    </row>
    <row r="323" spans="1:29" ht="15" customHeight="1" x14ac:dyDescent="0.25">
      <c r="A323" s="9">
        <v>4</v>
      </c>
      <c r="B323" s="9"/>
      <c r="C323" s="10"/>
      <c r="D323" s="21"/>
      <c r="E323" s="11" t="s">
        <v>4465</v>
      </c>
      <c r="F323" s="12" t="str">
        <f t="shared" ref="F323:F337" si="57">E323</f>
        <v>35.11</v>
      </c>
      <c r="G323" s="12" t="s">
        <v>4465</v>
      </c>
      <c r="H323" s="12" t="s">
        <v>4466</v>
      </c>
      <c r="I323" s="13" t="str">
        <f t="shared" si="45"/>
        <v>35110</v>
      </c>
      <c r="J323" s="13" t="s">
        <v>1263</v>
      </c>
      <c r="K323" s="13" t="str">
        <f t="shared" si="47"/>
        <v xml:space="preserve">35110 - Výroba elektřiny </v>
      </c>
      <c r="L323" s="28">
        <f>IF(Převodník!$A$12='Číselník 2008 ÚR 4 a 5'!M323,1,0)</f>
        <v>0</v>
      </c>
      <c r="M323" s="2" t="s">
        <v>1265</v>
      </c>
      <c r="N323" s="14" t="s">
        <v>4467</v>
      </c>
      <c r="O323" s="9" t="str">
        <f t="shared" si="46"/>
        <v xml:space="preserve">35.11 - Výroba elektřiny </v>
      </c>
      <c r="P323" s="9" t="s">
        <v>4468</v>
      </c>
      <c r="Q323" s="2">
        <f t="shared" si="51"/>
        <v>0</v>
      </c>
      <c r="S323" s="2">
        <f t="shared" si="48"/>
        <v>0</v>
      </c>
      <c r="T323" s="2" t="str">
        <f t="shared" si="49"/>
        <v>35110 - Výroba elektřiny</v>
      </c>
      <c r="AC323" s="2" t="s">
        <v>1265</v>
      </c>
    </row>
    <row r="324" spans="1:29" ht="15" customHeight="1" x14ac:dyDescent="0.25">
      <c r="A324" s="9">
        <v>4</v>
      </c>
      <c r="B324" s="9"/>
      <c r="C324" s="10"/>
      <c r="D324" s="10"/>
      <c r="E324" s="11" t="s">
        <v>4469</v>
      </c>
      <c r="F324" s="12" t="str">
        <f t="shared" si="57"/>
        <v>35.12</v>
      </c>
      <c r="G324" s="12" t="s">
        <v>4469</v>
      </c>
      <c r="H324" s="12" t="s">
        <v>4470</v>
      </c>
      <c r="I324" s="13" t="str">
        <f t="shared" ref="I324:I387" si="58">IF(LEN(H324)=1,H324,IF(LEN(H324)=2,_xlfn.CONCAT(H324,"000"),IF(LEN(H324)=3,_xlfn.CONCAT(H324,"00"),IF(LEN(H324)=4,_xlfn.CONCAT(H324,"0"),IF(LEN(H324)=5,_xlfn.CONCAT(H324,""),H324)))))</f>
        <v>35120</v>
      </c>
      <c r="J324" s="13" t="s">
        <v>1268</v>
      </c>
      <c r="K324" s="13" t="str">
        <f t="shared" si="47"/>
        <v xml:space="preserve">35120 - Přenos elektřiny </v>
      </c>
      <c r="L324" s="28">
        <f>IF(Převodník!$A$12='Číselník 2008 ÚR 4 a 5'!M324,1,0)</f>
        <v>0</v>
      </c>
      <c r="M324" s="2" t="s">
        <v>1275</v>
      </c>
      <c r="N324" s="14" t="s">
        <v>4471</v>
      </c>
      <c r="O324" s="9" t="str">
        <f t="shared" ref="O324:O387" si="59">G324&amp;" - "&amp;N324</f>
        <v xml:space="preserve">35.12 - Přenos elektřiny </v>
      </c>
      <c r="P324" s="9" t="s">
        <v>4472</v>
      </c>
      <c r="Q324" s="2">
        <f t="shared" si="51"/>
        <v>0</v>
      </c>
      <c r="S324" s="2">
        <f t="shared" si="48"/>
        <v>0</v>
      </c>
      <c r="T324" s="2" t="str">
        <f t="shared" si="49"/>
        <v>35120 - Přenos elektřiny</v>
      </c>
      <c r="AC324" s="2" t="s">
        <v>1275</v>
      </c>
    </row>
    <row r="325" spans="1:29" ht="15" customHeight="1" x14ac:dyDescent="0.25">
      <c r="A325" s="9">
        <v>4</v>
      </c>
      <c r="B325" s="9"/>
      <c r="C325" s="10"/>
      <c r="D325" s="10"/>
      <c r="E325" s="11" t="s">
        <v>4473</v>
      </c>
      <c r="F325" s="12" t="str">
        <f t="shared" si="57"/>
        <v>35.13</v>
      </c>
      <c r="G325" s="12" t="s">
        <v>4473</v>
      </c>
      <c r="H325" s="12" t="s">
        <v>4474</v>
      </c>
      <c r="I325" s="13" t="str">
        <f t="shared" si="58"/>
        <v>35130</v>
      </c>
      <c r="J325" s="13" t="s">
        <v>1276</v>
      </c>
      <c r="K325" s="13" t="str">
        <f t="shared" ref="K325:K388" si="60">J325&amp;" - "&amp;N325</f>
        <v xml:space="preserve">35130 - Rozvod elektřiny </v>
      </c>
      <c r="L325" s="28">
        <f>IF(Převodník!$A$12='Číselník 2008 ÚR 4 a 5'!M325,1,0)</f>
        <v>0</v>
      </c>
      <c r="M325" s="2" t="s">
        <v>1279</v>
      </c>
      <c r="N325" s="14" t="s">
        <v>4475</v>
      </c>
      <c r="O325" s="9" t="str">
        <f t="shared" si="59"/>
        <v xml:space="preserve">35.13 - Rozvod elektřiny </v>
      </c>
      <c r="P325" s="9" t="s">
        <v>4476</v>
      </c>
      <c r="Q325" s="2">
        <f t="shared" si="51"/>
        <v>0</v>
      </c>
      <c r="S325" s="2">
        <f t="shared" ref="S325:S388" si="61">IF(T325=M325,0,1)</f>
        <v>0</v>
      </c>
      <c r="T325" s="2" t="str">
        <f t="shared" ref="T325:T388" si="62">TRIM(M325)</f>
        <v>35130 - Rozvod elektřiny</v>
      </c>
      <c r="AC325" s="2" t="s">
        <v>1279</v>
      </c>
    </row>
    <row r="326" spans="1:29" ht="15" customHeight="1" x14ac:dyDescent="0.25">
      <c r="A326" s="9">
        <v>4</v>
      </c>
      <c r="B326" s="9"/>
      <c r="C326" s="10"/>
      <c r="D326" s="10"/>
      <c r="E326" s="11" t="s">
        <v>4477</v>
      </c>
      <c r="F326" s="12" t="str">
        <f t="shared" si="57"/>
        <v>35.14</v>
      </c>
      <c r="G326" s="12" t="s">
        <v>4477</v>
      </c>
      <c r="H326" s="12" t="s">
        <v>4478</v>
      </c>
      <c r="I326" s="13" t="str">
        <f t="shared" si="58"/>
        <v>35140</v>
      </c>
      <c r="J326" s="13" t="s">
        <v>1280</v>
      </c>
      <c r="K326" s="13" t="str">
        <f t="shared" si="60"/>
        <v xml:space="preserve">35140 - Obchod s elektřinou </v>
      </c>
      <c r="L326" s="28">
        <f>IF(Převodník!$A$12='Číselník 2008 ÚR 4 a 5'!M326,1,0)</f>
        <v>0</v>
      </c>
      <c r="M326" s="2" t="s">
        <v>1284</v>
      </c>
      <c r="N326" s="14" t="s">
        <v>4479</v>
      </c>
      <c r="O326" s="9" t="str">
        <f t="shared" si="59"/>
        <v xml:space="preserve">35.14 - Obchod s elektřinou </v>
      </c>
      <c r="P326" s="9" t="s">
        <v>4480</v>
      </c>
      <c r="Q326" s="2">
        <f t="shared" si="51"/>
        <v>0</v>
      </c>
      <c r="S326" s="2">
        <f t="shared" si="61"/>
        <v>0</v>
      </c>
      <c r="T326" s="2" t="str">
        <f t="shared" si="62"/>
        <v>35140 - Obchod s elektřinou</v>
      </c>
      <c r="AC326" s="2" t="s">
        <v>1284</v>
      </c>
    </row>
    <row r="327" spans="1:29" ht="15" customHeight="1" x14ac:dyDescent="0.25">
      <c r="A327" s="9">
        <v>4</v>
      </c>
      <c r="B327" s="9"/>
      <c r="C327" s="10"/>
      <c r="D327" s="10"/>
      <c r="E327" s="11" t="s">
        <v>4481</v>
      </c>
      <c r="F327" s="12" t="str">
        <f t="shared" si="57"/>
        <v>35.21</v>
      </c>
      <c r="G327" s="12" t="s">
        <v>4481</v>
      </c>
      <c r="H327" s="12" t="s">
        <v>4482</v>
      </c>
      <c r="I327" s="13" t="str">
        <f t="shared" si="58"/>
        <v>35210</v>
      </c>
      <c r="J327" s="13" t="s">
        <v>1289</v>
      </c>
      <c r="K327" s="13" t="str">
        <f t="shared" si="60"/>
        <v>35210 - Výroba plynu</v>
      </c>
      <c r="L327" s="28">
        <f>IF(Převodník!$A$12='Číselník 2008 ÚR 4 a 5'!M327,1,0)</f>
        <v>0</v>
      </c>
      <c r="M327" s="2" t="s">
        <v>1291</v>
      </c>
      <c r="N327" s="14" t="s">
        <v>1290</v>
      </c>
      <c r="O327" s="9" t="str">
        <f t="shared" si="59"/>
        <v>35.21 - Výroba plynu</v>
      </c>
      <c r="P327" s="9" t="s">
        <v>4483</v>
      </c>
      <c r="Q327" s="2">
        <f t="shared" ref="Q327:Q390" si="63">IF(J327=J326,1,0)</f>
        <v>0</v>
      </c>
      <c r="S327" s="2">
        <f t="shared" si="61"/>
        <v>0</v>
      </c>
      <c r="T327" s="2" t="str">
        <f t="shared" si="62"/>
        <v>35210 - Výroba plynu</v>
      </c>
      <c r="AC327" s="2" t="s">
        <v>1291</v>
      </c>
    </row>
    <row r="328" spans="1:29" ht="15" customHeight="1" x14ac:dyDescent="0.25">
      <c r="A328" s="9">
        <v>4</v>
      </c>
      <c r="B328" s="9"/>
      <c r="C328" s="10"/>
      <c r="D328" s="10"/>
      <c r="E328" s="11" t="s">
        <v>4484</v>
      </c>
      <c r="F328" s="12" t="str">
        <f t="shared" si="57"/>
        <v>35.22</v>
      </c>
      <c r="G328" s="12" t="s">
        <v>4484</v>
      </c>
      <c r="H328" s="12" t="s">
        <v>4485</v>
      </c>
      <c r="I328" s="13" t="str">
        <f t="shared" si="58"/>
        <v>35220</v>
      </c>
      <c r="J328" s="13" t="s">
        <v>1292</v>
      </c>
      <c r="K328" s="13" t="str">
        <f t="shared" si="60"/>
        <v>35220 - Rozvod plynných paliv prostřednictvím sítí</v>
      </c>
      <c r="L328" s="28">
        <f>IF(Převodník!$A$12='Číselník 2008 ÚR 4 a 5'!M328,1,0)</f>
        <v>0</v>
      </c>
      <c r="M328" s="2" t="s">
        <v>1294</v>
      </c>
      <c r="N328" s="14" t="s">
        <v>1293</v>
      </c>
      <c r="O328" s="9" t="str">
        <f t="shared" si="59"/>
        <v>35.22 - Rozvod plynných paliv prostřednictvím sítí</v>
      </c>
      <c r="P328" s="9" t="s">
        <v>4486</v>
      </c>
      <c r="Q328" s="2">
        <f t="shared" si="63"/>
        <v>0</v>
      </c>
      <c r="S328" s="2">
        <f t="shared" si="61"/>
        <v>0</v>
      </c>
      <c r="T328" s="2" t="str">
        <f t="shared" si="62"/>
        <v>35220 - Rozvod plynných paliv prostřednictvím sítí</v>
      </c>
      <c r="AC328" s="2" t="s">
        <v>1294</v>
      </c>
    </row>
    <row r="329" spans="1:29" ht="15" customHeight="1" x14ac:dyDescent="0.25">
      <c r="A329" s="9">
        <v>4</v>
      </c>
      <c r="B329" s="9"/>
      <c r="C329" s="10"/>
      <c r="D329" s="10"/>
      <c r="E329" s="11" t="s">
        <v>4487</v>
      </c>
      <c r="F329" s="12" t="str">
        <f t="shared" si="57"/>
        <v>35.23</v>
      </c>
      <c r="G329" s="12" t="s">
        <v>4487</v>
      </c>
      <c r="H329" s="12" t="s">
        <v>4488</v>
      </c>
      <c r="I329" s="13" t="str">
        <f t="shared" si="58"/>
        <v>35230</v>
      </c>
      <c r="J329" s="13" t="s">
        <v>1297</v>
      </c>
      <c r="K329" s="13" t="str">
        <f t="shared" si="60"/>
        <v>35230 - Obchod s plynem prostřednictvím sítí</v>
      </c>
      <c r="L329" s="28">
        <f>IF(Převodník!$A$12='Číselník 2008 ÚR 4 a 5'!M329,1,0)</f>
        <v>0</v>
      </c>
      <c r="M329" s="2" t="s">
        <v>4489</v>
      </c>
      <c r="N329" s="14" t="s">
        <v>4490</v>
      </c>
      <c r="O329" s="9" t="str">
        <f t="shared" si="59"/>
        <v>35.23 - Obchod s plynem prostřednictvím sítí</v>
      </c>
      <c r="P329" s="9" t="s">
        <v>4491</v>
      </c>
      <c r="Q329" s="2">
        <f t="shared" si="63"/>
        <v>0</v>
      </c>
      <c r="S329" s="2">
        <f t="shared" si="61"/>
        <v>0</v>
      </c>
      <c r="T329" s="2" t="str">
        <f t="shared" si="62"/>
        <v>35230 - Obchod s plynem prostřednictvím sítí</v>
      </c>
      <c r="AC329" s="2" t="s">
        <v>4489</v>
      </c>
    </row>
    <row r="330" spans="1:29" ht="15" customHeight="1" x14ac:dyDescent="0.25">
      <c r="A330" s="9">
        <v>4</v>
      </c>
      <c r="B330" s="9"/>
      <c r="C330" s="10"/>
      <c r="D330" s="10"/>
      <c r="E330" s="11" t="s">
        <v>4492</v>
      </c>
      <c r="F330" s="12" t="str">
        <f t="shared" si="57"/>
        <v>35.30</v>
      </c>
      <c r="G330" s="12" t="s">
        <v>4492</v>
      </c>
      <c r="H330" s="12" t="s">
        <v>4493</v>
      </c>
      <c r="I330" s="13" t="str">
        <f t="shared" si="58"/>
        <v>35300</v>
      </c>
      <c r="J330" s="13" t="s">
        <v>1300</v>
      </c>
      <c r="K330" s="13" t="str">
        <f t="shared" si="60"/>
        <v>35300 - Výroba a rozvod tepla a klimatizovaného vzduchu, výroba ledu</v>
      </c>
      <c r="L330" s="28">
        <f>IF(Převodník!$A$12='Číselník 2008 ÚR 4 a 5'!M330,1,0)</f>
        <v>0</v>
      </c>
      <c r="M330" s="2" t="s">
        <v>1302</v>
      </c>
      <c r="N330" s="17" t="s">
        <v>1301</v>
      </c>
      <c r="O330" s="9" t="str">
        <f t="shared" si="59"/>
        <v>35.30 - Výroba a rozvod tepla a klimatizovaného vzduchu, výroba ledu</v>
      </c>
      <c r="P330" s="9" t="s">
        <v>4494</v>
      </c>
      <c r="Q330" s="2">
        <f t="shared" si="63"/>
        <v>0</v>
      </c>
      <c r="S330" s="2">
        <f t="shared" si="61"/>
        <v>0</v>
      </c>
      <c r="T330" s="2" t="str">
        <f t="shared" si="62"/>
        <v>35300 - Výroba a rozvod tepla a klimatizovaného vzduchu, výroba ledu</v>
      </c>
      <c r="AC330" s="2" t="s">
        <v>1302</v>
      </c>
    </row>
    <row r="331" spans="1:29" ht="15" customHeight="1" x14ac:dyDescent="0.25">
      <c r="A331" s="9">
        <v>5</v>
      </c>
      <c r="B331" s="9"/>
      <c r="C331" s="16"/>
      <c r="D331" s="16"/>
      <c r="E331" s="11" t="s">
        <v>4495</v>
      </c>
      <c r="F331" s="12" t="str">
        <f t="shared" si="57"/>
        <v>35.30.1</v>
      </c>
      <c r="G331" s="12" t="s">
        <v>4495</v>
      </c>
      <c r="H331" s="12" t="s">
        <v>1305</v>
      </c>
      <c r="I331" s="13" t="str">
        <f t="shared" si="58"/>
        <v>35301</v>
      </c>
      <c r="J331" s="13" t="s">
        <v>1305</v>
      </c>
      <c r="K331" s="13" t="str">
        <f t="shared" si="60"/>
        <v>35301 - Výroba tepla</v>
      </c>
      <c r="L331" s="28">
        <f>IF(Převodník!$A$12='Číselník 2008 ÚR 4 a 5'!M331,1,0)</f>
        <v>0</v>
      </c>
      <c r="M331" s="2" t="s">
        <v>1307</v>
      </c>
      <c r="N331" s="17" t="s">
        <v>1306</v>
      </c>
      <c r="O331" s="9" t="str">
        <f t="shared" si="59"/>
        <v>35.30.1 - Výroba tepla</v>
      </c>
      <c r="P331" s="9" t="s">
        <v>4496</v>
      </c>
      <c r="Q331" s="2">
        <f t="shared" si="63"/>
        <v>0</v>
      </c>
      <c r="S331" s="2">
        <f t="shared" si="61"/>
        <v>0</v>
      </c>
      <c r="T331" s="2" t="str">
        <f t="shared" si="62"/>
        <v>35301 - Výroba tepla</v>
      </c>
      <c r="AC331" s="2" t="s">
        <v>1307</v>
      </c>
    </row>
    <row r="332" spans="1:29" ht="15" customHeight="1" x14ac:dyDescent="0.25">
      <c r="A332" s="9">
        <v>5</v>
      </c>
      <c r="B332" s="9"/>
      <c r="C332" s="16"/>
      <c r="D332" s="16"/>
      <c r="E332" s="11" t="s">
        <v>4497</v>
      </c>
      <c r="F332" s="12" t="str">
        <f t="shared" si="57"/>
        <v>35.30.2</v>
      </c>
      <c r="G332" s="12" t="s">
        <v>4497</v>
      </c>
      <c r="H332" s="12" t="s">
        <v>1310</v>
      </c>
      <c r="I332" s="13" t="str">
        <f t="shared" si="58"/>
        <v>35302</v>
      </c>
      <c r="J332" s="13" t="s">
        <v>1310</v>
      </c>
      <c r="K332" s="13" t="str">
        <f t="shared" si="60"/>
        <v>35302 - Rozvod tepla</v>
      </c>
      <c r="L332" s="28">
        <f>IF(Převodník!$A$12='Číselník 2008 ÚR 4 a 5'!M332,1,0)</f>
        <v>0</v>
      </c>
      <c r="M332" s="2" t="s">
        <v>1312</v>
      </c>
      <c r="N332" s="17" t="s">
        <v>1311</v>
      </c>
      <c r="O332" s="9" t="str">
        <f t="shared" si="59"/>
        <v>35.30.2 - Rozvod tepla</v>
      </c>
      <c r="P332" s="9" t="s">
        <v>4498</v>
      </c>
      <c r="Q332" s="2">
        <f t="shared" si="63"/>
        <v>0</v>
      </c>
      <c r="S332" s="2">
        <f t="shared" si="61"/>
        <v>0</v>
      </c>
      <c r="T332" s="2" t="str">
        <f t="shared" si="62"/>
        <v>35302 - Rozvod tepla</v>
      </c>
      <c r="AC332" s="2" t="s">
        <v>1312</v>
      </c>
    </row>
    <row r="333" spans="1:29" ht="15" customHeight="1" x14ac:dyDescent="0.25">
      <c r="A333" s="9">
        <v>5</v>
      </c>
      <c r="B333" s="9"/>
      <c r="C333" s="16"/>
      <c r="D333" s="16"/>
      <c r="E333" s="22" t="s">
        <v>4499</v>
      </c>
      <c r="F333" s="12" t="str">
        <f t="shared" si="57"/>
        <v>35.30.3</v>
      </c>
      <c r="G333" s="12" t="s">
        <v>4499</v>
      </c>
      <c r="H333" s="12" t="s">
        <v>1313</v>
      </c>
      <c r="I333" s="13" t="str">
        <f t="shared" si="58"/>
        <v>35303</v>
      </c>
      <c r="J333" s="13" t="s">
        <v>1313</v>
      </c>
      <c r="K333" s="13" t="str">
        <f t="shared" si="60"/>
        <v>35303 - Výroba klimatizovaného vzduchu</v>
      </c>
      <c r="L333" s="28">
        <f>IF(Převodník!$A$12='Číselník 2008 ÚR 4 a 5'!M333,1,0)</f>
        <v>0</v>
      </c>
      <c r="M333" s="2" t="s">
        <v>1315</v>
      </c>
      <c r="N333" s="17" t="s">
        <v>1314</v>
      </c>
      <c r="O333" s="9" t="str">
        <f t="shared" si="59"/>
        <v>35.30.3 - Výroba klimatizovaného vzduchu</v>
      </c>
      <c r="P333" s="9" t="s">
        <v>4500</v>
      </c>
      <c r="Q333" s="2">
        <f t="shared" si="63"/>
        <v>0</v>
      </c>
      <c r="S333" s="2">
        <f t="shared" si="61"/>
        <v>0</v>
      </c>
      <c r="T333" s="2" t="str">
        <f t="shared" si="62"/>
        <v>35303 - Výroba klimatizovaného vzduchu</v>
      </c>
      <c r="AC333" s="2" t="s">
        <v>1315</v>
      </c>
    </row>
    <row r="334" spans="1:29" ht="15" customHeight="1" x14ac:dyDescent="0.25">
      <c r="A334" s="9">
        <v>5</v>
      </c>
      <c r="B334" s="9"/>
      <c r="C334" s="16"/>
      <c r="D334" s="16"/>
      <c r="E334" s="22" t="s">
        <v>4501</v>
      </c>
      <c r="F334" s="12" t="str">
        <f t="shared" si="57"/>
        <v>35.30.4</v>
      </c>
      <c r="G334" s="12" t="s">
        <v>4501</v>
      </c>
      <c r="H334" s="12" t="s">
        <v>1318</v>
      </c>
      <c r="I334" s="13" t="str">
        <f t="shared" si="58"/>
        <v>35304</v>
      </c>
      <c r="J334" s="13" t="s">
        <v>1318</v>
      </c>
      <c r="K334" s="13" t="str">
        <f t="shared" si="60"/>
        <v>35304 - Rozvod klimatizovaného vzduchu</v>
      </c>
      <c r="L334" s="28">
        <f>IF(Převodník!$A$12='Číselník 2008 ÚR 4 a 5'!M334,1,0)</f>
        <v>0</v>
      </c>
      <c r="M334" s="2" t="s">
        <v>1320</v>
      </c>
      <c r="N334" s="17" t="s">
        <v>1319</v>
      </c>
      <c r="O334" s="9" t="str">
        <f t="shared" si="59"/>
        <v>35.30.4 - Rozvod klimatizovaného vzduchu</v>
      </c>
      <c r="P334" s="9" t="s">
        <v>4502</v>
      </c>
      <c r="Q334" s="2">
        <f t="shared" si="63"/>
        <v>0</v>
      </c>
      <c r="S334" s="2">
        <f t="shared" si="61"/>
        <v>0</v>
      </c>
      <c r="T334" s="2" t="str">
        <f t="shared" si="62"/>
        <v>35304 - Rozvod klimatizovaného vzduchu</v>
      </c>
      <c r="AC334" s="2" t="s">
        <v>1320</v>
      </c>
    </row>
    <row r="335" spans="1:29" ht="15" customHeight="1" x14ac:dyDescent="0.25">
      <c r="A335" s="9">
        <v>5</v>
      </c>
      <c r="B335" s="9"/>
      <c r="C335" s="16"/>
      <c r="D335" s="16"/>
      <c r="E335" s="11" t="s">
        <v>4503</v>
      </c>
      <c r="F335" s="12" t="str">
        <f t="shared" si="57"/>
        <v>35.30.5</v>
      </c>
      <c r="G335" s="12" t="s">
        <v>4503</v>
      </c>
      <c r="H335" s="12" t="s">
        <v>1321</v>
      </c>
      <c r="I335" s="13" t="str">
        <f t="shared" si="58"/>
        <v>35305</v>
      </c>
      <c r="J335" s="13" t="s">
        <v>1321</v>
      </c>
      <c r="K335" s="13" t="str">
        <f t="shared" si="60"/>
        <v>35305 - Výroba chladicí vody</v>
      </c>
      <c r="L335" s="28">
        <f>IF(Převodník!$A$12='Číselník 2008 ÚR 4 a 5'!M335,1,0)</f>
        <v>0</v>
      </c>
      <c r="M335" s="2" t="s">
        <v>1323</v>
      </c>
      <c r="N335" s="17" t="s">
        <v>1322</v>
      </c>
      <c r="O335" s="9" t="str">
        <f t="shared" si="59"/>
        <v>35.30.5 - Výroba chladicí vody</v>
      </c>
      <c r="P335" s="9" t="s">
        <v>4504</v>
      </c>
      <c r="Q335" s="2">
        <f t="shared" si="63"/>
        <v>0</v>
      </c>
      <c r="S335" s="2">
        <f t="shared" si="61"/>
        <v>0</v>
      </c>
      <c r="T335" s="2" t="str">
        <f t="shared" si="62"/>
        <v>35305 - Výroba chladicí vody</v>
      </c>
      <c r="AC335" s="2" t="s">
        <v>1323</v>
      </c>
    </row>
    <row r="336" spans="1:29" ht="15" customHeight="1" x14ac:dyDescent="0.25">
      <c r="A336" s="9">
        <v>5</v>
      </c>
      <c r="B336" s="9"/>
      <c r="C336" s="16"/>
      <c r="D336" s="16"/>
      <c r="E336" s="11" t="s">
        <v>4505</v>
      </c>
      <c r="F336" s="12" t="str">
        <f t="shared" si="57"/>
        <v>35.30.6</v>
      </c>
      <c r="G336" s="12" t="s">
        <v>4505</v>
      </c>
      <c r="H336" s="12" t="s">
        <v>1326</v>
      </c>
      <c r="I336" s="13" t="str">
        <f t="shared" si="58"/>
        <v>35306</v>
      </c>
      <c r="J336" s="13" t="s">
        <v>1326</v>
      </c>
      <c r="K336" s="13" t="str">
        <f t="shared" si="60"/>
        <v>35306 - Rozvod chladicí vody</v>
      </c>
      <c r="L336" s="28">
        <f>IF(Převodník!$A$12='Číselník 2008 ÚR 4 a 5'!M336,1,0)</f>
        <v>0</v>
      </c>
      <c r="M336" s="2" t="s">
        <v>1328</v>
      </c>
      <c r="N336" s="17" t="s">
        <v>1327</v>
      </c>
      <c r="O336" s="9" t="str">
        <f t="shared" si="59"/>
        <v>35.30.6 - Rozvod chladicí vody</v>
      </c>
      <c r="P336" s="9" t="s">
        <v>4506</v>
      </c>
      <c r="Q336" s="2">
        <f t="shared" si="63"/>
        <v>0</v>
      </c>
      <c r="S336" s="2">
        <f t="shared" si="61"/>
        <v>0</v>
      </c>
      <c r="T336" s="2" t="str">
        <f t="shared" si="62"/>
        <v>35306 - Rozvod chladicí vody</v>
      </c>
      <c r="AC336" s="2" t="s">
        <v>1328</v>
      </c>
    </row>
    <row r="337" spans="1:29" ht="15" customHeight="1" x14ac:dyDescent="0.25">
      <c r="A337" s="9">
        <v>5</v>
      </c>
      <c r="B337" s="9"/>
      <c r="C337" s="10"/>
      <c r="D337" s="10"/>
      <c r="E337" s="22" t="s">
        <v>4507</v>
      </c>
      <c r="F337" s="12" t="str">
        <f t="shared" si="57"/>
        <v>35.30.7</v>
      </c>
      <c r="G337" s="12" t="s">
        <v>4507</v>
      </c>
      <c r="H337" s="12" t="s">
        <v>1329</v>
      </c>
      <c r="I337" s="13" t="str">
        <f t="shared" si="58"/>
        <v>35307</v>
      </c>
      <c r="J337" s="13" t="s">
        <v>1329</v>
      </c>
      <c r="K337" s="13" t="str">
        <f t="shared" si="60"/>
        <v>35307 - Výroba ledu</v>
      </c>
      <c r="L337" s="28">
        <f>IF(Převodník!$A$12='Číselník 2008 ÚR 4 a 5'!M337,1,0)</f>
        <v>0</v>
      </c>
      <c r="M337" s="2" t="s">
        <v>1331</v>
      </c>
      <c r="N337" s="17" t="s">
        <v>1330</v>
      </c>
      <c r="O337" s="9" t="str">
        <f t="shared" si="59"/>
        <v>35.30.7 - Výroba ledu</v>
      </c>
      <c r="P337" s="9" t="s">
        <v>4508</v>
      </c>
      <c r="Q337" s="2">
        <f t="shared" si="63"/>
        <v>0</v>
      </c>
      <c r="S337" s="2">
        <f t="shared" si="61"/>
        <v>0</v>
      </c>
      <c r="T337" s="2" t="str">
        <f t="shared" si="62"/>
        <v>35307 - Výroba ledu</v>
      </c>
      <c r="AC337" s="2" t="s">
        <v>1331</v>
      </c>
    </row>
    <row r="338" spans="1:29" ht="15" customHeight="1" x14ac:dyDescent="0.25">
      <c r="A338" s="9">
        <v>4</v>
      </c>
      <c r="B338" s="9"/>
      <c r="C338" s="10"/>
      <c r="D338" s="10"/>
      <c r="E338" s="11" t="s">
        <v>4509</v>
      </c>
      <c r="F338" s="12" t="str">
        <f>E338</f>
        <v>36.00</v>
      </c>
      <c r="G338" s="12" t="s">
        <v>4509</v>
      </c>
      <c r="H338" s="12" t="s">
        <v>4510</v>
      </c>
      <c r="I338" s="13" t="str">
        <f t="shared" si="58"/>
        <v>36000</v>
      </c>
      <c r="J338" s="13" t="s">
        <v>1334</v>
      </c>
      <c r="K338" s="13" t="str">
        <f t="shared" si="60"/>
        <v xml:space="preserve">36000 - Shromažďování, úprava a rozvod vody </v>
      </c>
      <c r="L338" s="28">
        <f>IF(Převodník!$A$12='Číselník 2008 ÚR 4 a 5'!M338,1,0)</f>
        <v>0</v>
      </c>
      <c r="M338" s="2" t="s">
        <v>1336</v>
      </c>
      <c r="N338" s="14" t="s">
        <v>4511</v>
      </c>
      <c r="O338" s="9" t="str">
        <f t="shared" si="59"/>
        <v xml:space="preserve">36.00 - Shromažďování, úprava a rozvod vody </v>
      </c>
      <c r="P338" s="9" t="s">
        <v>4512</v>
      </c>
      <c r="Q338" s="2">
        <f t="shared" si="63"/>
        <v>0</v>
      </c>
      <c r="S338" s="2">
        <f t="shared" si="61"/>
        <v>0</v>
      </c>
      <c r="T338" s="2" t="str">
        <f t="shared" si="62"/>
        <v>36000 - Shromažďování, úprava a rozvod vody</v>
      </c>
      <c r="AC338" s="2" t="s">
        <v>1336</v>
      </c>
    </row>
    <row r="339" spans="1:29" ht="15" customHeight="1" x14ac:dyDescent="0.25">
      <c r="A339" s="9">
        <v>4</v>
      </c>
      <c r="B339" s="9"/>
      <c r="C339" s="10"/>
      <c r="D339" s="10"/>
      <c r="E339" s="11" t="s">
        <v>4513</v>
      </c>
      <c r="F339" s="12" t="str">
        <f>E339</f>
        <v>37.00</v>
      </c>
      <c r="G339" s="12" t="s">
        <v>4513</v>
      </c>
      <c r="H339" s="12" t="s">
        <v>4514</v>
      </c>
      <c r="I339" s="13" t="str">
        <f t="shared" si="58"/>
        <v>37000</v>
      </c>
      <c r="J339" s="13" t="s">
        <v>1339</v>
      </c>
      <c r="K339" s="13" t="str">
        <f t="shared" si="60"/>
        <v>37000 - Činnosti související s odpadními vodami</v>
      </c>
      <c r="L339" s="28">
        <f>IF(Převodník!$A$12='Číselník 2008 ÚR 4 a 5'!M339,1,0)</f>
        <v>0</v>
      </c>
      <c r="M339" s="2" t="s">
        <v>4515</v>
      </c>
      <c r="N339" s="17" t="s">
        <v>4516</v>
      </c>
      <c r="O339" s="9" t="str">
        <f t="shared" si="59"/>
        <v>37.00 - Činnosti související s odpadními vodami</v>
      </c>
      <c r="P339" s="9" t="s">
        <v>4517</v>
      </c>
      <c r="Q339" s="2">
        <f t="shared" si="63"/>
        <v>0</v>
      </c>
      <c r="S339" s="2">
        <f t="shared" si="61"/>
        <v>0</v>
      </c>
      <c r="T339" s="2" t="str">
        <f t="shared" si="62"/>
        <v>37000 - Činnosti související s odpadními vodami</v>
      </c>
      <c r="AC339" s="2" t="s">
        <v>4515</v>
      </c>
    </row>
    <row r="340" spans="1:29" ht="15" customHeight="1" x14ac:dyDescent="0.25">
      <c r="A340" s="9">
        <v>4</v>
      </c>
      <c r="B340" s="9"/>
      <c r="C340" s="10"/>
      <c r="D340" s="10"/>
      <c r="E340" s="11" t="s">
        <v>4518</v>
      </c>
      <c r="F340" s="12" t="str">
        <f t="shared" ref="F340:F345" si="64">E340</f>
        <v>38.11</v>
      </c>
      <c r="G340" s="12" t="s">
        <v>4518</v>
      </c>
      <c r="H340" s="12" t="s">
        <v>4519</v>
      </c>
      <c r="I340" s="13" t="str">
        <f t="shared" si="58"/>
        <v>38110</v>
      </c>
      <c r="J340" s="13" t="s">
        <v>1342</v>
      </c>
      <c r="K340" s="13" t="str">
        <f t="shared" si="60"/>
        <v>38110 - Shromažďování a sběr odpadů, kromě nebezpečných</v>
      </c>
      <c r="L340" s="28">
        <f>IF(Převodník!$A$12='Číselník 2008 ÚR 4 a 5'!M340,1,0)</f>
        <v>0</v>
      </c>
      <c r="M340" s="2" t="s">
        <v>1344</v>
      </c>
      <c r="N340" s="17" t="s">
        <v>1343</v>
      </c>
      <c r="O340" s="9" t="str">
        <f t="shared" si="59"/>
        <v>38.11 - Shromažďování a sběr odpadů, kromě nebezpečných</v>
      </c>
      <c r="P340" s="9" t="s">
        <v>4520</v>
      </c>
      <c r="Q340" s="2">
        <f t="shared" si="63"/>
        <v>0</v>
      </c>
      <c r="S340" s="2">
        <f t="shared" si="61"/>
        <v>0</v>
      </c>
      <c r="T340" s="2" t="str">
        <f t="shared" si="62"/>
        <v>38110 - Shromažďování a sběr odpadů, kromě nebezpečných</v>
      </c>
      <c r="AC340" s="2" t="s">
        <v>1344</v>
      </c>
    </row>
    <row r="341" spans="1:29" ht="15" customHeight="1" x14ac:dyDescent="0.25">
      <c r="A341" s="9">
        <v>4</v>
      </c>
      <c r="B341" s="9"/>
      <c r="C341" s="10"/>
      <c r="D341" s="10"/>
      <c r="E341" s="11" t="s">
        <v>4521</v>
      </c>
      <c r="F341" s="12" t="str">
        <f t="shared" si="64"/>
        <v>38.12</v>
      </c>
      <c r="G341" s="12" t="s">
        <v>4521</v>
      </c>
      <c r="H341" s="12" t="s">
        <v>4522</v>
      </c>
      <c r="I341" s="13" t="str">
        <f t="shared" si="58"/>
        <v>38120</v>
      </c>
      <c r="J341" s="13" t="s">
        <v>1347</v>
      </c>
      <c r="K341" s="13" t="str">
        <f t="shared" si="60"/>
        <v>38120 - Shromažďování a sběr nebezpečných odpadů</v>
      </c>
      <c r="L341" s="28">
        <f>IF(Převodník!$A$12='Číselník 2008 ÚR 4 a 5'!M341,1,0)</f>
        <v>0</v>
      </c>
      <c r="M341" s="2" t="s">
        <v>1349</v>
      </c>
      <c r="N341" s="17" t="s">
        <v>1348</v>
      </c>
      <c r="O341" s="9" t="str">
        <f t="shared" si="59"/>
        <v>38.12 - Shromažďování a sběr nebezpečných odpadů</v>
      </c>
      <c r="P341" s="9" t="s">
        <v>4523</v>
      </c>
      <c r="Q341" s="2">
        <f t="shared" si="63"/>
        <v>0</v>
      </c>
      <c r="S341" s="2">
        <f t="shared" si="61"/>
        <v>0</v>
      </c>
      <c r="T341" s="2" t="str">
        <f t="shared" si="62"/>
        <v>38120 - Shromažďování a sběr nebezpečných odpadů</v>
      </c>
      <c r="AC341" s="2" t="s">
        <v>1349</v>
      </c>
    </row>
    <row r="342" spans="1:29" ht="15" customHeight="1" x14ac:dyDescent="0.25">
      <c r="A342" s="9">
        <v>4</v>
      </c>
      <c r="B342" s="9"/>
      <c r="C342" s="10"/>
      <c r="D342" s="10"/>
      <c r="E342" s="23" t="s">
        <v>4524</v>
      </c>
      <c r="F342" s="12" t="str">
        <f t="shared" si="64"/>
        <v>38.21</v>
      </c>
      <c r="G342" s="12" t="s">
        <v>4524</v>
      </c>
      <c r="H342" s="12" t="s">
        <v>4525</v>
      </c>
      <c r="I342" s="13" t="str">
        <f t="shared" si="58"/>
        <v>38210</v>
      </c>
      <c r="J342" s="13" t="s">
        <v>1352</v>
      </c>
      <c r="K342" s="13" t="str">
        <f t="shared" si="60"/>
        <v>38210 - Odstraňování odpadů, kromě nebezpečných</v>
      </c>
      <c r="L342" s="28">
        <f>IF(Převodník!$A$12='Číselník 2008 ÚR 4 a 5'!M342,1,0)</f>
        <v>0</v>
      </c>
      <c r="M342" s="2" t="s">
        <v>1354</v>
      </c>
      <c r="N342" s="14" t="s">
        <v>1353</v>
      </c>
      <c r="O342" s="9" t="str">
        <f t="shared" si="59"/>
        <v>38.21 - Odstraňování odpadů, kromě nebezpečných</v>
      </c>
      <c r="P342" s="9" t="s">
        <v>4526</v>
      </c>
      <c r="Q342" s="2">
        <f t="shared" si="63"/>
        <v>0</v>
      </c>
      <c r="S342" s="2">
        <f t="shared" si="61"/>
        <v>0</v>
      </c>
      <c r="T342" s="2" t="str">
        <f t="shared" si="62"/>
        <v>38210 - Odstraňování odpadů, kromě nebezpečných</v>
      </c>
      <c r="AC342" s="2" t="s">
        <v>1354</v>
      </c>
    </row>
    <row r="343" spans="1:29" ht="15" customHeight="1" x14ac:dyDescent="0.25">
      <c r="A343" s="9">
        <v>4</v>
      </c>
      <c r="B343" s="9"/>
      <c r="C343" s="10"/>
      <c r="D343" s="10"/>
      <c r="E343" s="11" t="s">
        <v>4527</v>
      </c>
      <c r="F343" s="12" t="str">
        <f t="shared" si="64"/>
        <v>38.22</v>
      </c>
      <c r="G343" s="12" t="s">
        <v>4527</v>
      </c>
      <c r="H343" s="12" t="s">
        <v>4528</v>
      </c>
      <c r="I343" s="13" t="str">
        <f t="shared" si="58"/>
        <v>38220</v>
      </c>
      <c r="J343" s="13" t="s">
        <v>1357</v>
      </c>
      <c r="K343" s="13" t="str">
        <f t="shared" si="60"/>
        <v>38220 - Odstraňování nebezpečných odpadů</v>
      </c>
      <c r="L343" s="28">
        <f>IF(Převodník!$A$12='Číselník 2008 ÚR 4 a 5'!M343,1,0)</f>
        <v>0</v>
      </c>
      <c r="M343" s="2" t="s">
        <v>1373</v>
      </c>
      <c r="N343" s="17" t="s">
        <v>1372</v>
      </c>
      <c r="O343" s="9" t="str">
        <f t="shared" si="59"/>
        <v>38.22 - Odstraňování nebezpečných odpadů</v>
      </c>
      <c r="P343" s="9" t="s">
        <v>4529</v>
      </c>
      <c r="Q343" s="2">
        <f t="shared" si="63"/>
        <v>0</v>
      </c>
      <c r="S343" s="2">
        <f t="shared" si="61"/>
        <v>0</v>
      </c>
      <c r="T343" s="2" t="str">
        <f t="shared" si="62"/>
        <v>38220 - Odstraňování nebezpečných odpadů</v>
      </c>
      <c r="AC343" s="2" t="s">
        <v>1373</v>
      </c>
    </row>
    <row r="344" spans="1:29" ht="15" customHeight="1" x14ac:dyDescent="0.25">
      <c r="A344" s="9">
        <v>4</v>
      </c>
      <c r="B344" s="9"/>
      <c r="C344" s="10"/>
      <c r="D344" s="10"/>
      <c r="E344" s="11" t="s">
        <v>4530</v>
      </c>
      <c r="F344" s="12" t="str">
        <f t="shared" si="64"/>
        <v>38.31</v>
      </c>
      <c r="G344" s="12" t="s">
        <v>4530</v>
      </c>
      <c r="H344" s="12" t="s">
        <v>4531</v>
      </c>
      <c r="I344" s="13" t="str">
        <f t="shared" si="58"/>
        <v>38310</v>
      </c>
      <c r="J344" s="13" t="s">
        <v>1363</v>
      </c>
      <c r="K344" s="13" t="str">
        <f t="shared" si="60"/>
        <v>38310 - Demontáž vraků a vyřazených strojů a zařízení pro účely recyklace</v>
      </c>
      <c r="L344" s="28">
        <f>IF(Převodník!$A$12='Číselník 2008 ÚR 4 a 5'!M344,1,0)</f>
        <v>0</v>
      </c>
      <c r="M344" s="2" t="s">
        <v>1376</v>
      </c>
      <c r="N344" s="17" t="s">
        <v>1375</v>
      </c>
      <c r="O344" s="9" t="str">
        <f t="shared" si="59"/>
        <v>38.31 - Demontáž vraků a vyřazených strojů a zařízení pro účely recyklace</v>
      </c>
      <c r="P344" s="9" t="s">
        <v>4532</v>
      </c>
      <c r="Q344" s="2">
        <f t="shared" si="63"/>
        <v>0</v>
      </c>
      <c r="S344" s="2">
        <f t="shared" si="61"/>
        <v>0</v>
      </c>
      <c r="T344" s="2" t="str">
        <f t="shared" si="62"/>
        <v>38310 - Demontáž vraků a vyřazených strojů a zařízení pro účely recyklace</v>
      </c>
      <c r="AC344" s="2" t="s">
        <v>1376</v>
      </c>
    </row>
    <row r="345" spans="1:29" ht="15" customHeight="1" x14ac:dyDescent="0.25">
      <c r="A345" s="9">
        <v>4</v>
      </c>
      <c r="B345" s="9"/>
      <c r="C345" s="10"/>
      <c r="D345" s="10"/>
      <c r="E345" s="11" t="s">
        <v>4533</v>
      </c>
      <c r="F345" s="12" t="str">
        <f t="shared" si="64"/>
        <v>38.32</v>
      </c>
      <c r="G345" s="12" t="s">
        <v>4533</v>
      </c>
      <c r="H345" s="12" t="s">
        <v>4534</v>
      </c>
      <c r="I345" s="13" t="str">
        <f t="shared" si="58"/>
        <v>38320</v>
      </c>
      <c r="J345" s="13" t="s">
        <v>1366</v>
      </c>
      <c r="K345" s="13" t="str">
        <f t="shared" si="60"/>
        <v>38320 - Úprava odpadů k dalšímu využití, kromě demontáže vraků, strojů a zařízení</v>
      </c>
      <c r="L345" s="28">
        <f>IF(Převodník!$A$12='Číselník 2008 ÚR 4 a 5'!M345,1,0)</f>
        <v>0</v>
      </c>
      <c r="M345" s="2" t="s">
        <v>1378</v>
      </c>
      <c r="N345" s="17" t="s">
        <v>1377</v>
      </c>
      <c r="O345" s="9" t="str">
        <f t="shared" si="59"/>
        <v>38.32 - Úprava odpadů k dalšímu využití, kromě demontáže vraků, strojů a zařízení</v>
      </c>
      <c r="P345" s="9" t="s">
        <v>4535</v>
      </c>
      <c r="Q345" s="2">
        <f t="shared" si="63"/>
        <v>0</v>
      </c>
      <c r="S345" s="2">
        <f t="shared" si="61"/>
        <v>0</v>
      </c>
      <c r="T345" s="2" t="str">
        <f t="shared" si="62"/>
        <v>38320 - Úprava odpadů k dalšímu využití, kromě demontáže vraků, strojů a zařízení</v>
      </c>
      <c r="AC345" s="2" t="s">
        <v>1378</v>
      </c>
    </row>
    <row r="346" spans="1:29" ht="15" customHeight="1" x14ac:dyDescent="0.25">
      <c r="A346" s="9">
        <v>4</v>
      </c>
      <c r="B346" s="9"/>
      <c r="C346" s="10"/>
      <c r="D346" s="10"/>
      <c r="E346" s="11" t="s">
        <v>4536</v>
      </c>
      <c r="F346" s="12" t="str">
        <f>E346</f>
        <v>39.00</v>
      </c>
      <c r="G346" s="12" t="s">
        <v>4536</v>
      </c>
      <c r="H346" s="12" t="s">
        <v>4537</v>
      </c>
      <c r="I346" s="13" t="str">
        <f t="shared" si="58"/>
        <v>39000</v>
      </c>
      <c r="J346" s="13" t="s">
        <v>1379</v>
      </c>
      <c r="K346" s="13" t="str">
        <f t="shared" si="60"/>
        <v>39000 - Sanace a jiné činnosti související s odpady</v>
      </c>
      <c r="L346" s="28">
        <f>IF(Převodník!$A$12='Číselník 2008 ÚR 4 a 5'!M346,1,0)</f>
        <v>0</v>
      </c>
      <c r="M346" s="2" t="s">
        <v>1381</v>
      </c>
      <c r="N346" s="17" t="s">
        <v>1380</v>
      </c>
      <c r="O346" s="9" t="str">
        <f t="shared" si="59"/>
        <v>39.00 - Sanace a jiné činnosti související s odpady</v>
      </c>
      <c r="P346" s="9" t="s">
        <v>4538</v>
      </c>
      <c r="Q346" s="2">
        <f t="shared" si="63"/>
        <v>0</v>
      </c>
      <c r="S346" s="2">
        <f t="shared" si="61"/>
        <v>0</v>
      </c>
      <c r="T346" s="2" t="str">
        <f t="shared" si="62"/>
        <v>39000 - Sanace a jiné činnosti související s odpady</v>
      </c>
      <c r="AC346" s="2" t="s">
        <v>1381</v>
      </c>
    </row>
    <row r="347" spans="1:29" ht="15" customHeight="1" x14ac:dyDescent="0.25">
      <c r="A347" s="9">
        <v>4</v>
      </c>
      <c r="B347" s="9"/>
      <c r="C347" s="10"/>
      <c r="D347" s="10"/>
      <c r="E347" s="11" t="s">
        <v>4539</v>
      </c>
      <c r="F347" s="12" t="str">
        <f>E347</f>
        <v>41.10</v>
      </c>
      <c r="G347" s="12" t="s">
        <v>4539</v>
      </c>
      <c r="H347" s="12" t="s">
        <v>4540</v>
      </c>
      <c r="I347" s="13" t="str">
        <f t="shared" si="58"/>
        <v>41100</v>
      </c>
      <c r="J347" s="13" t="s">
        <v>1382</v>
      </c>
      <c r="K347" s="13" t="str">
        <f t="shared" si="60"/>
        <v>41100 - Developerská činnost</v>
      </c>
      <c r="L347" s="28">
        <f>IF(Převodník!$A$12='Číselník 2008 ÚR 4 a 5'!M347,1,0)</f>
        <v>0</v>
      </c>
      <c r="M347" s="2" t="s">
        <v>1384</v>
      </c>
      <c r="N347" s="14" t="s">
        <v>1383</v>
      </c>
      <c r="O347" s="9" t="str">
        <f t="shared" si="59"/>
        <v>41.10 - Developerská činnost</v>
      </c>
      <c r="P347" s="9" t="s">
        <v>4541</v>
      </c>
      <c r="Q347" s="2">
        <f t="shared" si="63"/>
        <v>0</v>
      </c>
      <c r="S347" s="2">
        <f t="shared" si="61"/>
        <v>0</v>
      </c>
      <c r="T347" s="2" t="str">
        <f t="shared" si="62"/>
        <v>41100 - Developerská činnost</v>
      </c>
      <c r="AC347" s="2" t="s">
        <v>1384</v>
      </c>
    </row>
    <row r="348" spans="1:29" ht="15" customHeight="1" x14ac:dyDescent="0.25">
      <c r="A348" s="9">
        <v>4</v>
      </c>
      <c r="B348" s="9"/>
      <c r="C348" s="10"/>
      <c r="D348" s="10"/>
      <c r="E348" s="11" t="s">
        <v>4542</v>
      </c>
      <c r="F348" s="12" t="str">
        <f t="shared" ref="F348:F378" si="65">E348</f>
        <v>41.20</v>
      </c>
      <c r="G348" s="12" t="s">
        <v>4542</v>
      </c>
      <c r="H348" s="12" t="s">
        <v>4543</v>
      </c>
      <c r="I348" s="13" t="str">
        <f t="shared" si="58"/>
        <v>41200</v>
      </c>
      <c r="J348" s="13" t="s">
        <v>1388</v>
      </c>
      <c r="K348" s="13" t="str">
        <f t="shared" si="60"/>
        <v>41200 - Výstavba bytových a nebytových budov</v>
      </c>
      <c r="L348" s="28">
        <f>IF(Převodník!$A$12='Číselník 2008 ÚR 4 a 5'!M348,1,0)</f>
        <v>0</v>
      </c>
      <c r="M348" s="2" t="s">
        <v>1390</v>
      </c>
      <c r="N348" s="14" t="s">
        <v>4544</v>
      </c>
      <c r="O348" s="9" t="str">
        <f t="shared" si="59"/>
        <v>41.20 - Výstavba bytových a nebytových budov</v>
      </c>
      <c r="P348" s="9" t="s">
        <v>4545</v>
      </c>
      <c r="Q348" s="2">
        <f t="shared" si="63"/>
        <v>0</v>
      </c>
      <c r="S348" s="2">
        <f t="shared" si="61"/>
        <v>0</v>
      </c>
      <c r="T348" s="2" t="str">
        <f t="shared" si="62"/>
        <v>41200 - Výstavba bytových a nebytových budov</v>
      </c>
      <c r="AC348" s="2" t="s">
        <v>1390</v>
      </c>
    </row>
    <row r="349" spans="1:29" ht="15" customHeight="1" x14ac:dyDescent="0.25">
      <c r="A349" s="9">
        <v>5</v>
      </c>
      <c r="B349" s="9"/>
      <c r="C349" s="16"/>
      <c r="D349" s="16"/>
      <c r="E349" s="11" t="s">
        <v>4546</v>
      </c>
      <c r="F349" s="12" t="str">
        <f t="shared" si="65"/>
        <v>41.20.1</v>
      </c>
      <c r="G349" s="12" t="s">
        <v>4546</v>
      </c>
      <c r="H349" s="12" t="s">
        <v>1396</v>
      </c>
      <c r="I349" s="13" t="str">
        <f t="shared" si="58"/>
        <v>41201</v>
      </c>
      <c r="J349" s="13" t="s">
        <v>1396</v>
      </c>
      <c r="K349" s="13" t="str">
        <f t="shared" si="60"/>
        <v>41201 - Výstavba bytových budov</v>
      </c>
      <c r="L349" s="28">
        <f>IF(Převodník!$A$12='Číselník 2008 ÚR 4 a 5'!M349,1,0)</f>
        <v>0</v>
      </c>
      <c r="M349" s="2" t="s">
        <v>1398</v>
      </c>
      <c r="N349" s="14" t="s">
        <v>1397</v>
      </c>
      <c r="O349" s="9" t="str">
        <f t="shared" si="59"/>
        <v>41.20.1 - Výstavba bytových budov</v>
      </c>
      <c r="P349" s="9" t="s">
        <v>4547</v>
      </c>
      <c r="Q349" s="2">
        <f t="shared" si="63"/>
        <v>0</v>
      </c>
      <c r="S349" s="2">
        <f t="shared" si="61"/>
        <v>0</v>
      </c>
      <c r="T349" s="2" t="str">
        <f t="shared" si="62"/>
        <v>41201 - Výstavba bytových budov</v>
      </c>
      <c r="AC349" s="2" t="s">
        <v>1398</v>
      </c>
    </row>
    <row r="350" spans="1:29" ht="15" customHeight="1" x14ac:dyDescent="0.25">
      <c r="A350" s="9">
        <v>5</v>
      </c>
      <c r="B350" s="9"/>
      <c r="C350" s="16"/>
      <c r="D350" s="16"/>
      <c r="E350" s="11" t="s">
        <v>4548</v>
      </c>
      <c r="F350" s="12" t="str">
        <f t="shared" si="65"/>
        <v>41.20.2</v>
      </c>
      <c r="G350" s="12" t="s">
        <v>4548</v>
      </c>
      <c r="H350" s="12" t="s">
        <v>1399</v>
      </c>
      <c r="I350" s="13" t="str">
        <f t="shared" si="58"/>
        <v>41202</v>
      </c>
      <c r="J350" s="13" t="s">
        <v>1399</v>
      </c>
      <c r="K350" s="13" t="str">
        <f t="shared" si="60"/>
        <v>41202 - Výstavba nebytových budov</v>
      </c>
      <c r="L350" s="28">
        <f>IF(Převodník!$A$12='Číselník 2008 ÚR 4 a 5'!M350,1,0)</f>
        <v>0</v>
      </c>
      <c r="M350" s="2" t="s">
        <v>1401</v>
      </c>
      <c r="N350" s="14" t="s">
        <v>1400</v>
      </c>
      <c r="O350" s="9" t="str">
        <f t="shared" si="59"/>
        <v>41.20.2 - Výstavba nebytových budov</v>
      </c>
      <c r="P350" s="9" t="s">
        <v>4549</v>
      </c>
      <c r="Q350" s="2">
        <f t="shared" si="63"/>
        <v>0</v>
      </c>
      <c r="S350" s="2">
        <f t="shared" si="61"/>
        <v>0</v>
      </c>
      <c r="T350" s="2" t="str">
        <f t="shared" si="62"/>
        <v>41202 - Výstavba nebytových budov</v>
      </c>
      <c r="AC350" s="2" t="s">
        <v>1401</v>
      </c>
    </row>
    <row r="351" spans="1:29" ht="15" customHeight="1" x14ac:dyDescent="0.25">
      <c r="A351" s="9">
        <v>4</v>
      </c>
      <c r="B351" s="9"/>
      <c r="C351" s="10"/>
      <c r="D351" s="10"/>
      <c r="E351" s="11" t="s">
        <v>4550</v>
      </c>
      <c r="F351" s="12" t="str">
        <f t="shared" si="65"/>
        <v>42.11</v>
      </c>
      <c r="G351" s="12" t="s">
        <v>4550</v>
      </c>
      <c r="H351" s="12" t="s">
        <v>4551</v>
      </c>
      <c r="I351" s="13" t="str">
        <f t="shared" si="58"/>
        <v>42110</v>
      </c>
      <c r="J351" s="13" t="s">
        <v>1402</v>
      </c>
      <c r="K351" s="13" t="str">
        <f t="shared" si="60"/>
        <v>42110 - Výstavba silnic a dálnic</v>
      </c>
      <c r="L351" s="28">
        <f>IF(Převodník!$A$12='Číselník 2008 ÚR 4 a 5'!M351,1,0)</f>
        <v>0</v>
      </c>
      <c r="M351" s="2" t="s">
        <v>1404</v>
      </c>
      <c r="N351" s="14" t="s">
        <v>1403</v>
      </c>
      <c r="O351" s="9" t="str">
        <f t="shared" si="59"/>
        <v>42.11 - Výstavba silnic a dálnic</v>
      </c>
      <c r="P351" s="9" t="s">
        <v>4552</v>
      </c>
      <c r="Q351" s="2">
        <f t="shared" si="63"/>
        <v>0</v>
      </c>
      <c r="S351" s="2">
        <f t="shared" si="61"/>
        <v>0</v>
      </c>
      <c r="T351" s="2" t="str">
        <f t="shared" si="62"/>
        <v>42110 - Výstavba silnic a dálnic</v>
      </c>
      <c r="AC351" s="2" t="s">
        <v>1404</v>
      </c>
    </row>
    <row r="352" spans="1:29" ht="15" customHeight="1" x14ac:dyDescent="0.25">
      <c r="A352" s="9">
        <v>4</v>
      </c>
      <c r="B352" s="9"/>
      <c r="C352" s="10"/>
      <c r="D352" s="10"/>
      <c r="E352" s="11" t="s">
        <v>4553</v>
      </c>
      <c r="F352" s="12" t="str">
        <f t="shared" si="65"/>
        <v>42.12</v>
      </c>
      <c r="G352" s="12" t="s">
        <v>4553</v>
      </c>
      <c r="H352" s="12" t="s">
        <v>4554</v>
      </c>
      <c r="I352" s="13" t="str">
        <f t="shared" si="58"/>
        <v>42120</v>
      </c>
      <c r="J352" s="13" t="s">
        <v>1408</v>
      </c>
      <c r="K352" s="13" t="str">
        <f t="shared" si="60"/>
        <v>42120 - Výstavba železnic a podzemních drah</v>
      </c>
      <c r="L352" s="28">
        <f>IF(Převodník!$A$12='Číselník 2008 ÚR 4 a 5'!M352,1,0)</f>
        <v>0</v>
      </c>
      <c r="M352" s="2" t="s">
        <v>1410</v>
      </c>
      <c r="N352" s="14" t="s">
        <v>1409</v>
      </c>
      <c r="O352" s="9" t="str">
        <f t="shared" si="59"/>
        <v>42.12 - Výstavba železnic a podzemních drah</v>
      </c>
      <c r="P352" s="9" t="s">
        <v>4555</v>
      </c>
      <c r="Q352" s="2">
        <f t="shared" si="63"/>
        <v>0</v>
      </c>
      <c r="S352" s="2">
        <f t="shared" si="61"/>
        <v>0</v>
      </c>
      <c r="T352" s="2" t="str">
        <f t="shared" si="62"/>
        <v>42120 - Výstavba železnic a podzemních drah</v>
      </c>
      <c r="AC352" s="2" t="s">
        <v>1410</v>
      </c>
    </row>
    <row r="353" spans="1:29" ht="15" customHeight="1" x14ac:dyDescent="0.25">
      <c r="A353" s="9">
        <v>4</v>
      </c>
      <c r="B353" s="9"/>
      <c r="C353" s="10"/>
      <c r="D353" s="10"/>
      <c r="E353" s="11" t="s">
        <v>4556</v>
      </c>
      <c r="F353" s="12" t="str">
        <f t="shared" si="65"/>
        <v>42.13</v>
      </c>
      <c r="G353" s="12" t="s">
        <v>4556</v>
      </c>
      <c r="H353" s="12" t="s">
        <v>4557</v>
      </c>
      <c r="I353" s="13" t="str">
        <f t="shared" si="58"/>
        <v>42130</v>
      </c>
      <c r="J353" s="13" t="s">
        <v>1411</v>
      </c>
      <c r="K353" s="13" t="str">
        <f t="shared" si="60"/>
        <v>42130 - Výstavba mostů a tunelů</v>
      </c>
      <c r="L353" s="28">
        <f>IF(Převodník!$A$12='Číselník 2008 ÚR 4 a 5'!M353,1,0)</f>
        <v>0</v>
      </c>
      <c r="M353" s="2" t="s">
        <v>1413</v>
      </c>
      <c r="N353" s="14" t="s">
        <v>1412</v>
      </c>
      <c r="O353" s="9" t="str">
        <f t="shared" si="59"/>
        <v>42.13 - Výstavba mostů a tunelů</v>
      </c>
      <c r="P353" s="9" t="s">
        <v>4558</v>
      </c>
      <c r="Q353" s="2">
        <f t="shared" si="63"/>
        <v>0</v>
      </c>
      <c r="S353" s="2">
        <f t="shared" si="61"/>
        <v>0</v>
      </c>
      <c r="T353" s="2" t="str">
        <f t="shared" si="62"/>
        <v>42130 - Výstavba mostů a tunelů</v>
      </c>
      <c r="AC353" s="2" t="s">
        <v>1413</v>
      </c>
    </row>
    <row r="354" spans="1:29" ht="15" customHeight="1" x14ac:dyDescent="0.25">
      <c r="A354" s="9">
        <v>4</v>
      </c>
      <c r="B354" s="9"/>
      <c r="C354" s="10"/>
      <c r="D354" s="10"/>
      <c r="E354" s="11" t="s">
        <v>4559</v>
      </c>
      <c r="F354" s="12" t="str">
        <f t="shared" si="65"/>
        <v>42.21</v>
      </c>
      <c r="G354" s="12" t="s">
        <v>4559</v>
      </c>
      <c r="H354" s="12" t="s">
        <v>4560</v>
      </c>
      <c r="I354" s="13" t="str">
        <f t="shared" si="58"/>
        <v>42210</v>
      </c>
      <c r="J354" s="13" t="s">
        <v>1414</v>
      </c>
      <c r="K354" s="13" t="str">
        <f t="shared" si="60"/>
        <v>42210 - Výstavba inženýrských sítí pro kapaliny a plyny</v>
      </c>
      <c r="L354" s="28">
        <f>IF(Převodník!$A$12='Číselník 2008 ÚR 4 a 5'!M354,1,0)</f>
        <v>0</v>
      </c>
      <c r="M354" s="2" t="s">
        <v>1416</v>
      </c>
      <c r="N354" s="14" t="s">
        <v>1415</v>
      </c>
      <c r="O354" s="9" t="str">
        <f t="shared" si="59"/>
        <v>42.21 - Výstavba inženýrských sítí pro kapaliny a plyny</v>
      </c>
      <c r="P354" s="9" t="s">
        <v>4561</v>
      </c>
      <c r="Q354" s="2">
        <f t="shared" si="63"/>
        <v>0</v>
      </c>
      <c r="S354" s="2">
        <f t="shared" si="61"/>
        <v>0</v>
      </c>
      <c r="T354" s="2" t="str">
        <f t="shared" si="62"/>
        <v>42210 - Výstavba inženýrských sítí pro kapaliny a plyny</v>
      </c>
      <c r="AC354" s="2" t="s">
        <v>1416</v>
      </c>
    </row>
    <row r="355" spans="1:29" ht="15" customHeight="1" x14ac:dyDescent="0.25">
      <c r="A355" s="9">
        <v>5</v>
      </c>
      <c r="B355" s="9"/>
      <c r="C355" s="16"/>
      <c r="D355" s="16"/>
      <c r="E355" s="11" t="s">
        <v>4562</v>
      </c>
      <c r="F355" s="12" t="str">
        <f t="shared" si="65"/>
        <v>42.21.1</v>
      </c>
      <c r="G355" s="12" t="s">
        <v>4562</v>
      </c>
      <c r="H355" s="12" t="s">
        <v>1417</v>
      </c>
      <c r="I355" s="13" t="str">
        <f t="shared" si="58"/>
        <v>42211</v>
      </c>
      <c r="J355" s="13" t="s">
        <v>1417</v>
      </c>
      <c r="K355" s="13" t="str">
        <f t="shared" si="60"/>
        <v>42211 - Výstavba inženýrských sítí pro kapaliny</v>
      </c>
      <c r="L355" s="28">
        <f>IF(Převodník!$A$12='Číselník 2008 ÚR 4 a 5'!M355,1,0)</f>
        <v>0</v>
      </c>
      <c r="M355" s="2" t="s">
        <v>1419</v>
      </c>
      <c r="N355" s="14" t="s">
        <v>1418</v>
      </c>
      <c r="O355" s="9" t="str">
        <f t="shared" si="59"/>
        <v>42.21.1 - Výstavba inženýrských sítí pro kapaliny</v>
      </c>
      <c r="P355" s="9" t="s">
        <v>4563</v>
      </c>
      <c r="Q355" s="2">
        <f t="shared" si="63"/>
        <v>0</v>
      </c>
      <c r="S355" s="2">
        <f t="shared" si="61"/>
        <v>0</v>
      </c>
      <c r="T355" s="2" t="str">
        <f t="shared" si="62"/>
        <v>42211 - Výstavba inženýrských sítí pro kapaliny</v>
      </c>
      <c r="AC355" s="2" t="s">
        <v>1419</v>
      </c>
    </row>
    <row r="356" spans="1:29" ht="15" customHeight="1" x14ac:dyDescent="0.25">
      <c r="A356" s="9">
        <v>5</v>
      </c>
      <c r="B356" s="9"/>
      <c r="C356" s="16"/>
      <c r="D356" s="16"/>
      <c r="E356" s="11" t="s">
        <v>4564</v>
      </c>
      <c r="F356" s="12" t="str">
        <f t="shared" si="65"/>
        <v>42.21.2</v>
      </c>
      <c r="G356" s="12" t="s">
        <v>4564</v>
      </c>
      <c r="H356" s="12" t="s">
        <v>1420</v>
      </c>
      <c r="I356" s="13" t="str">
        <f t="shared" si="58"/>
        <v>42212</v>
      </c>
      <c r="J356" s="13" t="s">
        <v>1420</v>
      </c>
      <c r="K356" s="13" t="str">
        <f t="shared" si="60"/>
        <v>42212 - Výstavba inženýrských sítí pro plyny</v>
      </c>
      <c r="L356" s="28">
        <f>IF(Převodník!$A$12='Číselník 2008 ÚR 4 a 5'!M356,1,0)</f>
        <v>0</v>
      </c>
      <c r="M356" s="2" t="s">
        <v>1422</v>
      </c>
      <c r="N356" s="14" t="s">
        <v>1421</v>
      </c>
      <c r="O356" s="9" t="str">
        <f t="shared" si="59"/>
        <v>42.21.2 - Výstavba inženýrských sítí pro plyny</v>
      </c>
      <c r="P356" s="9" t="s">
        <v>4565</v>
      </c>
      <c r="Q356" s="2">
        <f t="shared" si="63"/>
        <v>0</v>
      </c>
      <c r="S356" s="2">
        <f t="shared" si="61"/>
        <v>0</v>
      </c>
      <c r="T356" s="2" t="str">
        <f t="shared" si="62"/>
        <v>42212 - Výstavba inženýrských sítí pro plyny</v>
      </c>
      <c r="AC356" s="2" t="s">
        <v>1422</v>
      </c>
    </row>
    <row r="357" spans="1:29" ht="15" customHeight="1" x14ac:dyDescent="0.25">
      <c r="A357" s="9">
        <v>4</v>
      </c>
      <c r="B357" s="9"/>
      <c r="C357" s="10"/>
      <c r="D357" s="10"/>
      <c r="E357" s="11" t="s">
        <v>4566</v>
      </c>
      <c r="F357" s="12" t="str">
        <f t="shared" si="65"/>
        <v>42.22</v>
      </c>
      <c r="G357" s="12" t="s">
        <v>4566</v>
      </c>
      <c r="H357" s="12" t="s">
        <v>4567</v>
      </c>
      <c r="I357" s="13" t="str">
        <f t="shared" si="58"/>
        <v>42220</v>
      </c>
      <c r="J357" s="13" t="s">
        <v>1423</v>
      </c>
      <c r="K357" s="13" t="str">
        <f t="shared" si="60"/>
        <v>42220 - Výstavba inženýrských sítí pro elektřinu a telekomunikace</v>
      </c>
      <c r="L357" s="28">
        <f>IF(Převodník!$A$12='Číselník 2008 ÚR 4 a 5'!M357,1,0)</f>
        <v>0</v>
      </c>
      <c r="M357" s="2" t="s">
        <v>4568</v>
      </c>
      <c r="N357" s="14" t="s">
        <v>4569</v>
      </c>
      <c r="O357" s="9" t="str">
        <f t="shared" si="59"/>
        <v>42.22 - Výstavba inženýrských sítí pro elektřinu a telekomunikace</v>
      </c>
      <c r="P357" s="9" t="s">
        <v>4570</v>
      </c>
      <c r="Q357" s="2">
        <f t="shared" si="63"/>
        <v>0</v>
      </c>
      <c r="S357" s="2">
        <f t="shared" si="61"/>
        <v>0</v>
      </c>
      <c r="T357" s="2" t="str">
        <f t="shared" si="62"/>
        <v>42220 - Výstavba inženýrských sítí pro elektřinu a telekomunikace</v>
      </c>
      <c r="AC357" s="2" t="s">
        <v>4568</v>
      </c>
    </row>
    <row r="358" spans="1:29" ht="15" customHeight="1" x14ac:dyDescent="0.25">
      <c r="A358" s="9">
        <v>4</v>
      </c>
      <c r="B358" s="9"/>
      <c r="C358" s="10"/>
      <c r="D358" s="10"/>
      <c r="E358" s="11" t="s">
        <v>4571</v>
      </c>
      <c r="F358" s="12" t="str">
        <f t="shared" si="65"/>
        <v>42.91</v>
      </c>
      <c r="G358" s="12" t="s">
        <v>4571</v>
      </c>
      <c r="H358" s="12" t="s">
        <v>4572</v>
      </c>
      <c r="I358" s="13" t="str">
        <f t="shared" si="58"/>
        <v>42910</v>
      </c>
      <c r="J358" s="13" t="s">
        <v>1426</v>
      </c>
      <c r="K358" s="13" t="str">
        <f t="shared" si="60"/>
        <v>42910 - Výstavba vodních děl</v>
      </c>
      <c r="L358" s="28">
        <f>IF(Převodník!$A$12='Číselník 2008 ÚR 4 a 5'!M358,1,0)</f>
        <v>0</v>
      </c>
      <c r="M358" s="2" t="s">
        <v>1428</v>
      </c>
      <c r="N358" s="14" t="s">
        <v>1427</v>
      </c>
      <c r="O358" s="9" t="str">
        <f t="shared" si="59"/>
        <v>42.91 - Výstavba vodních děl</v>
      </c>
      <c r="P358" s="9" t="s">
        <v>4573</v>
      </c>
      <c r="Q358" s="2">
        <f t="shared" si="63"/>
        <v>0</v>
      </c>
      <c r="S358" s="2">
        <f t="shared" si="61"/>
        <v>0</v>
      </c>
      <c r="T358" s="2" t="str">
        <f t="shared" si="62"/>
        <v>42910 - Výstavba vodních děl</v>
      </c>
      <c r="AC358" s="2" t="s">
        <v>1428</v>
      </c>
    </row>
    <row r="359" spans="1:29" ht="15" customHeight="1" x14ac:dyDescent="0.25">
      <c r="A359" s="9">
        <v>4</v>
      </c>
      <c r="B359" s="9"/>
      <c r="C359" s="10"/>
      <c r="D359" s="10"/>
      <c r="E359" s="11" t="s">
        <v>4574</v>
      </c>
      <c r="F359" s="12" t="str">
        <f t="shared" si="65"/>
        <v>42.99</v>
      </c>
      <c r="G359" s="12" t="s">
        <v>4574</v>
      </c>
      <c r="H359" s="12" t="s">
        <v>4575</v>
      </c>
      <c r="I359" s="13" t="str">
        <f t="shared" si="58"/>
        <v>42990</v>
      </c>
      <c r="J359" s="13" t="s">
        <v>1429</v>
      </c>
      <c r="K359" s="13" t="str">
        <f t="shared" si="60"/>
        <v>42990 - Výstavba ostatních staveb j. n.</v>
      </c>
      <c r="L359" s="28">
        <f>IF(Převodník!$A$12='Číselník 2008 ÚR 4 a 5'!M359,1,0)</f>
        <v>0</v>
      </c>
      <c r="M359" s="2" t="s">
        <v>1431</v>
      </c>
      <c r="N359" s="14" t="s">
        <v>1430</v>
      </c>
      <c r="O359" s="9" t="str">
        <f t="shared" si="59"/>
        <v>42.99 - Výstavba ostatních staveb j. n.</v>
      </c>
      <c r="P359" s="9" t="s">
        <v>4576</v>
      </c>
      <c r="Q359" s="2">
        <f t="shared" si="63"/>
        <v>0</v>
      </c>
      <c r="S359" s="2">
        <f t="shared" si="61"/>
        <v>0</v>
      </c>
      <c r="T359" s="2" t="str">
        <f t="shared" si="62"/>
        <v>42990 - Výstavba ostatních staveb j. n.</v>
      </c>
      <c r="AC359" s="2" t="s">
        <v>1431</v>
      </c>
    </row>
    <row r="360" spans="1:29" ht="15" customHeight="1" x14ac:dyDescent="0.25">
      <c r="A360" s="9">
        <v>4</v>
      </c>
      <c r="B360" s="9"/>
      <c r="C360" s="10"/>
      <c r="D360" s="10"/>
      <c r="E360" s="11" t="s">
        <v>4577</v>
      </c>
      <c r="F360" s="12" t="str">
        <f t="shared" si="65"/>
        <v>43.11</v>
      </c>
      <c r="G360" s="12" t="s">
        <v>4577</v>
      </c>
      <c r="H360" s="12" t="s">
        <v>4578</v>
      </c>
      <c r="I360" s="13" t="str">
        <f t="shared" si="58"/>
        <v>43110</v>
      </c>
      <c r="J360" s="13" t="s">
        <v>1434</v>
      </c>
      <c r="K360" s="13" t="str">
        <f t="shared" si="60"/>
        <v>43110 - Demolice</v>
      </c>
      <c r="L360" s="28">
        <f>IF(Převodník!$A$12='Číselník 2008 ÚR 4 a 5'!M360,1,0)</f>
        <v>0</v>
      </c>
      <c r="M360" s="2" t="s">
        <v>1436</v>
      </c>
      <c r="N360" s="14" t="s">
        <v>1435</v>
      </c>
      <c r="O360" s="9" t="str">
        <f t="shared" si="59"/>
        <v>43.11 - Demolice</v>
      </c>
      <c r="P360" s="9" t="s">
        <v>4579</v>
      </c>
      <c r="Q360" s="2">
        <f t="shared" si="63"/>
        <v>0</v>
      </c>
      <c r="S360" s="2">
        <f t="shared" si="61"/>
        <v>0</v>
      </c>
      <c r="T360" s="2" t="str">
        <f t="shared" si="62"/>
        <v>43110 - Demolice</v>
      </c>
      <c r="AC360" s="2" t="s">
        <v>1436</v>
      </c>
    </row>
    <row r="361" spans="1:29" ht="15" customHeight="1" x14ac:dyDescent="0.25">
      <c r="A361" s="9">
        <v>4</v>
      </c>
      <c r="B361" s="9"/>
      <c r="C361" s="10"/>
      <c r="D361" s="10"/>
      <c r="E361" s="11" t="s">
        <v>4580</v>
      </c>
      <c r="F361" s="12" t="str">
        <f t="shared" si="65"/>
        <v>43.12</v>
      </c>
      <c r="G361" s="12" t="s">
        <v>4580</v>
      </c>
      <c r="H361" s="12" t="s">
        <v>4581</v>
      </c>
      <c r="I361" s="13" t="str">
        <f t="shared" si="58"/>
        <v>43120</v>
      </c>
      <c r="J361" s="13" t="s">
        <v>1437</v>
      </c>
      <c r="K361" s="13" t="str">
        <f t="shared" si="60"/>
        <v>43120 - Příprava staveniště</v>
      </c>
      <c r="L361" s="28">
        <f>IF(Převodník!$A$12='Číselník 2008 ÚR 4 a 5'!M361,1,0)</f>
        <v>0</v>
      </c>
      <c r="M361" s="2" t="s">
        <v>1439</v>
      </c>
      <c r="N361" s="14" t="s">
        <v>1438</v>
      </c>
      <c r="O361" s="9" t="str">
        <f t="shared" si="59"/>
        <v>43.12 - Příprava staveniště</v>
      </c>
      <c r="P361" s="9" t="s">
        <v>4582</v>
      </c>
      <c r="Q361" s="2">
        <f t="shared" si="63"/>
        <v>0</v>
      </c>
      <c r="S361" s="2">
        <f t="shared" si="61"/>
        <v>0</v>
      </c>
      <c r="T361" s="2" t="str">
        <f t="shared" si="62"/>
        <v>43120 - Příprava staveniště</v>
      </c>
      <c r="AC361" s="2" t="s">
        <v>1439</v>
      </c>
    </row>
    <row r="362" spans="1:29" ht="15" customHeight="1" x14ac:dyDescent="0.25">
      <c r="A362" s="9">
        <v>4</v>
      </c>
      <c r="B362" s="9"/>
      <c r="C362" s="10"/>
      <c r="D362" s="10"/>
      <c r="E362" s="11" t="s">
        <v>4583</v>
      </c>
      <c r="F362" s="12" t="str">
        <f t="shared" si="65"/>
        <v>43.13</v>
      </c>
      <c r="G362" s="12" t="s">
        <v>4583</v>
      </c>
      <c r="H362" s="12" t="s">
        <v>4584</v>
      </c>
      <c r="I362" s="13" t="str">
        <f t="shared" si="58"/>
        <v>43130</v>
      </c>
      <c r="J362" s="13" t="s">
        <v>1440</v>
      </c>
      <c r="K362" s="13" t="str">
        <f t="shared" si="60"/>
        <v>43130 - Průzkumné vrtné práce</v>
      </c>
      <c r="L362" s="28">
        <f>IF(Převodník!$A$12='Číselník 2008 ÚR 4 a 5'!M362,1,0)</f>
        <v>0</v>
      </c>
      <c r="M362" s="2" t="s">
        <v>1442</v>
      </c>
      <c r="N362" s="14" t="s">
        <v>1441</v>
      </c>
      <c r="O362" s="9" t="str">
        <f t="shared" si="59"/>
        <v>43.13 - Průzkumné vrtné práce</v>
      </c>
      <c r="P362" s="9" t="s">
        <v>4585</v>
      </c>
      <c r="Q362" s="2">
        <f t="shared" si="63"/>
        <v>0</v>
      </c>
      <c r="S362" s="2">
        <f t="shared" si="61"/>
        <v>0</v>
      </c>
      <c r="T362" s="2" t="str">
        <f t="shared" si="62"/>
        <v>43130 - Průzkumné vrtné práce</v>
      </c>
      <c r="AC362" s="2" t="s">
        <v>1442</v>
      </c>
    </row>
    <row r="363" spans="1:29" ht="15" customHeight="1" x14ac:dyDescent="0.25">
      <c r="A363" s="9">
        <v>4</v>
      </c>
      <c r="B363" s="9"/>
      <c r="C363" s="10"/>
      <c r="D363" s="10"/>
      <c r="E363" s="11" t="s">
        <v>4586</v>
      </c>
      <c r="F363" s="12" t="str">
        <f t="shared" si="65"/>
        <v>43.21</v>
      </c>
      <c r="G363" s="12" t="s">
        <v>4586</v>
      </c>
      <c r="H363" s="12" t="s">
        <v>4587</v>
      </c>
      <c r="I363" s="13" t="str">
        <f t="shared" si="58"/>
        <v>43210</v>
      </c>
      <c r="J363" s="13" t="s">
        <v>1443</v>
      </c>
      <c r="K363" s="13" t="str">
        <f t="shared" si="60"/>
        <v>43210 - Elektrické instalace</v>
      </c>
      <c r="L363" s="28">
        <f>IF(Převodník!$A$12='Číselník 2008 ÚR 4 a 5'!M363,1,0)</f>
        <v>0</v>
      </c>
      <c r="M363" s="2" t="s">
        <v>1445</v>
      </c>
      <c r="N363" s="14" t="s">
        <v>1444</v>
      </c>
      <c r="O363" s="9" t="str">
        <f t="shared" si="59"/>
        <v>43.21 - Elektrické instalace</v>
      </c>
      <c r="P363" s="9" t="s">
        <v>4588</v>
      </c>
      <c r="Q363" s="2">
        <f t="shared" si="63"/>
        <v>0</v>
      </c>
      <c r="S363" s="2">
        <f t="shared" si="61"/>
        <v>0</v>
      </c>
      <c r="T363" s="2" t="str">
        <f t="shared" si="62"/>
        <v>43210 - Elektrické instalace</v>
      </c>
      <c r="AC363" s="2" t="s">
        <v>1445</v>
      </c>
    </row>
    <row r="364" spans="1:29" ht="15" customHeight="1" x14ac:dyDescent="0.25">
      <c r="A364" s="9">
        <v>4</v>
      </c>
      <c r="B364" s="9"/>
      <c r="C364" s="10"/>
      <c r="D364" s="10"/>
      <c r="E364" s="11" t="s">
        <v>4589</v>
      </c>
      <c r="F364" s="12" t="str">
        <f t="shared" si="65"/>
        <v>43.22</v>
      </c>
      <c r="G364" s="12" t="s">
        <v>4589</v>
      </c>
      <c r="H364" s="12" t="s">
        <v>4590</v>
      </c>
      <c r="I364" s="13" t="str">
        <f t="shared" si="58"/>
        <v>43220</v>
      </c>
      <c r="J364" s="13" t="s">
        <v>1446</v>
      </c>
      <c r="K364" s="13" t="str">
        <f t="shared" si="60"/>
        <v>43220 - Instalace vody, odpadu, plynu, topení a klimatizace</v>
      </c>
      <c r="L364" s="28">
        <f>IF(Převodník!$A$12='Číselník 2008 ÚR 4 a 5'!M364,1,0)</f>
        <v>0</v>
      </c>
      <c r="M364" s="2" t="s">
        <v>1448</v>
      </c>
      <c r="N364" s="14" t="s">
        <v>1447</v>
      </c>
      <c r="O364" s="9" t="str">
        <f t="shared" si="59"/>
        <v>43.22 - Instalace vody, odpadu, plynu, topení a klimatizace</v>
      </c>
      <c r="P364" s="9" t="s">
        <v>4591</v>
      </c>
      <c r="Q364" s="2">
        <f t="shared" si="63"/>
        <v>0</v>
      </c>
      <c r="S364" s="2">
        <f t="shared" si="61"/>
        <v>0</v>
      </c>
      <c r="T364" s="2" t="str">
        <f t="shared" si="62"/>
        <v>43220 - Instalace vody, odpadu, plynu, topení a klimatizace</v>
      </c>
      <c r="AC364" s="2" t="s">
        <v>1448</v>
      </c>
    </row>
    <row r="365" spans="1:29" ht="15" customHeight="1" x14ac:dyDescent="0.25">
      <c r="A365" s="9">
        <v>4</v>
      </c>
      <c r="B365" s="9"/>
      <c r="C365" s="10"/>
      <c r="D365" s="10"/>
      <c r="E365" s="11" t="s">
        <v>4592</v>
      </c>
      <c r="F365" s="12" t="str">
        <f t="shared" si="65"/>
        <v>43.29</v>
      </c>
      <c r="G365" s="12" t="s">
        <v>4592</v>
      </c>
      <c r="H365" s="12" t="s">
        <v>4593</v>
      </c>
      <c r="I365" s="13" t="str">
        <f t="shared" si="58"/>
        <v>43290</v>
      </c>
      <c r="J365" s="13" t="s">
        <v>1451</v>
      </c>
      <c r="K365" s="13" t="str">
        <f t="shared" si="60"/>
        <v>43290 - Ostatní stavební instalace</v>
      </c>
      <c r="L365" s="28">
        <f>IF(Převodník!$A$12='Číselník 2008 ÚR 4 a 5'!M365,1,0)</f>
        <v>0</v>
      </c>
      <c r="M365" s="2" t="s">
        <v>1453</v>
      </c>
      <c r="N365" s="14" t="s">
        <v>1452</v>
      </c>
      <c r="O365" s="9" t="str">
        <f t="shared" si="59"/>
        <v>43.29 - Ostatní stavební instalace</v>
      </c>
      <c r="P365" s="9" t="s">
        <v>4594</v>
      </c>
      <c r="Q365" s="2">
        <f t="shared" si="63"/>
        <v>0</v>
      </c>
      <c r="S365" s="2">
        <f t="shared" si="61"/>
        <v>0</v>
      </c>
      <c r="T365" s="2" t="str">
        <f t="shared" si="62"/>
        <v>43290 - Ostatní stavební instalace</v>
      </c>
      <c r="AC365" s="2" t="s">
        <v>1453</v>
      </c>
    </row>
    <row r="366" spans="1:29" ht="15" customHeight="1" x14ac:dyDescent="0.25">
      <c r="A366" s="9">
        <v>4</v>
      </c>
      <c r="B366" s="9"/>
      <c r="C366" s="10"/>
      <c r="D366" s="10"/>
      <c r="E366" s="11" t="s">
        <v>4595</v>
      </c>
      <c r="F366" s="12" t="str">
        <f t="shared" si="65"/>
        <v>43.31</v>
      </c>
      <c r="G366" s="12" t="s">
        <v>4595</v>
      </c>
      <c r="H366" s="12" t="s">
        <v>4596</v>
      </c>
      <c r="I366" s="13" t="str">
        <f t="shared" si="58"/>
        <v>43310</v>
      </c>
      <c r="J366" s="13" t="s">
        <v>1459</v>
      </c>
      <c r="K366" s="13" t="str">
        <f t="shared" si="60"/>
        <v>43310 - Omítkářské práce</v>
      </c>
      <c r="L366" s="28">
        <f>IF(Převodník!$A$12='Číselník 2008 ÚR 4 a 5'!M366,1,0)</f>
        <v>0</v>
      </c>
      <c r="M366" s="2" t="s">
        <v>1461</v>
      </c>
      <c r="N366" s="14" t="s">
        <v>1460</v>
      </c>
      <c r="O366" s="9" t="str">
        <f t="shared" si="59"/>
        <v>43.31 - Omítkářské práce</v>
      </c>
      <c r="P366" s="9" t="s">
        <v>4597</v>
      </c>
      <c r="Q366" s="2">
        <f t="shared" si="63"/>
        <v>0</v>
      </c>
      <c r="S366" s="2">
        <f t="shared" si="61"/>
        <v>0</v>
      </c>
      <c r="T366" s="2" t="str">
        <f t="shared" si="62"/>
        <v>43310 - Omítkářské práce</v>
      </c>
      <c r="AC366" s="2" t="s">
        <v>1461</v>
      </c>
    </row>
    <row r="367" spans="1:29" ht="15" customHeight="1" x14ac:dyDescent="0.25">
      <c r="A367" s="9">
        <v>4</v>
      </c>
      <c r="B367" s="9"/>
      <c r="C367" s="10"/>
      <c r="D367" s="10"/>
      <c r="E367" s="11" t="s">
        <v>4598</v>
      </c>
      <c r="F367" s="12" t="str">
        <f t="shared" si="65"/>
        <v>43.32</v>
      </c>
      <c r="G367" s="12" t="s">
        <v>4598</v>
      </c>
      <c r="H367" s="12" t="s">
        <v>4599</v>
      </c>
      <c r="I367" s="13" t="str">
        <f t="shared" si="58"/>
        <v>43320</v>
      </c>
      <c r="J367" s="13" t="s">
        <v>1462</v>
      </c>
      <c r="K367" s="13" t="str">
        <f t="shared" si="60"/>
        <v>43320 - Truhlářské práce</v>
      </c>
      <c r="L367" s="28">
        <f>IF(Převodník!$A$12='Číselník 2008 ÚR 4 a 5'!M367,1,0)</f>
        <v>0</v>
      </c>
      <c r="M367" s="2" t="s">
        <v>1464</v>
      </c>
      <c r="N367" s="14" t="s">
        <v>1463</v>
      </c>
      <c r="O367" s="9" t="str">
        <f t="shared" si="59"/>
        <v>43.32 - Truhlářské práce</v>
      </c>
      <c r="P367" s="9" t="s">
        <v>4600</v>
      </c>
      <c r="Q367" s="2">
        <f t="shared" si="63"/>
        <v>0</v>
      </c>
      <c r="S367" s="2">
        <f t="shared" si="61"/>
        <v>0</v>
      </c>
      <c r="T367" s="2" t="str">
        <f t="shared" si="62"/>
        <v>43320 - Truhlářské práce</v>
      </c>
      <c r="AC367" s="2" t="s">
        <v>1464</v>
      </c>
    </row>
    <row r="368" spans="1:29" ht="15" customHeight="1" x14ac:dyDescent="0.25">
      <c r="A368" s="9">
        <v>4</v>
      </c>
      <c r="B368" s="9"/>
      <c r="C368" s="10"/>
      <c r="D368" s="10"/>
      <c r="E368" s="11" t="s">
        <v>4601</v>
      </c>
      <c r="F368" s="12" t="str">
        <f t="shared" si="65"/>
        <v>43.33</v>
      </c>
      <c r="G368" s="12" t="s">
        <v>4601</v>
      </c>
      <c r="H368" s="12" t="s">
        <v>4602</v>
      </c>
      <c r="I368" s="13" t="str">
        <f t="shared" si="58"/>
        <v>43330</v>
      </c>
      <c r="J368" s="13" t="s">
        <v>1465</v>
      </c>
      <c r="K368" s="13" t="str">
        <f t="shared" si="60"/>
        <v>43330 - Obkládání stěn a pokládání podlahových krytin</v>
      </c>
      <c r="L368" s="28">
        <f>IF(Převodník!$A$12='Číselník 2008 ÚR 4 a 5'!M368,1,0)</f>
        <v>0</v>
      </c>
      <c r="M368" s="2" t="s">
        <v>1467</v>
      </c>
      <c r="N368" s="14" t="s">
        <v>1466</v>
      </c>
      <c r="O368" s="9" t="str">
        <f t="shared" si="59"/>
        <v>43.33 - Obkládání stěn a pokládání podlahových krytin</v>
      </c>
      <c r="P368" s="9" t="s">
        <v>4603</v>
      </c>
      <c r="Q368" s="2">
        <f t="shared" si="63"/>
        <v>0</v>
      </c>
      <c r="S368" s="2">
        <f t="shared" si="61"/>
        <v>0</v>
      </c>
      <c r="T368" s="2" t="str">
        <f t="shared" si="62"/>
        <v>43330 - Obkládání stěn a pokládání podlahových krytin</v>
      </c>
      <c r="AC368" s="2" t="s">
        <v>1467</v>
      </c>
    </row>
    <row r="369" spans="1:29" ht="15" customHeight="1" x14ac:dyDescent="0.25">
      <c r="A369" s="9">
        <v>4</v>
      </c>
      <c r="B369" s="9"/>
      <c r="C369" s="10"/>
      <c r="D369" s="10"/>
      <c r="E369" s="11" t="s">
        <v>4604</v>
      </c>
      <c r="F369" s="12" t="str">
        <f t="shared" si="65"/>
        <v>43.34</v>
      </c>
      <c r="G369" s="12" t="s">
        <v>4604</v>
      </c>
      <c r="H369" s="12" t="s">
        <v>4605</v>
      </c>
      <c r="I369" s="13" t="str">
        <f t="shared" si="58"/>
        <v>43340</v>
      </c>
      <c r="J369" s="13" t="s">
        <v>1468</v>
      </c>
      <c r="K369" s="13" t="str">
        <f t="shared" si="60"/>
        <v>43340 - Sklenářské, malířské a natěračské práce</v>
      </c>
      <c r="L369" s="28">
        <f>IF(Převodník!$A$12='Číselník 2008 ÚR 4 a 5'!M369,1,0)</f>
        <v>0</v>
      </c>
      <c r="M369" s="2" t="s">
        <v>1470</v>
      </c>
      <c r="N369" s="14" t="s">
        <v>1469</v>
      </c>
      <c r="O369" s="9" t="str">
        <f t="shared" si="59"/>
        <v>43.34 - Sklenářské, malířské a natěračské práce</v>
      </c>
      <c r="P369" s="9" t="s">
        <v>4606</v>
      </c>
      <c r="Q369" s="2">
        <f t="shared" si="63"/>
        <v>0</v>
      </c>
      <c r="S369" s="2">
        <f t="shared" si="61"/>
        <v>0</v>
      </c>
      <c r="T369" s="2" t="str">
        <f t="shared" si="62"/>
        <v>43340 - Sklenářské, malířské a natěračské práce</v>
      </c>
      <c r="AC369" s="2" t="s">
        <v>1470</v>
      </c>
    </row>
    <row r="370" spans="1:29" ht="15" customHeight="1" x14ac:dyDescent="0.25">
      <c r="A370" s="9">
        <v>5</v>
      </c>
      <c r="B370" s="9"/>
      <c r="C370" s="16"/>
      <c r="D370" s="16"/>
      <c r="E370" s="11" t="s">
        <v>4607</v>
      </c>
      <c r="F370" s="12" t="str">
        <f t="shared" si="65"/>
        <v>43.34.1</v>
      </c>
      <c r="G370" s="12" t="s">
        <v>4607</v>
      </c>
      <c r="H370" s="12" t="s">
        <v>1471</v>
      </c>
      <c r="I370" s="13" t="str">
        <f t="shared" si="58"/>
        <v>43341</v>
      </c>
      <c r="J370" s="13" t="s">
        <v>1471</v>
      </c>
      <c r="K370" s="13" t="str">
        <f t="shared" si="60"/>
        <v>43341 - Sklenářské práce</v>
      </c>
      <c r="L370" s="28">
        <f>IF(Převodník!$A$12='Číselník 2008 ÚR 4 a 5'!M370,1,0)</f>
        <v>0</v>
      </c>
      <c r="M370" s="2" t="s">
        <v>1473</v>
      </c>
      <c r="N370" s="14" t="s">
        <v>1472</v>
      </c>
      <c r="O370" s="9" t="str">
        <f t="shared" si="59"/>
        <v>43.34.1 - Sklenářské práce</v>
      </c>
      <c r="P370" s="9" t="s">
        <v>4608</v>
      </c>
      <c r="Q370" s="2">
        <f t="shared" si="63"/>
        <v>0</v>
      </c>
      <c r="S370" s="2">
        <f t="shared" si="61"/>
        <v>0</v>
      </c>
      <c r="T370" s="2" t="str">
        <f t="shared" si="62"/>
        <v>43341 - Sklenářské práce</v>
      </c>
      <c r="AC370" s="2" t="s">
        <v>1473</v>
      </c>
    </row>
    <row r="371" spans="1:29" ht="15" customHeight="1" x14ac:dyDescent="0.25">
      <c r="A371" s="9">
        <v>5</v>
      </c>
      <c r="B371" s="9"/>
      <c r="C371" s="16"/>
      <c r="D371" s="16"/>
      <c r="E371" s="11" t="s">
        <v>4609</v>
      </c>
      <c r="F371" s="12" t="str">
        <f t="shared" si="65"/>
        <v>43.34.2</v>
      </c>
      <c r="G371" s="12" t="s">
        <v>4609</v>
      </c>
      <c r="H371" s="12" t="s">
        <v>1474</v>
      </c>
      <c r="I371" s="13" t="str">
        <f t="shared" si="58"/>
        <v>43342</v>
      </c>
      <c r="J371" s="13" t="s">
        <v>1474</v>
      </c>
      <c r="K371" s="13" t="str">
        <f t="shared" si="60"/>
        <v>43342 - Malířské a natěračské práce</v>
      </c>
      <c r="L371" s="28">
        <f>IF(Převodník!$A$12='Číselník 2008 ÚR 4 a 5'!M371,1,0)</f>
        <v>0</v>
      </c>
      <c r="M371" s="2" t="s">
        <v>1476</v>
      </c>
      <c r="N371" s="17" t="s">
        <v>1475</v>
      </c>
      <c r="O371" s="9" t="str">
        <f t="shared" si="59"/>
        <v>43.34.2 - Malířské a natěračské práce</v>
      </c>
      <c r="P371" s="9" t="s">
        <v>4610</v>
      </c>
      <c r="Q371" s="2">
        <f t="shared" si="63"/>
        <v>0</v>
      </c>
      <c r="S371" s="2">
        <f t="shared" si="61"/>
        <v>0</v>
      </c>
      <c r="T371" s="2" t="str">
        <f t="shared" si="62"/>
        <v>43342 - Malířské a natěračské práce</v>
      </c>
      <c r="AC371" s="2" t="s">
        <v>1476</v>
      </c>
    </row>
    <row r="372" spans="1:29" ht="15" customHeight="1" x14ac:dyDescent="0.25">
      <c r="A372" s="9">
        <v>4</v>
      </c>
      <c r="B372" s="9"/>
      <c r="C372" s="10"/>
      <c r="D372" s="10"/>
      <c r="E372" s="11" t="s">
        <v>4611</v>
      </c>
      <c r="F372" s="12" t="str">
        <f t="shared" si="65"/>
        <v>43.39</v>
      </c>
      <c r="G372" s="12" t="s">
        <v>4611</v>
      </c>
      <c r="H372" s="12" t="s">
        <v>4612</v>
      </c>
      <c r="I372" s="13" t="str">
        <f t="shared" si="58"/>
        <v>43390</v>
      </c>
      <c r="J372" s="13" t="s">
        <v>1477</v>
      </c>
      <c r="K372" s="13" t="str">
        <f t="shared" si="60"/>
        <v>43390 - Ostatní kompletační a dokončovací práce</v>
      </c>
      <c r="L372" s="28">
        <f>IF(Převodník!$A$12='Číselník 2008 ÚR 4 a 5'!M372,1,0)</f>
        <v>0</v>
      </c>
      <c r="M372" s="2" t="s">
        <v>1479</v>
      </c>
      <c r="N372" s="14" t="s">
        <v>1478</v>
      </c>
      <c r="O372" s="9" t="str">
        <f t="shared" si="59"/>
        <v>43.39 - Ostatní kompletační a dokončovací práce</v>
      </c>
      <c r="P372" s="9" t="s">
        <v>4613</v>
      </c>
      <c r="Q372" s="2">
        <f t="shared" si="63"/>
        <v>0</v>
      </c>
      <c r="S372" s="2">
        <f t="shared" si="61"/>
        <v>0</v>
      </c>
      <c r="T372" s="2" t="str">
        <f t="shared" si="62"/>
        <v>43390 - Ostatní kompletační a dokončovací práce</v>
      </c>
      <c r="AC372" s="2" t="s">
        <v>1479</v>
      </c>
    </row>
    <row r="373" spans="1:29" ht="15" customHeight="1" x14ac:dyDescent="0.25">
      <c r="A373" s="9">
        <v>4</v>
      </c>
      <c r="B373" s="9"/>
      <c r="C373" s="10"/>
      <c r="D373" s="10"/>
      <c r="E373" s="11" t="s">
        <v>4614</v>
      </c>
      <c r="F373" s="12" t="str">
        <f t="shared" si="65"/>
        <v>43.91</v>
      </c>
      <c r="G373" s="12" t="s">
        <v>4614</v>
      </c>
      <c r="H373" s="12" t="s">
        <v>4615</v>
      </c>
      <c r="I373" s="13" t="str">
        <f t="shared" si="58"/>
        <v>43910</v>
      </c>
      <c r="J373" s="13" t="s">
        <v>1487</v>
      </c>
      <c r="K373" s="13" t="str">
        <f t="shared" si="60"/>
        <v>43910 - Pokrývačské práce</v>
      </c>
      <c r="L373" s="28">
        <f>IF(Převodník!$A$12='Číselník 2008 ÚR 4 a 5'!M373,1,0)</f>
        <v>0</v>
      </c>
      <c r="M373" s="2" t="s">
        <v>1489</v>
      </c>
      <c r="N373" s="14" t="s">
        <v>1488</v>
      </c>
      <c r="O373" s="9" t="str">
        <f t="shared" si="59"/>
        <v>43.91 - Pokrývačské práce</v>
      </c>
      <c r="P373" s="9" t="s">
        <v>4616</v>
      </c>
      <c r="Q373" s="2">
        <f t="shared" si="63"/>
        <v>0</v>
      </c>
      <c r="S373" s="2">
        <f t="shared" si="61"/>
        <v>0</v>
      </c>
      <c r="T373" s="2" t="str">
        <f t="shared" si="62"/>
        <v>43910 - Pokrývačské práce</v>
      </c>
      <c r="AC373" s="2" t="s">
        <v>1489</v>
      </c>
    </row>
    <row r="374" spans="1:29" ht="15" customHeight="1" x14ac:dyDescent="0.25">
      <c r="A374" s="9">
        <v>4</v>
      </c>
      <c r="B374" s="9"/>
      <c r="C374" s="10"/>
      <c r="D374" s="10"/>
      <c r="E374" s="11" t="s">
        <v>4617</v>
      </c>
      <c r="F374" s="12" t="str">
        <f t="shared" si="65"/>
        <v>43.99</v>
      </c>
      <c r="G374" s="12" t="s">
        <v>4617</v>
      </c>
      <c r="H374" s="12" t="s">
        <v>4618</v>
      </c>
      <c r="I374" s="13" t="str">
        <f t="shared" si="58"/>
        <v>43990</v>
      </c>
      <c r="J374" s="13" t="s">
        <v>1393</v>
      </c>
      <c r="K374" s="13" t="str">
        <f t="shared" si="60"/>
        <v>43990 - Ostatní specializované stavební činnosti j. n.</v>
      </c>
      <c r="L374" s="28">
        <f>IF(Převodník!$A$12='Číselník 2008 ÚR 4 a 5'!M374,1,0)</f>
        <v>0</v>
      </c>
      <c r="M374" s="2" t="s">
        <v>1395</v>
      </c>
      <c r="N374" s="14" t="s">
        <v>1394</v>
      </c>
      <c r="O374" s="9" t="str">
        <f t="shared" si="59"/>
        <v>43.99 - Ostatní specializované stavební činnosti j. n.</v>
      </c>
      <c r="P374" s="9" t="s">
        <v>4619</v>
      </c>
      <c r="Q374" s="2">
        <f t="shared" si="63"/>
        <v>0</v>
      </c>
      <c r="S374" s="2">
        <f t="shared" si="61"/>
        <v>0</v>
      </c>
      <c r="T374" s="2" t="str">
        <f t="shared" si="62"/>
        <v>43990 - Ostatní specializované stavební činnosti j. n.</v>
      </c>
      <c r="AC374" s="2" t="s">
        <v>1395</v>
      </c>
    </row>
    <row r="375" spans="1:29" ht="15" customHeight="1" x14ac:dyDescent="0.25">
      <c r="A375" s="9">
        <v>5</v>
      </c>
      <c r="B375" s="9"/>
      <c r="C375" s="10"/>
      <c r="D375" s="10"/>
      <c r="E375" s="11" t="s">
        <v>4620</v>
      </c>
      <c r="F375" s="12" t="str">
        <f t="shared" si="65"/>
        <v>43.99.1</v>
      </c>
      <c r="G375" s="12" t="s">
        <v>4620</v>
      </c>
      <c r="H375" s="12" t="s">
        <v>1498</v>
      </c>
      <c r="I375" s="13" t="str">
        <f t="shared" si="58"/>
        <v>43991</v>
      </c>
      <c r="J375" s="13" t="s">
        <v>1498</v>
      </c>
      <c r="K375" s="13" t="str">
        <f t="shared" si="60"/>
        <v>43991 - Montáž a demontáž lešení a bednění</v>
      </c>
      <c r="L375" s="28">
        <f>IF(Převodník!$A$12='Číselník 2008 ÚR 4 a 5'!M375,1,0)</f>
        <v>0</v>
      </c>
      <c r="M375" s="2" t="s">
        <v>1500</v>
      </c>
      <c r="N375" s="14" t="s">
        <v>1499</v>
      </c>
      <c r="O375" s="9" t="str">
        <f t="shared" si="59"/>
        <v>43.99.1 - Montáž a demontáž lešení a bednění</v>
      </c>
      <c r="P375" s="9" t="s">
        <v>4621</v>
      </c>
      <c r="Q375" s="2">
        <f t="shared" si="63"/>
        <v>0</v>
      </c>
      <c r="S375" s="2">
        <f t="shared" si="61"/>
        <v>0</v>
      </c>
      <c r="T375" s="2" t="str">
        <f t="shared" si="62"/>
        <v>43991 - Montáž a demontáž lešení a bednění</v>
      </c>
      <c r="AC375" s="2" t="s">
        <v>1500</v>
      </c>
    </row>
    <row r="376" spans="1:29" ht="15" customHeight="1" x14ac:dyDescent="0.25">
      <c r="A376" s="9">
        <v>5</v>
      </c>
      <c r="B376" s="9"/>
      <c r="C376" s="16"/>
      <c r="D376" s="16"/>
      <c r="E376" s="11" t="s">
        <v>4622</v>
      </c>
      <c r="F376" s="12" t="str">
        <f t="shared" si="65"/>
        <v>43.99.9</v>
      </c>
      <c r="G376" s="12" t="s">
        <v>4622</v>
      </c>
      <c r="H376" s="12" t="s">
        <v>1501</v>
      </c>
      <c r="I376" s="13" t="str">
        <f t="shared" si="58"/>
        <v>43999</v>
      </c>
      <c r="J376" s="13" t="s">
        <v>1501</v>
      </c>
      <c r="K376" s="13" t="str">
        <f t="shared" si="60"/>
        <v>43999 - Jiné specializované stavební činnosti j. n.</v>
      </c>
      <c r="L376" s="28">
        <f>IF(Převodník!$A$12='Číselník 2008 ÚR 4 a 5'!M376,1,0)</f>
        <v>0</v>
      </c>
      <c r="M376" s="2" t="s">
        <v>1503</v>
      </c>
      <c r="N376" s="14" t="s">
        <v>1502</v>
      </c>
      <c r="O376" s="9" t="str">
        <f t="shared" si="59"/>
        <v>43.99.9 - Jiné specializované stavební činnosti j. n.</v>
      </c>
      <c r="P376" s="9" t="s">
        <v>4623</v>
      </c>
      <c r="Q376" s="2">
        <f t="shared" si="63"/>
        <v>0</v>
      </c>
      <c r="S376" s="2">
        <f t="shared" si="61"/>
        <v>0</v>
      </c>
      <c r="T376" s="2" t="str">
        <f t="shared" si="62"/>
        <v>43999 - Jiné specializované stavební činnosti j. n.</v>
      </c>
      <c r="AC376" s="2" t="s">
        <v>1503</v>
      </c>
    </row>
    <row r="377" spans="1:29" ht="15" customHeight="1" x14ac:dyDescent="0.25">
      <c r="A377" s="9">
        <v>4</v>
      </c>
      <c r="B377" s="9"/>
      <c r="C377" s="10"/>
      <c r="D377" s="10"/>
      <c r="E377" s="11" t="s">
        <v>4624</v>
      </c>
      <c r="F377" s="12" t="str">
        <f t="shared" si="65"/>
        <v>45.11</v>
      </c>
      <c r="G377" s="12" t="s">
        <v>4624</v>
      </c>
      <c r="H377" s="12" t="s">
        <v>4625</v>
      </c>
      <c r="I377" s="13" t="str">
        <f t="shared" si="58"/>
        <v>45110</v>
      </c>
      <c r="J377" s="13" t="s">
        <v>1507</v>
      </c>
      <c r="K377" s="13" t="str">
        <f t="shared" si="60"/>
        <v>45110 - Obchod s automobily a jinými lehkými motorovými vozidly</v>
      </c>
      <c r="L377" s="28">
        <f>IF(Převodník!$A$12='Číselník 2008 ÚR 4 a 5'!M377,1,0)</f>
        <v>0</v>
      </c>
      <c r="M377" s="2" t="s">
        <v>4626</v>
      </c>
      <c r="N377" s="14" t="s">
        <v>4627</v>
      </c>
      <c r="O377" s="9" t="str">
        <f t="shared" si="59"/>
        <v>45.11 - Obchod s automobily a jinými lehkými motorovými vozidly</v>
      </c>
      <c r="P377" s="9" t="s">
        <v>4628</v>
      </c>
      <c r="Q377" s="2">
        <f t="shared" si="63"/>
        <v>0</v>
      </c>
      <c r="S377" s="2">
        <f t="shared" si="61"/>
        <v>0</v>
      </c>
      <c r="T377" s="2" t="str">
        <f t="shared" si="62"/>
        <v>45110 - Obchod s automobily a jinými lehkými motorovými vozidly</v>
      </c>
      <c r="AC377" s="2" t="s">
        <v>4626</v>
      </c>
    </row>
    <row r="378" spans="1:29" ht="15" customHeight="1" x14ac:dyDescent="0.25">
      <c r="A378" s="9">
        <v>4</v>
      </c>
      <c r="B378" s="9"/>
      <c r="C378" s="10"/>
      <c r="D378" s="10"/>
      <c r="E378" s="11" t="s">
        <v>4629</v>
      </c>
      <c r="F378" s="12" t="str">
        <f t="shared" si="65"/>
        <v>45.19</v>
      </c>
      <c r="G378" s="12" t="s">
        <v>4629</v>
      </c>
      <c r="H378" s="12" t="s">
        <v>4630</v>
      </c>
      <c r="I378" s="13" t="str">
        <f t="shared" si="58"/>
        <v>45190</v>
      </c>
      <c r="J378" s="13" t="s">
        <v>1521</v>
      </c>
      <c r="K378" s="13" t="str">
        <f t="shared" si="60"/>
        <v>45190 - Obchod s ostatními motorovými vozidly, kromě motocyklů</v>
      </c>
      <c r="L378" s="28">
        <f>IF(Převodník!$A$12='Číselník 2008 ÚR 4 a 5'!M378,1,0)</f>
        <v>0</v>
      </c>
      <c r="M378" s="2" t="s">
        <v>4631</v>
      </c>
      <c r="N378" s="14" t="s">
        <v>4632</v>
      </c>
      <c r="O378" s="9" t="str">
        <f t="shared" si="59"/>
        <v>45.19 - Obchod s ostatními motorovými vozidly, kromě motocyklů</v>
      </c>
      <c r="P378" s="9" t="s">
        <v>4633</v>
      </c>
      <c r="Q378" s="2">
        <f t="shared" si="63"/>
        <v>0</v>
      </c>
      <c r="S378" s="2">
        <f t="shared" si="61"/>
        <v>0</v>
      </c>
      <c r="T378" s="2" t="str">
        <f t="shared" si="62"/>
        <v>45190 - Obchod s ostatními motorovými vozidly, kromě motocyklů</v>
      </c>
      <c r="AC378" s="2" t="s">
        <v>4631</v>
      </c>
    </row>
    <row r="379" spans="1:29" ht="15" customHeight="1" x14ac:dyDescent="0.25">
      <c r="A379" s="9">
        <v>4</v>
      </c>
      <c r="B379" s="9"/>
      <c r="C379" s="10"/>
      <c r="D379" s="10"/>
      <c r="E379" s="11" t="s">
        <v>4634</v>
      </c>
      <c r="F379" s="12" t="str">
        <f>E379</f>
        <v>45.20</v>
      </c>
      <c r="G379" s="12" t="s">
        <v>4634</v>
      </c>
      <c r="H379" s="12" t="s">
        <v>4635</v>
      </c>
      <c r="I379" s="13" t="str">
        <f t="shared" si="58"/>
        <v>45200</v>
      </c>
      <c r="J379" s="13" t="s">
        <v>1525</v>
      </c>
      <c r="K379" s="13" t="str">
        <f t="shared" si="60"/>
        <v>45200 - Opravy a údržba motorových vozidel, kromě motocyklů</v>
      </c>
      <c r="L379" s="28">
        <f>IF(Převodník!$A$12='Číselník 2008 ÚR 4 a 5'!M379,1,0)</f>
        <v>0</v>
      </c>
      <c r="M379" s="2" t="s">
        <v>1527</v>
      </c>
      <c r="N379" s="14" t="s">
        <v>1526</v>
      </c>
      <c r="O379" s="9" t="str">
        <f t="shared" si="59"/>
        <v>45.20 - Opravy a údržba motorových vozidel, kromě motocyklů</v>
      </c>
      <c r="P379" s="9" t="s">
        <v>4636</v>
      </c>
      <c r="Q379" s="2">
        <f t="shared" si="63"/>
        <v>0</v>
      </c>
      <c r="S379" s="2">
        <f t="shared" si="61"/>
        <v>0</v>
      </c>
      <c r="T379" s="2" t="str">
        <f t="shared" si="62"/>
        <v>45200 - Opravy a údržba motorových vozidel, kromě motocyklů</v>
      </c>
      <c r="AC379" s="2" t="s">
        <v>1527</v>
      </c>
    </row>
    <row r="380" spans="1:29" ht="15" customHeight="1" x14ac:dyDescent="0.25">
      <c r="A380" s="9">
        <v>4</v>
      </c>
      <c r="B380" s="9"/>
      <c r="C380" s="10"/>
      <c r="D380" s="10"/>
      <c r="E380" s="11" t="s">
        <v>4637</v>
      </c>
      <c r="F380" s="12" t="str">
        <f t="shared" ref="F380:F381" si="66">E380</f>
        <v>45.31</v>
      </c>
      <c r="G380" s="12" t="s">
        <v>4637</v>
      </c>
      <c r="H380" s="12" t="s">
        <v>4638</v>
      </c>
      <c r="I380" s="13" t="str">
        <f t="shared" si="58"/>
        <v>45310</v>
      </c>
      <c r="J380" s="13" t="s">
        <v>1531</v>
      </c>
      <c r="K380" s="13" t="str">
        <f t="shared" si="60"/>
        <v>45310 - Velkoobchod s díly a příslušenstvím pro motorová vozidla, kromě motocyklů</v>
      </c>
      <c r="L380" s="28">
        <f>IF(Převodník!$A$12='Číselník 2008 ÚR 4 a 5'!M380,1,0)</f>
        <v>0</v>
      </c>
      <c r="M380" s="2" t="s">
        <v>1533</v>
      </c>
      <c r="N380" s="14" t="s">
        <v>1532</v>
      </c>
      <c r="O380" s="9" t="str">
        <f t="shared" si="59"/>
        <v>45.31 - Velkoobchod s díly a příslušenstvím pro motorová vozidla, kromě motocyklů</v>
      </c>
      <c r="P380" s="9" t="s">
        <v>4639</v>
      </c>
      <c r="Q380" s="2">
        <f t="shared" si="63"/>
        <v>0</v>
      </c>
      <c r="S380" s="2">
        <f t="shared" si="61"/>
        <v>0</v>
      </c>
      <c r="T380" s="2" t="str">
        <f t="shared" si="62"/>
        <v>45310 - Velkoobchod s díly a příslušenstvím pro motorová vozidla, kromě motocyklů</v>
      </c>
      <c r="AC380" s="2" t="s">
        <v>1533</v>
      </c>
    </row>
    <row r="381" spans="1:29" ht="15" customHeight="1" x14ac:dyDescent="0.25">
      <c r="A381" s="9">
        <v>4</v>
      </c>
      <c r="B381" s="9"/>
      <c r="C381" s="10"/>
      <c r="D381" s="10"/>
      <c r="E381" s="11" t="s">
        <v>4640</v>
      </c>
      <c r="F381" s="12" t="str">
        <f t="shared" si="66"/>
        <v>45.32</v>
      </c>
      <c r="G381" s="12" t="s">
        <v>4640</v>
      </c>
      <c r="H381" s="12" t="s">
        <v>4641</v>
      </c>
      <c r="I381" s="13" t="str">
        <f t="shared" si="58"/>
        <v>45320</v>
      </c>
      <c r="J381" s="13" t="s">
        <v>1537</v>
      </c>
      <c r="K381" s="13" t="str">
        <f t="shared" si="60"/>
        <v>45320 - Maloobchod s díly a příslušenstvím pro motorová vozidla, kromě motocyklů</v>
      </c>
      <c r="L381" s="28">
        <f>IF(Převodník!$A$12='Číselník 2008 ÚR 4 a 5'!M381,1,0)</f>
        <v>0</v>
      </c>
      <c r="M381" s="2" t="s">
        <v>1539</v>
      </c>
      <c r="N381" s="14" t="s">
        <v>1538</v>
      </c>
      <c r="O381" s="9" t="str">
        <f t="shared" si="59"/>
        <v>45.32 - Maloobchod s díly a příslušenstvím pro motorová vozidla, kromě motocyklů</v>
      </c>
      <c r="P381" s="9" t="s">
        <v>4642</v>
      </c>
      <c r="Q381" s="2">
        <f t="shared" si="63"/>
        <v>0</v>
      </c>
      <c r="S381" s="2">
        <f t="shared" si="61"/>
        <v>0</v>
      </c>
      <c r="T381" s="2" t="str">
        <f t="shared" si="62"/>
        <v>45320 - Maloobchod s díly a příslušenstvím pro motorová vozidla, kromě motocyklů</v>
      </c>
      <c r="AC381" s="2" t="s">
        <v>1539</v>
      </c>
    </row>
    <row r="382" spans="1:29" ht="15" customHeight="1" x14ac:dyDescent="0.25">
      <c r="A382" s="9">
        <v>4</v>
      </c>
      <c r="B382" s="9"/>
      <c r="C382" s="10"/>
      <c r="D382" s="10"/>
      <c r="E382" s="11" t="s">
        <v>4643</v>
      </c>
      <c r="F382" s="12" t="str">
        <f>E382</f>
        <v>45.40</v>
      </c>
      <c r="G382" s="12" t="s">
        <v>4643</v>
      </c>
      <c r="H382" s="12" t="s">
        <v>4644</v>
      </c>
      <c r="I382" s="13" t="str">
        <f t="shared" si="58"/>
        <v>45400</v>
      </c>
      <c r="J382" s="13" t="s">
        <v>1543</v>
      </c>
      <c r="K382" s="13" t="str">
        <f t="shared" si="60"/>
        <v>45400 - Obchod, opravy a údržba motocyklů, jejich dílů a příslušenství</v>
      </c>
      <c r="L382" s="28">
        <f>IF(Převodník!$A$12='Číselník 2008 ÚR 4 a 5'!M382,1,0)</f>
        <v>0</v>
      </c>
      <c r="M382" s="2" t="s">
        <v>4645</v>
      </c>
      <c r="N382" s="14" t="s">
        <v>4646</v>
      </c>
      <c r="O382" s="9" t="str">
        <f t="shared" si="59"/>
        <v>45.40 - Obchod, opravy a údržba motocyklů, jejich dílů a příslušenství</v>
      </c>
      <c r="P382" s="9" t="s">
        <v>4647</v>
      </c>
      <c r="Q382" s="2">
        <f t="shared" si="63"/>
        <v>0</v>
      </c>
      <c r="S382" s="2">
        <f t="shared" si="61"/>
        <v>0</v>
      </c>
      <c r="T382" s="2" t="str">
        <f t="shared" si="62"/>
        <v>45400 - Obchod, opravy a údržba motocyklů, jejich dílů a příslušenství</v>
      </c>
      <c r="AC382" s="2" t="s">
        <v>4645</v>
      </c>
    </row>
    <row r="383" spans="1:29" ht="15" customHeight="1" x14ac:dyDescent="0.25">
      <c r="A383" s="9">
        <v>4</v>
      </c>
      <c r="B383" s="9"/>
      <c r="C383" s="10"/>
      <c r="D383" s="10"/>
      <c r="E383" s="22" t="s">
        <v>4648</v>
      </c>
      <c r="F383" s="12" t="str">
        <f t="shared" ref="F383:F440" si="67">E383</f>
        <v>46.11</v>
      </c>
      <c r="G383" s="12" t="s">
        <v>4648</v>
      </c>
      <c r="H383" s="12" t="s">
        <v>4649</v>
      </c>
      <c r="I383" s="13" t="str">
        <f t="shared" si="58"/>
        <v>46110</v>
      </c>
      <c r="J383" s="13" t="s">
        <v>1555</v>
      </c>
      <c r="K383" s="13" t="str">
        <f t="shared" si="60"/>
        <v xml:space="preserve">46110 - Zprostředkování velkoobchodu a velkoobchod v zastoupení se základními zemědělskými produkty, živými zvířaty, textilními surovinami a polotovary </v>
      </c>
      <c r="L383" s="28">
        <f>IF(Převodník!$A$12='Číselník 2008 ÚR 4 a 5'!M383,1,0)</f>
        <v>0</v>
      </c>
      <c r="M383" s="2" t="s">
        <v>4650</v>
      </c>
      <c r="N383" s="14" t="s">
        <v>4651</v>
      </c>
      <c r="O383" s="9" t="str">
        <f t="shared" si="59"/>
        <v xml:space="preserve">46.11 - Zprostředkování velkoobchodu a velkoobchod v zastoupení se základními zemědělskými produkty, živými zvířaty, textilními surovinami a polotovary </v>
      </c>
      <c r="P383" s="9" t="s">
        <v>4652</v>
      </c>
      <c r="Q383" s="2">
        <f t="shared" si="63"/>
        <v>0</v>
      </c>
      <c r="S383" s="2">
        <f t="shared" si="61"/>
        <v>0</v>
      </c>
      <c r="T383" s="2" t="str">
        <f t="shared" si="62"/>
        <v>46110 - Zprostředkování velkoobchodu a velkoobchod v zastoupení se základními zemědělskými produkty, živými zvířaty, textilními surovinami a polotovary</v>
      </c>
      <c r="AC383" s="2" t="s">
        <v>4650</v>
      </c>
    </row>
    <row r="384" spans="1:29" ht="15" customHeight="1" x14ac:dyDescent="0.25">
      <c r="A384" s="9">
        <v>4</v>
      </c>
      <c r="B384" s="9"/>
      <c r="C384" s="10"/>
      <c r="D384" s="10"/>
      <c r="E384" s="11" t="s">
        <v>4653</v>
      </c>
      <c r="F384" s="12" t="str">
        <f t="shared" si="67"/>
        <v>46.12</v>
      </c>
      <c r="G384" s="12" t="s">
        <v>4653</v>
      </c>
      <c r="H384" s="12" t="s">
        <v>4654</v>
      </c>
      <c r="I384" s="13" t="str">
        <f t="shared" si="58"/>
        <v>46120</v>
      </c>
      <c r="J384" s="13" t="s">
        <v>1559</v>
      </c>
      <c r="K384" s="13" t="str">
        <f t="shared" si="60"/>
        <v xml:space="preserve">46120 - Zprostředkování velkoobchodu a velkoobchod v zastoupení s palivy, rudami, kovy a průmyslovými chemikáliemi </v>
      </c>
      <c r="L384" s="28">
        <f>IF(Převodník!$A$12='Číselník 2008 ÚR 4 a 5'!M384,1,0)</f>
        <v>0</v>
      </c>
      <c r="M384" s="2" t="s">
        <v>4655</v>
      </c>
      <c r="N384" s="14" t="s">
        <v>4656</v>
      </c>
      <c r="O384" s="9" t="str">
        <f t="shared" si="59"/>
        <v xml:space="preserve">46.12 - Zprostředkování velkoobchodu a velkoobchod v zastoupení s palivy, rudami, kovy a průmyslovými chemikáliemi </v>
      </c>
      <c r="P384" s="9" t="s">
        <v>4657</v>
      </c>
      <c r="Q384" s="2">
        <f t="shared" si="63"/>
        <v>0</v>
      </c>
      <c r="S384" s="2">
        <f t="shared" si="61"/>
        <v>0</v>
      </c>
      <c r="T384" s="2" t="str">
        <f t="shared" si="62"/>
        <v>46120 - Zprostředkování velkoobchodu a velkoobchod v zastoupení s palivy, rudami, kovy a průmyslovými chemikáliemi</v>
      </c>
      <c r="AC384" s="2" t="s">
        <v>4655</v>
      </c>
    </row>
    <row r="385" spans="1:29" ht="15" customHeight="1" x14ac:dyDescent="0.25">
      <c r="A385" s="9">
        <v>4</v>
      </c>
      <c r="B385" s="9"/>
      <c r="C385" s="10"/>
      <c r="D385" s="10"/>
      <c r="E385" s="11" t="s">
        <v>4658</v>
      </c>
      <c r="F385" s="12" t="str">
        <f t="shared" si="67"/>
        <v>46.13</v>
      </c>
      <c r="G385" s="12" t="s">
        <v>4658</v>
      </c>
      <c r="H385" s="12" t="s">
        <v>4659</v>
      </c>
      <c r="I385" s="13" t="str">
        <f t="shared" si="58"/>
        <v>46130</v>
      </c>
      <c r="J385" s="13" t="s">
        <v>1564</v>
      </c>
      <c r="K385" s="13" t="str">
        <f t="shared" si="60"/>
        <v>46130 - Zprostředkování velkoobchodu a velkoobchod v zastoupení se dřevem a stavebními materiály</v>
      </c>
      <c r="L385" s="28">
        <f>IF(Převodník!$A$12='Číselník 2008 ÚR 4 a 5'!M385,1,0)</f>
        <v>0</v>
      </c>
      <c r="M385" s="2" t="s">
        <v>4660</v>
      </c>
      <c r="N385" s="17" t="s">
        <v>4661</v>
      </c>
      <c r="O385" s="9" t="str">
        <f t="shared" si="59"/>
        <v>46.13 - Zprostředkování velkoobchodu a velkoobchod v zastoupení se dřevem a stavebními materiály</v>
      </c>
      <c r="P385" s="9" t="s">
        <v>4662</v>
      </c>
      <c r="Q385" s="2">
        <f t="shared" si="63"/>
        <v>0</v>
      </c>
      <c r="S385" s="2">
        <f t="shared" si="61"/>
        <v>0</v>
      </c>
      <c r="T385" s="2" t="str">
        <f t="shared" si="62"/>
        <v>46130 - Zprostředkování velkoobchodu a velkoobchod v zastoupení se dřevem a stavebními materiály</v>
      </c>
      <c r="AC385" s="2" t="s">
        <v>4660</v>
      </c>
    </row>
    <row r="386" spans="1:29" ht="15" customHeight="1" x14ac:dyDescent="0.25">
      <c r="A386" s="9">
        <v>4</v>
      </c>
      <c r="B386" s="9"/>
      <c r="C386" s="10"/>
      <c r="D386" s="10"/>
      <c r="E386" s="11" t="s">
        <v>4663</v>
      </c>
      <c r="F386" s="12" t="str">
        <f t="shared" si="67"/>
        <v>46.14</v>
      </c>
      <c r="G386" s="12" t="s">
        <v>4663</v>
      </c>
      <c r="H386" s="12" t="s">
        <v>4664</v>
      </c>
      <c r="I386" s="13" t="str">
        <f t="shared" si="58"/>
        <v>46140</v>
      </c>
      <c r="J386" s="13" t="s">
        <v>1569</v>
      </c>
      <c r="K386" s="13" t="str">
        <f t="shared" si="60"/>
        <v>46140 - Zprostředkování velkoobchodu a velkoobchod v zastoupení se stroji, průmyslovým zařízením, loděmi a letadly</v>
      </c>
      <c r="L386" s="28">
        <f>IF(Převodník!$A$12='Číselník 2008 ÚR 4 a 5'!M386,1,0)</f>
        <v>0</v>
      </c>
      <c r="M386" s="2" t="s">
        <v>4665</v>
      </c>
      <c r="N386" s="14" t="s">
        <v>4666</v>
      </c>
      <c r="O386" s="9" t="str">
        <f t="shared" si="59"/>
        <v>46.14 - Zprostředkování velkoobchodu a velkoobchod v zastoupení se stroji, průmyslovým zařízením, loděmi a letadly</v>
      </c>
      <c r="P386" s="9" t="s">
        <v>4667</v>
      </c>
      <c r="Q386" s="2">
        <f t="shared" si="63"/>
        <v>0</v>
      </c>
      <c r="S386" s="2">
        <f t="shared" si="61"/>
        <v>0</v>
      </c>
      <c r="T386" s="2" t="str">
        <f t="shared" si="62"/>
        <v>46140 - Zprostředkování velkoobchodu a velkoobchod v zastoupení se stroji, průmyslovým zařízením, loděmi a letadly</v>
      </c>
      <c r="AC386" s="2" t="s">
        <v>4665</v>
      </c>
    </row>
    <row r="387" spans="1:29" ht="15" customHeight="1" x14ac:dyDescent="0.25">
      <c r="A387" s="9">
        <v>4</v>
      </c>
      <c r="B387" s="9"/>
      <c r="C387" s="10"/>
      <c r="D387" s="10"/>
      <c r="E387" s="11" t="s">
        <v>4668</v>
      </c>
      <c r="F387" s="12" t="str">
        <f t="shared" si="67"/>
        <v>46.15</v>
      </c>
      <c r="G387" s="12" t="s">
        <v>4668</v>
      </c>
      <c r="H387" s="12" t="s">
        <v>4669</v>
      </c>
      <c r="I387" s="13" t="str">
        <f t="shared" si="58"/>
        <v>46150</v>
      </c>
      <c r="J387" s="13" t="s">
        <v>1574</v>
      </c>
      <c r="K387" s="13" t="str">
        <f t="shared" si="60"/>
        <v>46150 - Zprostředkování velkoobchodu a velkoobchod v zastoupení s nábytkem, železářským zbožím a potřebami převážně pro domácnost</v>
      </c>
      <c r="L387" s="28">
        <f>IF(Převodník!$A$12='Číselník 2008 ÚR 4 a 5'!M387,1,0)</f>
        <v>0</v>
      </c>
      <c r="M387" s="2" t="s">
        <v>4670</v>
      </c>
      <c r="N387" s="14" t="s">
        <v>4671</v>
      </c>
      <c r="O387" s="9" t="str">
        <f t="shared" si="59"/>
        <v>46.15 - Zprostředkování velkoobchodu a velkoobchod v zastoupení s nábytkem, železářským zbožím a potřebami převážně pro domácnost</v>
      </c>
      <c r="P387" s="9" t="s">
        <v>4672</v>
      </c>
      <c r="Q387" s="2">
        <f t="shared" si="63"/>
        <v>0</v>
      </c>
      <c r="S387" s="2">
        <f t="shared" si="61"/>
        <v>0</v>
      </c>
      <c r="T387" s="2" t="str">
        <f t="shared" si="62"/>
        <v>46150 - Zprostředkování velkoobchodu a velkoobchod v zastoupení s nábytkem, železářským zbožím a potřebami převážně pro domácnost</v>
      </c>
      <c r="AC387" s="2" t="s">
        <v>4670</v>
      </c>
    </row>
    <row r="388" spans="1:29" ht="15" customHeight="1" x14ac:dyDescent="0.25">
      <c r="A388" s="9">
        <v>4</v>
      </c>
      <c r="B388" s="9"/>
      <c r="C388" s="10"/>
      <c r="D388" s="10"/>
      <c r="E388" s="11" t="s">
        <v>4673</v>
      </c>
      <c r="F388" s="12" t="str">
        <f t="shared" si="67"/>
        <v>46.16</v>
      </c>
      <c r="G388" s="12" t="s">
        <v>4673</v>
      </c>
      <c r="H388" s="12" t="s">
        <v>4674</v>
      </c>
      <c r="I388" s="13" t="str">
        <f t="shared" ref="I388:I451" si="68">IF(LEN(H388)=1,H388,IF(LEN(H388)=2,_xlfn.CONCAT(H388,"000"),IF(LEN(H388)=3,_xlfn.CONCAT(H388,"00"),IF(LEN(H388)=4,_xlfn.CONCAT(H388,"0"),IF(LEN(H388)=5,_xlfn.CONCAT(H388,""),H388)))))</f>
        <v>46160</v>
      </c>
      <c r="J388" s="13" t="s">
        <v>1579</v>
      </c>
      <c r="K388" s="13" t="str">
        <f t="shared" si="60"/>
        <v>46160 - Zprostředkování velkoobchodu a velkoobchod v zastoupení s textilem, oděvy, kožešinami, obuví a koženými výrobky</v>
      </c>
      <c r="L388" s="28">
        <f>IF(Převodník!$A$12='Číselník 2008 ÚR 4 a 5'!M388,1,0)</f>
        <v>0</v>
      </c>
      <c r="M388" s="2" t="s">
        <v>4675</v>
      </c>
      <c r="N388" s="14" t="s">
        <v>4676</v>
      </c>
      <c r="O388" s="9" t="str">
        <f t="shared" ref="O388:O451" si="69">G388&amp;" - "&amp;N388</f>
        <v>46.16 - Zprostředkování velkoobchodu a velkoobchod v zastoupení s textilem, oděvy, kožešinami, obuví a koženými výrobky</v>
      </c>
      <c r="P388" s="9" t="s">
        <v>4677</v>
      </c>
      <c r="Q388" s="2">
        <f t="shared" si="63"/>
        <v>0</v>
      </c>
      <c r="S388" s="2">
        <f t="shared" si="61"/>
        <v>0</v>
      </c>
      <c r="T388" s="2" t="str">
        <f t="shared" si="62"/>
        <v>46160 - Zprostředkování velkoobchodu a velkoobchod v zastoupení s textilem, oděvy, kožešinami, obuví a koženými výrobky</v>
      </c>
      <c r="AC388" s="2" t="s">
        <v>4675</v>
      </c>
    </row>
    <row r="389" spans="1:29" ht="15" customHeight="1" x14ac:dyDescent="0.25">
      <c r="A389" s="9">
        <v>4</v>
      </c>
      <c r="B389" s="9"/>
      <c r="C389" s="10"/>
      <c r="D389" s="10"/>
      <c r="E389" s="11" t="s">
        <v>4678</v>
      </c>
      <c r="F389" s="12" t="str">
        <f t="shared" si="67"/>
        <v>46.17</v>
      </c>
      <c r="G389" s="12" t="s">
        <v>4678</v>
      </c>
      <c r="H389" s="12" t="s">
        <v>4679</v>
      </c>
      <c r="I389" s="13" t="str">
        <f t="shared" si="68"/>
        <v>46170</v>
      </c>
      <c r="J389" s="13" t="s">
        <v>1584</v>
      </c>
      <c r="K389" s="13" t="str">
        <f t="shared" ref="K389:K452" si="70">J389&amp;" - "&amp;N389</f>
        <v>46170 - Zprostředkování velkoobchodu a velkoobchod v zastoupení s potravinami, nápoji, tabákem a tabákovými výrobky</v>
      </c>
      <c r="L389" s="28">
        <f>IF(Převodník!$A$12='Číselník 2008 ÚR 4 a 5'!M389,1,0)</f>
        <v>0</v>
      </c>
      <c r="M389" s="2" t="s">
        <v>4680</v>
      </c>
      <c r="N389" s="14" t="s">
        <v>4681</v>
      </c>
      <c r="O389" s="9" t="str">
        <f t="shared" si="69"/>
        <v>46.17 - Zprostředkování velkoobchodu a velkoobchod v zastoupení s potravinami, nápoji, tabákem a tabákovými výrobky</v>
      </c>
      <c r="P389" s="9" t="s">
        <v>4682</v>
      </c>
      <c r="Q389" s="2">
        <f t="shared" si="63"/>
        <v>0</v>
      </c>
      <c r="S389" s="2">
        <f t="shared" ref="S389:S452" si="71">IF(T389=M389,0,1)</f>
        <v>0</v>
      </c>
      <c r="T389" s="2" t="str">
        <f t="shared" ref="T389:T452" si="72">TRIM(M389)</f>
        <v>46170 - Zprostředkování velkoobchodu a velkoobchod v zastoupení s potravinami, nápoji, tabákem a tabákovými výrobky</v>
      </c>
      <c r="AC389" s="2" t="s">
        <v>4680</v>
      </c>
    </row>
    <row r="390" spans="1:29" ht="15" customHeight="1" x14ac:dyDescent="0.25">
      <c r="A390" s="9">
        <v>4</v>
      </c>
      <c r="B390" s="9"/>
      <c r="C390" s="10"/>
      <c r="D390" s="10"/>
      <c r="E390" s="22" t="s">
        <v>4683</v>
      </c>
      <c r="F390" s="12" t="str">
        <f t="shared" si="67"/>
        <v>46.18</v>
      </c>
      <c r="G390" s="12" t="s">
        <v>4683</v>
      </c>
      <c r="H390" s="12" t="s">
        <v>4684</v>
      </c>
      <c r="I390" s="13" t="str">
        <f t="shared" si="68"/>
        <v>46180</v>
      </c>
      <c r="J390" s="13" t="s">
        <v>1510</v>
      </c>
      <c r="K390" s="13" t="str">
        <f t="shared" si="70"/>
        <v>46180 - Zprostředkování specializovaného velkoobchodu a specializovaný velkoobchod v zastoupení s ostatními výrobky</v>
      </c>
      <c r="L390" s="28">
        <f>IF(Převodník!$A$12='Číselník 2008 ÚR 4 a 5'!M390,1,0)</f>
        <v>0</v>
      </c>
      <c r="M390" s="2" t="s">
        <v>4685</v>
      </c>
      <c r="N390" s="14" t="s">
        <v>4686</v>
      </c>
      <c r="O390" s="9" t="str">
        <f t="shared" si="69"/>
        <v>46.18 - Zprostředkování specializovaného velkoobchodu a specializovaný velkoobchod v zastoupení s ostatními výrobky</v>
      </c>
      <c r="P390" s="9" t="s">
        <v>4687</v>
      </c>
      <c r="Q390" s="2">
        <f t="shared" si="63"/>
        <v>0</v>
      </c>
      <c r="S390" s="2">
        <f t="shared" si="71"/>
        <v>0</v>
      </c>
      <c r="T390" s="2" t="str">
        <f t="shared" si="72"/>
        <v>46180 - Zprostředkování specializovaného velkoobchodu a specializovaný velkoobchod v zastoupení s ostatními výrobky</v>
      </c>
      <c r="AC390" s="2" t="s">
        <v>4685</v>
      </c>
    </row>
    <row r="391" spans="1:29" ht="15" customHeight="1" x14ac:dyDescent="0.25">
      <c r="A391" s="9">
        <v>5</v>
      </c>
      <c r="B391" s="9"/>
      <c r="C391" s="16"/>
      <c r="D391" s="16"/>
      <c r="E391" s="11" t="s">
        <v>4688</v>
      </c>
      <c r="F391" s="12" t="str">
        <f t="shared" si="67"/>
        <v>46.18.1</v>
      </c>
      <c r="G391" s="12" t="s">
        <v>4688</v>
      </c>
      <c r="H391" s="12" t="s">
        <v>1592</v>
      </c>
      <c r="I391" s="13" t="str">
        <f t="shared" si="68"/>
        <v>46181</v>
      </c>
      <c r="J391" s="13" t="s">
        <v>1592</v>
      </c>
      <c r="K391" s="13" t="str">
        <f t="shared" si="70"/>
        <v>46181 - Zprostředkování velkoobchodu a velkoobchod v zastoupení s papírenskými výrobky</v>
      </c>
      <c r="L391" s="28">
        <f>IF(Převodník!$A$12='Číselník 2008 ÚR 4 a 5'!M391,1,0)</f>
        <v>0</v>
      </c>
      <c r="M391" s="2" t="s">
        <v>4689</v>
      </c>
      <c r="N391" s="14" t="s">
        <v>4690</v>
      </c>
      <c r="O391" s="9" t="str">
        <f t="shared" si="69"/>
        <v>46.18.1 - Zprostředkování velkoobchodu a velkoobchod v zastoupení s papírenskými výrobky</v>
      </c>
      <c r="P391" s="9" t="s">
        <v>4691</v>
      </c>
      <c r="Q391" s="2">
        <f t="shared" ref="Q391:Q454" si="73">IF(J391=J390,1,0)</f>
        <v>0</v>
      </c>
      <c r="S391" s="2">
        <f t="shared" si="71"/>
        <v>0</v>
      </c>
      <c r="T391" s="2" t="str">
        <f t="shared" si="72"/>
        <v>46181 - Zprostředkování velkoobchodu a velkoobchod v zastoupení s papírenskými výrobky</v>
      </c>
      <c r="AC391" s="2" t="s">
        <v>4689</v>
      </c>
    </row>
    <row r="392" spans="1:29" ht="15" customHeight="1" x14ac:dyDescent="0.25">
      <c r="A392" s="9">
        <v>5</v>
      </c>
      <c r="B392" s="9"/>
      <c r="C392" s="16"/>
      <c r="D392" s="16"/>
      <c r="E392" s="11" t="s">
        <v>4692</v>
      </c>
      <c r="F392" s="12" t="str">
        <f t="shared" si="67"/>
        <v>46.18.9</v>
      </c>
      <c r="G392" s="12" t="s">
        <v>4692</v>
      </c>
      <c r="H392" s="12" t="s">
        <v>1595</v>
      </c>
      <c r="I392" s="13" t="str">
        <f t="shared" si="68"/>
        <v>46189</v>
      </c>
      <c r="J392" s="13" t="s">
        <v>1595</v>
      </c>
      <c r="K392" s="13" t="str">
        <f t="shared" si="70"/>
        <v>46189 - Zprostředkování specializovaného velkoobchodu a velkoobchod v zastoupení s ostatními výrobky j. n.</v>
      </c>
      <c r="L392" s="28">
        <f>IF(Převodník!$A$12='Číselník 2008 ÚR 4 a 5'!M392,1,0)</f>
        <v>0</v>
      </c>
      <c r="M392" s="2" t="s">
        <v>4693</v>
      </c>
      <c r="N392" s="14" t="s">
        <v>4694</v>
      </c>
      <c r="O392" s="9" t="str">
        <f t="shared" si="69"/>
        <v>46.18.9 - Zprostředkování specializovaného velkoobchodu a velkoobchod v zastoupení s ostatními výrobky j. n.</v>
      </c>
      <c r="P392" s="9" t="s">
        <v>4695</v>
      </c>
      <c r="Q392" s="2">
        <f t="shared" si="73"/>
        <v>0</v>
      </c>
      <c r="S392" s="2">
        <f t="shared" si="71"/>
        <v>0</v>
      </c>
      <c r="T392" s="2" t="str">
        <f t="shared" si="72"/>
        <v>46189 - Zprostředkování specializovaného velkoobchodu a velkoobchod v zastoupení s ostatními výrobky j. n.</v>
      </c>
      <c r="AC392" s="2" t="s">
        <v>4693</v>
      </c>
    </row>
    <row r="393" spans="1:29" ht="15" customHeight="1" x14ac:dyDescent="0.25">
      <c r="A393" s="9">
        <v>4</v>
      </c>
      <c r="B393" s="9"/>
      <c r="C393" s="15"/>
      <c r="D393" s="10"/>
      <c r="E393" s="11" t="s">
        <v>4696</v>
      </c>
      <c r="F393" s="12" t="str">
        <f t="shared" si="67"/>
        <v>46.19</v>
      </c>
      <c r="G393" s="12" t="s">
        <v>4696</v>
      </c>
      <c r="H393" s="12" t="s">
        <v>4697</v>
      </c>
      <c r="I393" s="13" t="str">
        <f t="shared" si="68"/>
        <v>46190</v>
      </c>
      <c r="J393" s="13" t="s">
        <v>1598</v>
      </c>
      <c r="K393" s="13" t="str">
        <f t="shared" si="70"/>
        <v>46190 - Zprostředkování nespecializovaného velkoobchodu a nespecializovaný velkoobchod v zastoupení</v>
      </c>
      <c r="L393" s="28">
        <f>IF(Převodník!$A$12='Číselník 2008 ÚR 4 a 5'!M393,1,0)</f>
        <v>0</v>
      </c>
      <c r="M393" s="2" t="s">
        <v>4698</v>
      </c>
      <c r="N393" s="14" t="s">
        <v>4699</v>
      </c>
      <c r="O393" s="9" t="str">
        <f t="shared" si="69"/>
        <v>46.19 - Zprostředkování nespecializovaného velkoobchodu a nespecializovaný velkoobchod v zastoupení</v>
      </c>
      <c r="P393" s="9" t="s">
        <v>4700</v>
      </c>
      <c r="Q393" s="2">
        <f t="shared" si="73"/>
        <v>0</v>
      </c>
      <c r="S393" s="2">
        <f t="shared" si="71"/>
        <v>0</v>
      </c>
      <c r="T393" s="2" t="str">
        <f t="shared" si="72"/>
        <v>46190 - Zprostředkování nespecializovaného velkoobchodu a nespecializovaný velkoobchod v zastoupení</v>
      </c>
      <c r="AC393" s="2" t="s">
        <v>4698</v>
      </c>
    </row>
    <row r="394" spans="1:29" ht="15" customHeight="1" x14ac:dyDescent="0.25">
      <c r="A394" s="9">
        <v>4</v>
      </c>
      <c r="B394" s="9"/>
      <c r="C394" s="10"/>
      <c r="D394" s="10"/>
      <c r="E394" s="11" t="s">
        <v>4701</v>
      </c>
      <c r="F394" s="12" t="str">
        <f t="shared" si="67"/>
        <v>46.21</v>
      </c>
      <c r="G394" s="12" t="s">
        <v>4701</v>
      </c>
      <c r="H394" s="12" t="s">
        <v>4702</v>
      </c>
      <c r="I394" s="13" t="str">
        <f t="shared" si="68"/>
        <v>46210</v>
      </c>
      <c r="J394" s="13" t="s">
        <v>1602</v>
      </c>
      <c r="K394" s="13" t="str">
        <f t="shared" si="70"/>
        <v>46210 - Velkoobchod s obilím, surovým tabákem, osivy a krmivy</v>
      </c>
      <c r="L394" s="28">
        <f>IF(Převodník!$A$12='Číselník 2008 ÚR 4 a 5'!M394,1,0)</f>
        <v>0</v>
      </c>
      <c r="M394" s="2" t="s">
        <v>4703</v>
      </c>
      <c r="N394" s="14" t="s">
        <v>4704</v>
      </c>
      <c r="O394" s="9" t="str">
        <f t="shared" si="69"/>
        <v>46.21 - Velkoobchod s obilím, surovým tabákem, osivy a krmivy</v>
      </c>
      <c r="P394" s="9" t="s">
        <v>4705</v>
      </c>
      <c r="Q394" s="2">
        <f t="shared" si="73"/>
        <v>0</v>
      </c>
      <c r="S394" s="2">
        <f t="shared" si="71"/>
        <v>0</v>
      </c>
      <c r="T394" s="2" t="str">
        <f t="shared" si="72"/>
        <v>46210 - Velkoobchod s obilím, surovým tabákem, osivy a krmivy</v>
      </c>
      <c r="AC394" s="2" t="s">
        <v>4703</v>
      </c>
    </row>
    <row r="395" spans="1:29" ht="15" customHeight="1" x14ac:dyDescent="0.25">
      <c r="A395" s="9">
        <v>4</v>
      </c>
      <c r="B395" s="9"/>
      <c r="C395" s="10"/>
      <c r="D395" s="10"/>
      <c r="E395" s="11" t="s">
        <v>4706</v>
      </c>
      <c r="F395" s="12" t="str">
        <f t="shared" si="67"/>
        <v>46.22</v>
      </c>
      <c r="G395" s="12" t="s">
        <v>4706</v>
      </c>
      <c r="H395" s="12" t="s">
        <v>4707</v>
      </c>
      <c r="I395" s="13" t="str">
        <f t="shared" si="68"/>
        <v>46220</v>
      </c>
      <c r="J395" s="13" t="s">
        <v>1606</v>
      </c>
      <c r="K395" s="13" t="str">
        <f t="shared" si="70"/>
        <v>46220 - Velkoobchod s květinami a jinými rostlinami</v>
      </c>
      <c r="L395" s="28">
        <f>IF(Převodník!$A$12='Číselník 2008 ÚR 4 a 5'!M395,1,0)</f>
        <v>0</v>
      </c>
      <c r="M395" s="2" t="s">
        <v>4708</v>
      </c>
      <c r="N395" s="14" t="s">
        <v>4709</v>
      </c>
      <c r="O395" s="9" t="str">
        <f t="shared" si="69"/>
        <v>46.22 - Velkoobchod s květinami a jinými rostlinami</v>
      </c>
      <c r="P395" s="9" t="s">
        <v>4710</v>
      </c>
      <c r="Q395" s="2">
        <f t="shared" si="73"/>
        <v>0</v>
      </c>
      <c r="S395" s="2">
        <f t="shared" si="71"/>
        <v>0</v>
      </c>
      <c r="T395" s="2" t="str">
        <f t="shared" si="72"/>
        <v>46220 - Velkoobchod s květinami a jinými rostlinami</v>
      </c>
      <c r="AC395" s="2" t="s">
        <v>4708</v>
      </c>
    </row>
    <row r="396" spans="1:29" ht="15" customHeight="1" x14ac:dyDescent="0.25">
      <c r="A396" s="9">
        <v>4</v>
      </c>
      <c r="B396" s="9"/>
      <c r="C396" s="10"/>
      <c r="D396" s="10"/>
      <c r="E396" s="11" t="s">
        <v>4711</v>
      </c>
      <c r="F396" s="12" t="str">
        <f t="shared" si="67"/>
        <v>46.23</v>
      </c>
      <c r="G396" s="12" t="s">
        <v>4711</v>
      </c>
      <c r="H396" s="12" t="s">
        <v>4712</v>
      </c>
      <c r="I396" s="13" t="str">
        <f t="shared" si="68"/>
        <v>46230</v>
      </c>
      <c r="J396" s="13" t="s">
        <v>1609</v>
      </c>
      <c r="K396" s="13" t="str">
        <f t="shared" si="70"/>
        <v>46230 - Velkoobchod s živými zvířaty</v>
      </c>
      <c r="L396" s="28">
        <f>IF(Převodník!$A$12='Číselník 2008 ÚR 4 a 5'!M396,1,0)</f>
        <v>0</v>
      </c>
      <c r="M396" s="2" t="s">
        <v>1611</v>
      </c>
      <c r="N396" s="14" t="s">
        <v>1610</v>
      </c>
      <c r="O396" s="9" t="str">
        <f t="shared" si="69"/>
        <v>46.23 - Velkoobchod s živými zvířaty</v>
      </c>
      <c r="P396" s="9" t="s">
        <v>4713</v>
      </c>
      <c r="Q396" s="2">
        <f t="shared" si="73"/>
        <v>0</v>
      </c>
      <c r="S396" s="2">
        <f t="shared" si="71"/>
        <v>0</v>
      </c>
      <c r="T396" s="2" t="str">
        <f t="shared" si="72"/>
        <v>46230 - Velkoobchod s živými zvířaty</v>
      </c>
      <c r="AC396" s="2" t="s">
        <v>1611</v>
      </c>
    </row>
    <row r="397" spans="1:29" ht="15" customHeight="1" x14ac:dyDescent="0.25">
      <c r="A397" s="9">
        <v>4</v>
      </c>
      <c r="B397" s="9"/>
      <c r="C397" s="10"/>
      <c r="D397" s="10"/>
      <c r="E397" s="11" t="s">
        <v>4714</v>
      </c>
      <c r="F397" s="12" t="str">
        <f t="shared" si="67"/>
        <v>46.24</v>
      </c>
      <c r="G397" s="12" t="s">
        <v>4714</v>
      </c>
      <c r="H397" s="12" t="s">
        <v>4715</v>
      </c>
      <c r="I397" s="13" t="str">
        <f t="shared" si="68"/>
        <v>46240</v>
      </c>
      <c r="J397" s="13" t="s">
        <v>1612</v>
      </c>
      <c r="K397" s="13" t="str">
        <f t="shared" si="70"/>
        <v>46240 - Velkoobchod se surovými kůžemi, kožešinami a usněmi</v>
      </c>
      <c r="L397" s="28">
        <f>IF(Převodník!$A$12='Číselník 2008 ÚR 4 a 5'!M397,1,0)</f>
        <v>0</v>
      </c>
      <c r="M397" s="2" t="s">
        <v>4716</v>
      </c>
      <c r="N397" s="14" t="s">
        <v>4717</v>
      </c>
      <c r="O397" s="9" t="str">
        <f t="shared" si="69"/>
        <v>46.24 - Velkoobchod se surovými kůžemi, kožešinami a usněmi</v>
      </c>
      <c r="P397" s="9" t="s">
        <v>4718</v>
      </c>
      <c r="Q397" s="2">
        <f t="shared" si="73"/>
        <v>0</v>
      </c>
      <c r="S397" s="2">
        <f t="shared" si="71"/>
        <v>0</v>
      </c>
      <c r="T397" s="2" t="str">
        <f t="shared" si="72"/>
        <v>46240 - Velkoobchod se surovými kůžemi, kožešinami a usněmi</v>
      </c>
      <c r="AC397" s="2" t="s">
        <v>4716</v>
      </c>
    </row>
    <row r="398" spans="1:29" ht="15" customHeight="1" x14ac:dyDescent="0.25">
      <c r="A398" s="9">
        <v>4</v>
      </c>
      <c r="B398" s="9"/>
      <c r="C398" s="10"/>
      <c r="D398" s="10"/>
      <c r="E398" s="11" t="s">
        <v>4719</v>
      </c>
      <c r="F398" s="12" t="str">
        <f t="shared" si="67"/>
        <v>46.31</v>
      </c>
      <c r="G398" s="12" t="s">
        <v>4719</v>
      </c>
      <c r="H398" s="12" t="s">
        <v>4720</v>
      </c>
      <c r="I398" s="13" t="str">
        <f t="shared" si="68"/>
        <v>46310</v>
      </c>
      <c r="J398" s="13" t="s">
        <v>1615</v>
      </c>
      <c r="K398" s="13" t="str">
        <f t="shared" si="70"/>
        <v xml:space="preserve">46310 - Velkoobchod s ovocem a zeleninou </v>
      </c>
      <c r="L398" s="28">
        <f>IF(Převodník!$A$12='Číselník 2008 ÚR 4 a 5'!M398,1,0)</f>
        <v>0</v>
      </c>
      <c r="M398" s="2" t="s">
        <v>4721</v>
      </c>
      <c r="N398" s="14" t="s">
        <v>4722</v>
      </c>
      <c r="O398" s="9" t="str">
        <f t="shared" si="69"/>
        <v xml:space="preserve">46.31 - Velkoobchod s ovocem a zeleninou </v>
      </c>
      <c r="P398" s="9" t="s">
        <v>4723</v>
      </c>
      <c r="Q398" s="2">
        <f t="shared" si="73"/>
        <v>0</v>
      </c>
      <c r="S398" s="2">
        <f t="shared" si="71"/>
        <v>0</v>
      </c>
      <c r="T398" s="2" t="str">
        <f t="shared" si="72"/>
        <v>46310 - Velkoobchod s ovocem a zeleninou</v>
      </c>
      <c r="AC398" s="2" t="s">
        <v>4721</v>
      </c>
    </row>
    <row r="399" spans="1:29" ht="15" customHeight="1" x14ac:dyDescent="0.25">
      <c r="A399" s="9">
        <v>4</v>
      </c>
      <c r="B399" s="9"/>
      <c r="C399" s="10"/>
      <c r="D399" s="10"/>
      <c r="E399" s="11" t="s">
        <v>4724</v>
      </c>
      <c r="F399" s="12" t="str">
        <f t="shared" si="67"/>
        <v>46.32</v>
      </c>
      <c r="G399" s="12" t="s">
        <v>4724</v>
      </c>
      <c r="H399" s="12" t="s">
        <v>4725</v>
      </c>
      <c r="I399" s="13" t="str">
        <f t="shared" si="68"/>
        <v>46320</v>
      </c>
      <c r="J399" s="13" t="s">
        <v>1618</v>
      </c>
      <c r="K399" s="13" t="str">
        <f t="shared" si="70"/>
        <v>46320 - Velkoobchod s masem a masnými výrobky</v>
      </c>
      <c r="L399" s="28">
        <f>IF(Převodník!$A$12='Číselník 2008 ÚR 4 a 5'!M399,1,0)</f>
        <v>0</v>
      </c>
      <c r="M399" s="2" t="s">
        <v>4726</v>
      </c>
      <c r="N399" s="14" t="s">
        <v>4727</v>
      </c>
      <c r="O399" s="9" t="str">
        <f t="shared" si="69"/>
        <v>46.32 - Velkoobchod s masem a masnými výrobky</v>
      </c>
      <c r="P399" s="9" t="s">
        <v>4728</v>
      </c>
      <c r="Q399" s="2">
        <f t="shared" si="73"/>
        <v>0</v>
      </c>
      <c r="S399" s="2">
        <f t="shared" si="71"/>
        <v>0</v>
      </c>
      <c r="T399" s="2" t="str">
        <f t="shared" si="72"/>
        <v>46320 - Velkoobchod s masem a masnými výrobky</v>
      </c>
      <c r="AC399" s="2" t="s">
        <v>4726</v>
      </c>
    </row>
    <row r="400" spans="1:29" ht="15" customHeight="1" x14ac:dyDescent="0.25">
      <c r="A400" s="9">
        <v>4</v>
      </c>
      <c r="B400" s="9"/>
      <c r="C400" s="10"/>
      <c r="D400" s="10"/>
      <c r="E400" s="11" t="s">
        <v>4729</v>
      </c>
      <c r="F400" s="12" t="str">
        <f t="shared" si="67"/>
        <v>46.33</v>
      </c>
      <c r="G400" s="12" t="s">
        <v>4729</v>
      </c>
      <c r="H400" s="12" t="s">
        <v>4730</v>
      </c>
      <c r="I400" s="13" t="str">
        <f t="shared" si="68"/>
        <v>46330</v>
      </c>
      <c r="J400" s="13" t="s">
        <v>1622</v>
      </c>
      <c r="K400" s="13" t="str">
        <f t="shared" si="70"/>
        <v>46330 - Velkoobchod s mléčnými výrobky, vejci, jedlými oleji a tuky</v>
      </c>
      <c r="L400" s="28">
        <f>IF(Převodník!$A$12='Číselník 2008 ÚR 4 a 5'!M400,1,0)</f>
        <v>0</v>
      </c>
      <c r="M400" s="2" t="s">
        <v>1624</v>
      </c>
      <c r="N400" s="14" t="s">
        <v>1623</v>
      </c>
      <c r="O400" s="9" t="str">
        <f t="shared" si="69"/>
        <v>46.33 - Velkoobchod s mléčnými výrobky, vejci, jedlými oleji a tuky</v>
      </c>
      <c r="P400" s="9" t="s">
        <v>4731</v>
      </c>
      <c r="Q400" s="2">
        <f t="shared" si="73"/>
        <v>0</v>
      </c>
      <c r="S400" s="2">
        <f t="shared" si="71"/>
        <v>0</v>
      </c>
      <c r="T400" s="2" t="str">
        <f t="shared" si="72"/>
        <v>46330 - Velkoobchod s mléčnými výrobky, vejci, jedlými oleji a tuky</v>
      </c>
      <c r="AC400" s="2" t="s">
        <v>1624</v>
      </c>
    </row>
    <row r="401" spans="1:29" ht="15" customHeight="1" x14ac:dyDescent="0.25">
      <c r="A401" s="9">
        <v>4</v>
      </c>
      <c r="B401" s="9"/>
      <c r="C401" s="10"/>
      <c r="D401" s="10"/>
      <c r="E401" s="11" t="s">
        <v>4732</v>
      </c>
      <c r="F401" s="12" t="str">
        <f t="shared" si="67"/>
        <v>46.34</v>
      </c>
      <c r="G401" s="12" t="s">
        <v>4732</v>
      </c>
      <c r="H401" s="12" t="s">
        <v>4733</v>
      </c>
      <c r="I401" s="13" t="str">
        <f t="shared" si="68"/>
        <v>46340</v>
      </c>
      <c r="J401" s="13" t="s">
        <v>1626</v>
      </c>
      <c r="K401" s="13" t="str">
        <f t="shared" si="70"/>
        <v>46340 - Velkoobchod s nápoji</v>
      </c>
      <c r="L401" s="28">
        <f>IF(Převodník!$A$12='Číselník 2008 ÚR 4 a 5'!M401,1,0)</f>
        <v>0</v>
      </c>
      <c r="M401" s="2" t="s">
        <v>1628</v>
      </c>
      <c r="N401" s="14" t="s">
        <v>1627</v>
      </c>
      <c r="O401" s="9" t="str">
        <f t="shared" si="69"/>
        <v>46.34 - Velkoobchod s nápoji</v>
      </c>
      <c r="P401" s="9" t="s">
        <v>4734</v>
      </c>
      <c r="Q401" s="2">
        <f t="shared" si="73"/>
        <v>0</v>
      </c>
      <c r="S401" s="2">
        <f t="shared" si="71"/>
        <v>0</v>
      </c>
      <c r="T401" s="2" t="str">
        <f t="shared" si="72"/>
        <v>46340 - Velkoobchod s nápoji</v>
      </c>
      <c r="AC401" s="2" t="s">
        <v>1628</v>
      </c>
    </row>
    <row r="402" spans="1:29" ht="15" customHeight="1" x14ac:dyDescent="0.25">
      <c r="A402" s="9">
        <v>4</v>
      </c>
      <c r="B402" s="9"/>
      <c r="C402" s="10"/>
      <c r="D402" s="10"/>
      <c r="E402" s="11" t="s">
        <v>4735</v>
      </c>
      <c r="F402" s="12" t="str">
        <f t="shared" si="67"/>
        <v>46.35</v>
      </c>
      <c r="G402" s="12" t="s">
        <v>4735</v>
      </c>
      <c r="H402" s="12" t="s">
        <v>4736</v>
      </c>
      <c r="I402" s="13" t="str">
        <f t="shared" si="68"/>
        <v>46350</v>
      </c>
      <c r="J402" s="13" t="s">
        <v>1629</v>
      </c>
      <c r="K402" s="13" t="str">
        <f t="shared" si="70"/>
        <v>46350 - Velkoobchod s tabákovými výrobky</v>
      </c>
      <c r="L402" s="28">
        <f>IF(Převodník!$A$12='Číselník 2008 ÚR 4 a 5'!M402,1,0)</f>
        <v>0</v>
      </c>
      <c r="M402" s="2" t="s">
        <v>4737</v>
      </c>
      <c r="N402" s="14" t="s">
        <v>4738</v>
      </c>
      <c r="O402" s="9" t="str">
        <f t="shared" si="69"/>
        <v>46.35 - Velkoobchod s tabákovými výrobky</v>
      </c>
      <c r="P402" s="9" t="s">
        <v>4739</v>
      </c>
      <c r="Q402" s="2">
        <f t="shared" si="73"/>
        <v>0</v>
      </c>
      <c r="S402" s="2">
        <f t="shared" si="71"/>
        <v>0</v>
      </c>
      <c r="T402" s="2" t="str">
        <f t="shared" si="72"/>
        <v>46350 - Velkoobchod s tabákovými výrobky</v>
      </c>
      <c r="AC402" s="2" t="s">
        <v>4737</v>
      </c>
    </row>
    <row r="403" spans="1:29" ht="15" customHeight="1" x14ac:dyDescent="0.25">
      <c r="A403" s="9">
        <v>4</v>
      </c>
      <c r="B403" s="9"/>
      <c r="C403" s="10"/>
      <c r="D403" s="10"/>
      <c r="E403" s="11" t="s">
        <v>4740</v>
      </c>
      <c r="F403" s="12" t="str">
        <f t="shared" si="67"/>
        <v>46.36</v>
      </c>
      <c r="G403" s="12" t="s">
        <v>4740</v>
      </c>
      <c r="H403" s="12" t="s">
        <v>4741</v>
      </c>
      <c r="I403" s="13" t="str">
        <f t="shared" si="68"/>
        <v>46360</v>
      </c>
      <c r="J403" s="13" t="s">
        <v>1632</v>
      </c>
      <c r="K403" s="13" t="str">
        <f t="shared" si="70"/>
        <v>46360 - Velkoobchod s cukrem, čokoládou a cukrovinkami</v>
      </c>
      <c r="L403" s="28">
        <f>IF(Převodník!$A$12='Číselník 2008 ÚR 4 a 5'!M403,1,0)</f>
        <v>0</v>
      </c>
      <c r="M403" s="2" t="s">
        <v>4742</v>
      </c>
      <c r="N403" s="14" t="s">
        <v>4743</v>
      </c>
      <c r="O403" s="9" t="str">
        <f t="shared" si="69"/>
        <v>46.36 - Velkoobchod s cukrem, čokoládou a cukrovinkami</v>
      </c>
      <c r="P403" s="9" t="s">
        <v>4744</v>
      </c>
      <c r="Q403" s="2">
        <f t="shared" si="73"/>
        <v>0</v>
      </c>
      <c r="S403" s="2">
        <f t="shared" si="71"/>
        <v>0</v>
      </c>
      <c r="T403" s="2" t="str">
        <f t="shared" si="72"/>
        <v>46360 - Velkoobchod s cukrem, čokoládou a cukrovinkami</v>
      </c>
      <c r="AC403" s="2" t="s">
        <v>4742</v>
      </c>
    </row>
    <row r="404" spans="1:29" ht="15" customHeight="1" x14ac:dyDescent="0.25">
      <c r="A404" s="9">
        <v>4</v>
      </c>
      <c r="B404" s="9"/>
      <c r="C404" s="10"/>
      <c r="D404" s="10"/>
      <c r="E404" s="11" t="s">
        <v>4745</v>
      </c>
      <c r="F404" s="12" t="str">
        <f t="shared" si="67"/>
        <v>46.37</v>
      </c>
      <c r="G404" s="12" t="s">
        <v>4745</v>
      </c>
      <c r="H404" s="12" t="s">
        <v>4746</v>
      </c>
      <c r="I404" s="13" t="str">
        <f t="shared" si="68"/>
        <v>46370</v>
      </c>
      <c r="J404" s="13" t="s">
        <v>1635</v>
      </c>
      <c r="K404" s="13" t="str">
        <f t="shared" si="70"/>
        <v>46370 - Velkoobchod s kávou, čajem, kakaem a kořením</v>
      </c>
      <c r="L404" s="28">
        <f>IF(Převodník!$A$12='Číselník 2008 ÚR 4 a 5'!M404,1,0)</f>
        <v>0</v>
      </c>
      <c r="M404" s="2" t="s">
        <v>4747</v>
      </c>
      <c r="N404" s="14" t="s">
        <v>4748</v>
      </c>
      <c r="O404" s="9" t="str">
        <f t="shared" si="69"/>
        <v>46.37 - Velkoobchod s kávou, čajem, kakaem a kořením</v>
      </c>
      <c r="P404" s="9" t="s">
        <v>4749</v>
      </c>
      <c r="Q404" s="2">
        <f t="shared" si="73"/>
        <v>0</v>
      </c>
      <c r="S404" s="2">
        <f t="shared" si="71"/>
        <v>0</v>
      </c>
      <c r="T404" s="2" t="str">
        <f t="shared" si="72"/>
        <v>46370 - Velkoobchod s kávou, čajem, kakaem a kořením</v>
      </c>
      <c r="AC404" s="2" t="s">
        <v>4747</v>
      </c>
    </row>
    <row r="405" spans="1:29" ht="15" customHeight="1" x14ac:dyDescent="0.25">
      <c r="A405" s="9">
        <v>4</v>
      </c>
      <c r="B405" s="9"/>
      <c r="C405" s="10"/>
      <c r="D405" s="10"/>
      <c r="E405" s="11" t="s">
        <v>4750</v>
      </c>
      <c r="F405" s="12" t="str">
        <f t="shared" si="67"/>
        <v>46.38</v>
      </c>
      <c r="G405" s="12" t="s">
        <v>4750</v>
      </c>
      <c r="H405" s="12" t="s">
        <v>4751</v>
      </c>
      <c r="I405" s="13" t="str">
        <f t="shared" si="68"/>
        <v>46380</v>
      </c>
      <c r="J405" s="13" t="s">
        <v>1638</v>
      </c>
      <c r="K405" s="13" t="str">
        <f t="shared" si="70"/>
        <v>46380 - Specializovaný velkoobchod s jinými potravinami, včetně ryb, korýšů a měkkýšů</v>
      </c>
      <c r="L405" s="28">
        <f>IF(Převodník!$A$12='Číselník 2008 ÚR 4 a 5'!M405,1,0)</f>
        <v>0</v>
      </c>
      <c r="M405" s="2" t="s">
        <v>4752</v>
      </c>
      <c r="N405" s="14" t="s">
        <v>4753</v>
      </c>
      <c r="O405" s="9" t="str">
        <f t="shared" si="69"/>
        <v>46.38 - Specializovaný velkoobchod s jinými potravinami, včetně ryb, korýšů a měkkýšů</v>
      </c>
      <c r="P405" s="9" t="s">
        <v>4754</v>
      </c>
      <c r="Q405" s="2">
        <f t="shared" si="73"/>
        <v>0</v>
      </c>
      <c r="S405" s="2">
        <f t="shared" si="71"/>
        <v>0</v>
      </c>
      <c r="T405" s="2" t="str">
        <f t="shared" si="72"/>
        <v>46380 - Specializovaný velkoobchod s jinými potravinami, včetně ryb, korýšů a měkkýšů</v>
      </c>
      <c r="AC405" s="2" t="s">
        <v>4752</v>
      </c>
    </row>
    <row r="406" spans="1:29" ht="15" customHeight="1" x14ac:dyDescent="0.25">
      <c r="A406" s="9">
        <v>4</v>
      </c>
      <c r="B406" s="9"/>
      <c r="C406" s="10"/>
      <c r="D406" s="10"/>
      <c r="E406" s="11" t="s">
        <v>4755</v>
      </c>
      <c r="F406" s="12" t="str">
        <f t="shared" si="67"/>
        <v>46.39</v>
      </c>
      <c r="G406" s="12" t="s">
        <v>4755</v>
      </c>
      <c r="H406" s="12" t="s">
        <v>4756</v>
      </c>
      <c r="I406" s="13" t="str">
        <f t="shared" si="68"/>
        <v>46390</v>
      </c>
      <c r="J406" s="13" t="s">
        <v>1642</v>
      </c>
      <c r="K406" s="13" t="str">
        <f t="shared" si="70"/>
        <v>46390 - Nespecializovaný velkoobchod s potravinami, nápoji a tabákovými výrobky</v>
      </c>
      <c r="L406" s="28">
        <f>IF(Převodník!$A$12='Číselník 2008 ÚR 4 a 5'!M406,1,0)</f>
        <v>0</v>
      </c>
      <c r="M406" s="2" t="s">
        <v>4757</v>
      </c>
      <c r="N406" s="14" t="s">
        <v>4758</v>
      </c>
      <c r="O406" s="9" t="str">
        <f t="shared" si="69"/>
        <v>46.39 - Nespecializovaný velkoobchod s potravinami, nápoji a tabákovými výrobky</v>
      </c>
      <c r="P406" s="9" t="s">
        <v>4759</v>
      </c>
      <c r="Q406" s="2">
        <f t="shared" si="73"/>
        <v>0</v>
      </c>
      <c r="S406" s="2">
        <f t="shared" si="71"/>
        <v>0</v>
      </c>
      <c r="T406" s="2" t="str">
        <f t="shared" si="72"/>
        <v>46390 - Nespecializovaný velkoobchod s potravinami, nápoji a tabákovými výrobky</v>
      </c>
      <c r="AC406" s="2" t="s">
        <v>4757</v>
      </c>
    </row>
    <row r="407" spans="1:29" ht="15" customHeight="1" x14ac:dyDescent="0.25">
      <c r="A407" s="9">
        <v>4</v>
      </c>
      <c r="B407" s="9"/>
      <c r="C407" s="10"/>
      <c r="D407" s="10"/>
      <c r="E407" s="11" t="s">
        <v>4760</v>
      </c>
      <c r="F407" s="12" t="str">
        <f t="shared" si="67"/>
        <v>46.41</v>
      </c>
      <c r="G407" s="12" t="s">
        <v>4760</v>
      </c>
      <c r="H407" s="12" t="s">
        <v>4761</v>
      </c>
      <c r="I407" s="13" t="str">
        <f t="shared" si="68"/>
        <v>46410</v>
      </c>
      <c r="J407" s="13" t="s">
        <v>1646</v>
      </c>
      <c r="K407" s="13" t="str">
        <f t="shared" si="70"/>
        <v>46410 - Velkoobchod s textilem</v>
      </c>
      <c r="L407" s="28">
        <f>IF(Převodník!$A$12='Číselník 2008 ÚR 4 a 5'!M407,1,0)</f>
        <v>0</v>
      </c>
      <c r="M407" s="2" t="s">
        <v>4762</v>
      </c>
      <c r="N407" s="14" t="s">
        <v>4763</v>
      </c>
      <c r="O407" s="9" t="str">
        <f t="shared" si="69"/>
        <v>46.41 - Velkoobchod s textilem</v>
      </c>
      <c r="P407" s="9" t="s">
        <v>4764</v>
      </c>
      <c r="Q407" s="2">
        <f t="shared" si="73"/>
        <v>0</v>
      </c>
      <c r="S407" s="2">
        <f t="shared" si="71"/>
        <v>0</v>
      </c>
      <c r="T407" s="2" t="str">
        <f t="shared" si="72"/>
        <v>46410 - Velkoobchod s textilem</v>
      </c>
      <c r="AC407" s="2" t="s">
        <v>4762</v>
      </c>
    </row>
    <row r="408" spans="1:29" ht="15" customHeight="1" x14ac:dyDescent="0.25">
      <c r="A408" s="9">
        <v>4</v>
      </c>
      <c r="B408" s="9"/>
      <c r="C408" s="10"/>
      <c r="D408" s="10"/>
      <c r="E408" s="11" t="s">
        <v>4765</v>
      </c>
      <c r="F408" s="12" t="str">
        <f t="shared" si="67"/>
        <v>46.42</v>
      </c>
      <c r="G408" s="12" t="s">
        <v>4765</v>
      </c>
      <c r="H408" s="12" t="s">
        <v>4766</v>
      </c>
      <c r="I408" s="13" t="str">
        <f t="shared" si="68"/>
        <v>46420</v>
      </c>
      <c r="J408" s="13" t="s">
        <v>1649</v>
      </c>
      <c r="K408" s="13" t="str">
        <f t="shared" si="70"/>
        <v>46420 - Velkoobchod s oděvy a obuví</v>
      </c>
      <c r="L408" s="28">
        <f>IF(Převodník!$A$12='Číselník 2008 ÚR 4 a 5'!M408,1,0)</f>
        <v>0</v>
      </c>
      <c r="M408" s="2" t="s">
        <v>4767</v>
      </c>
      <c r="N408" s="14" t="s">
        <v>4768</v>
      </c>
      <c r="O408" s="9" t="str">
        <f t="shared" si="69"/>
        <v>46.42 - Velkoobchod s oděvy a obuví</v>
      </c>
      <c r="P408" s="9" t="s">
        <v>4769</v>
      </c>
      <c r="Q408" s="2">
        <f t="shared" si="73"/>
        <v>0</v>
      </c>
      <c r="S408" s="2">
        <f t="shared" si="71"/>
        <v>0</v>
      </c>
      <c r="T408" s="2" t="str">
        <f t="shared" si="72"/>
        <v>46420 - Velkoobchod s oděvy a obuví</v>
      </c>
      <c r="AC408" s="2" t="s">
        <v>4767</v>
      </c>
    </row>
    <row r="409" spans="1:29" ht="15" customHeight="1" x14ac:dyDescent="0.25">
      <c r="A409" s="9">
        <v>5</v>
      </c>
      <c r="B409" s="9"/>
      <c r="C409" s="16"/>
      <c r="D409" s="16"/>
      <c r="E409" s="11" t="s">
        <v>4770</v>
      </c>
      <c r="F409" s="12" t="str">
        <f t="shared" si="67"/>
        <v>46.42.1</v>
      </c>
      <c r="G409" s="12" t="s">
        <v>4770</v>
      </c>
      <c r="H409" s="12" t="s">
        <v>1652</v>
      </c>
      <c r="I409" s="13" t="str">
        <f t="shared" si="68"/>
        <v>46421</v>
      </c>
      <c r="J409" s="13" t="s">
        <v>1652</v>
      </c>
      <c r="K409" s="13" t="str">
        <f t="shared" si="70"/>
        <v>46421 - Velkoobchod s oděvy</v>
      </c>
      <c r="L409" s="28">
        <f>IF(Převodník!$A$12='Číselník 2008 ÚR 4 a 5'!M409,1,0)</f>
        <v>0</v>
      </c>
      <c r="M409" s="2" t="s">
        <v>1654</v>
      </c>
      <c r="N409" s="14" t="s">
        <v>1653</v>
      </c>
      <c r="O409" s="9" t="str">
        <f t="shared" si="69"/>
        <v>46.42.1 - Velkoobchod s oděvy</v>
      </c>
      <c r="P409" s="9" t="s">
        <v>4771</v>
      </c>
      <c r="Q409" s="2">
        <f t="shared" si="73"/>
        <v>0</v>
      </c>
      <c r="S409" s="2">
        <f t="shared" si="71"/>
        <v>0</v>
      </c>
      <c r="T409" s="2" t="str">
        <f t="shared" si="72"/>
        <v>46421 - Velkoobchod s oděvy</v>
      </c>
      <c r="AC409" s="2" t="s">
        <v>1654</v>
      </c>
    </row>
    <row r="410" spans="1:29" ht="15" customHeight="1" x14ac:dyDescent="0.25">
      <c r="A410" s="9">
        <v>5</v>
      </c>
      <c r="B410" s="9"/>
      <c r="C410" s="16"/>
      <c r="D410" s="16"/>
      <c r="E410" s="11" t="s">
        <v>4772</v>
      </c>
      <c r="F410" s="12" t="str">
        <f t="shared" si="67"/>
        <v>46.42.2</v>
      </c>
      <c r="G410" s="12" t="s">
        <v>4772</v>
      </c>
      <c r="H410" s="12" t="s">
        <v>1655</v>
      </c>
      <c r="I410" s="13" t="str">
        <f t="shared" si="68"/>
        <v>46422</v>
      </c>
      <c r="J410" s="13" t="s">
        <v>1655</v>
      </c>
      <c r="K410" s="13" t="str">
        <f t="shared" si="70"/>
        <v>46422 - Velkoobchod s obuví</v>
      </c>
      <c r="L410" s="28">
        <f>IF(Převodník!$A$12='Číselník 2008 ÚR 4 a 5'!M410,1,0)</f>
        <v>0</v>
      </c>
      <c r="M410" s="2" t="s">
        <v>1657</v>
      </c>
      <c r="N410" s="14" t="s">
        <v>1656</v>
      </c>
      <c r="O410" s="9" t="str">
        <f t="shared" si="69"/>
        <v>46.42.2 - Velkoobchod s obuví</v>
      </c>
      <c r="P410" s="9" t="s">
        <v>4773</v>
      </c>
      <c r="Q410" s="2">
        <f t="shared" si="73"/>
        <v>0</v>
      </c>
      <c r="S410" s="2">
        <f t="shared" si="71"/>
        <v>0</v>
      </c>
      <c r="T410" s="2" t="str">
        <f t="shared" si="72"/>
        <v>46422 - Velkoobchod s obuví</v>
      </c>
      <c r="AC410" s="2" t="s">
        <v>1657</v>
      </c>
    </row>
    <row r="411" spans="1:29" ht="15" customHeight="1" x14ac:dyDescent="0.25">
      <c r="A411" s="9">
        <v>4</v>
      </c>
      <c r="B411" s="9"/>
      <c r="C411" s="10"/>
      <c r="D411" s="10"/>
      <c r="E411" s="11" t="s">
        <v>4774</v>
      </c>
      <c r="F411" s="12" t="str">
        <f t="shared" si="67"/>
        <v>46.43</v>
      </c>
      <c r="G411" s="12" t="s">
        <v>4774</v>
      </c>
      <c r="H411" s="12" t="s">
        <v>4775</v>
      </c>
      <c r="I411" s="13" t="str">
        <f t="shared" si="68"/>
        <v>46430</v>
      </c>
      <c r="J411" s="13" t="s">
        <v>1658</v>
      </c>
      <c r="K411" s="13" t="str">
        <f t="shared" si="70"/>
        <v xml:space="preserve">46430 - Velkoobchod s elektrospotřebiči a elektronikou </v>
      </c>
      <c r="L411" s="28">
        <f>IF(Převodník!$A$12='Číselník 2008 ÚR 4 a 5'!M411,1,0)</f>
        <v>0</v>
      </c>
      <c r="M411" s="2" t="s">
        <v>4776</v>
      </c>
      <c r="N411" s="14" t="s">
        <v>4777</v>
      </c>
      <c r="O411" s="9" t="str">
        <f t="shared" si="69"/>
        <v xml:space="preserve">46.43 - Velkoobchod s elektrospotřebiči a elektronikou </v>
      </c>
      <c r="P411" s="9" t="s">
        <v>4778</v>
      </c>
      <c r="Q411" s="2">
        <f t="shared" si="73"/>
        <v>0</v>
      </c>
      <c r="S411" s="2">
        <f t="shared" si="71"/>
        <v>0</v>
      </c>
      <c r="T411" s="2" t="str">
        <f t="shared" si="72"/>
        <v>46430 - Velkoobchod s elektrospotřebiči a elektronikou</v>
      </c>
      <c r="AC411" s="2" t="s">
        <v>4776</v>
      </c>
    </row>
    <row r="412" spans="1:29" ht="15" customHeight="1" x14ac:dyDescent="0.25">
      <c r="A412" s="9">
        <v>4</v>
      </c>
      <c r="B412" s="9"/>
      <c r="C412" s="10"/>
      <c r="D412" s="10"/>
      <c r="E412" s="11" t="s">
        <v>4779</v>
      </c>
      <c r="F412" s="12" t="str">
        <f t="shared" si="67"/>
        <v>46.44</v>
      </c>
      <c r="G412" s="12" t="s">
        <v>4779</v>
      </c>
      <c r="H412" s="12" t="s">
        <v>4780</v>
      </c>
      <c r="I412" s="13" t="str">
        <f t="shared" si="68"/>
        <v>46440</v>
      </c>
      <c r="J412" s="13" t="s">
        <v>1668</v>
      </c>
      <c r="K412" s="13" t="str">
        <f t="shared" si="70"/>
        <v>46440 - Velkoobchod s porcelánovými, keramickými a skleněnými výrobky a čisticími prostředky</v>
      </c>
      <c r="L412" s="28">
        <f>IF(Převodník!$A$12='Číselník 2008 ÚR 4 a 5'!M412,1,0)</f>
        <v>0</v>
      </c>
      <c r="M412" s="2" t="s">
        <v>4781</v>
      </c>
      <c r="N412" s="14" t="s">
        <v>4782</v>
      </c>
      <c r="O412" s="9" t="str">
        <f t="shared" si="69"/>
        <v>46.44 - Velkoobchod s porcelánovými, keramickými a skleněnými výrobky a čisticími prostředky</v>
      </c>
      <c r="P412" s="9" t="s">
        <v>4783</v>
      </c>
      <c r="Q412" s="2">
        <f t="shared" si="73"/>
        <v>0</v>
      </c>
      <c r="S412" s="2">
        <f t="shared" si="71"/>
        <v>0</v>
      </c>
      <c r="T412" s="2" t="str">
        <f t="shared" si="72"/>
        <v>46440 - Velkoobchod s porcelánovými, keramickými a skleněnými výrobky a čisticími prostředky</v>
      </c>
      <c r="AC412" s="2" t="s">
        <v>4781</v>
      </c>
    </row>
    <row r="413" spans="1:29" ht="15" customHeight="1" x14ac:dyDescent="0.25">
      <c r="A413" s="9">
        <v>5</v>
      </c>
      <c r="B413" s="9"/>
      <c r="C413" s="16"/>
      <c r="D413" s="16"/>
      <c r="E413" s="11" t="s">
        <v>4784</v>
      </c>
      <c r="F413" s="12" t="str">
        <f t="shared" si="67"/>
        <v>46.44.1</v>
      </c>
      <c r="G413" s="12" t="s">
        <v>4784</v>
      </c>
      <c r="H413" s="12" t="s">
        <v>1672</v>
      </c>
      <c r="I413" s="13" t="str">
        <f t="shared" si="68"/>
        <v>46441</v>
      </c>
      <c r="J413" s="13" t="s">
        <v>1672</v>
      </c>
      <c r="K413" s="13" t="str">
        <f t="shared" si="70"/>
        <v>46441 - Velkoobchod s porcelánovými, keramickými a skleněnými výrobky</v>
      </c>
      <c r="L413" s="28">
        <f>IF(Převodník!$A$12='Číselník 2008 ÚR 4 a 5'!M413,1,0)</f>
        <v>0</v>
      </c>
      <c r="M413" s="2" t="s">
        <v>4785</v>
      </c>
      <c r="N413" s="14" t="s">
        <v>4786</v>
      </c>
      <c r="O413" s="9" t="str">
        <f t="shared" si="69"/>
        <v>46.44.1 - Velkoobchod s porcelánovými, keramickými a skleněnými výrobky</v>
      </c>
      <c r="P413" s="9" t="s">
        <v>4787</v>
      </c>
      <c r="Q413" s="2">
        <f t="shared" si="73"/>
        <v>0</v>
      </c>
      <c r="S413" s="2">
        <f t="shared" si="71"/>
        <v>0</v>
      </c>
      <c r="T413" s="2" t="str">
        <f t="shared" si="72"/>
        <v>46441 - Velkoobchod s porcelánovými, keramickými a skleněnými výrobky</v>
      </c>
      <c r="AC413" s="2" t="s">
        <v>4785</v>
      </c>
    </row>
    <row r="414" spans="1:29" ht="15" customHeight="1" x14ac:dyDescent="0.25">
      <c r="A414" s="9">
        <v>5</v>
      </c>
      <c r="B414" s="9"/>
      <c r="C414" s="16"/>
      <c r="D414" s="16"/>
      <c r="E414" s="11" t="s">
        <v>4788</v>
      </c>
      <c r="F414" s="12" t="str">
        <f t="shared" si="67"/>
        <v>46.44.2</v>
      </c>
      <c r="G414" s="12" t="s">
        <v>4788</v>
      </c>
      <c r="H414" s="12" t="s">
        <v>1675</v>
      </c>
      <c r="I414" s="13" t="str">
        <f t="shared" si="68"/>
        <v>46442</v>
      </c>
      <c r="J414" s="13" t="s">
        <v>1675</v>
      </c>
      <c r="K414" s="13" t="str">
        <f t="shared" si="70"/>
        <v>46442 - Velkoobchod s pracími a čisticími prostředky</v>
      </c>
      <c r="L414" s="28">
        <f>IF(Převodník!$A$12='Číselník 2008 ÚR 4 a 5'!M414,1,0)</f>
        <v>0</v>
      </c>
      <c r="M414" s="2" t="s">
        <v>4789</v>
      </c>
      <c r="N414" s="14" t="s">
        <v>4790</v>
      </c>
      <c r="O414" s="9" t="str">
        <f t="shared" si="69"/>
        <v>46.44.2 - Velkoobchod s pracími a čisticími prostředky</v>
      </c>
      <c r="P414" s="9" t="s">
        <v>4791</v>
      </c>
      <c r="Q414" s="2">
        <f t="shared" si="73"/>
        <v>0</v>
      </c>
      <c r="S414" s="2">
        <f t="shared" si="71"/>
        <v>0</v>
      </c>
      <c r="T414" s="2" t="str">
        <f t="shared" si="72"/>
        <v>46442 - Velkoobchod s pracími a čisticími prostředky</v>
      </c>
      <c r="AC414" s="2" t="s">
        <v>4789</v>
      </c>
    </row>
    <row r="415" spans="1:29" ht="15" customHeight="1" x14ac:dyDescent="0.25">
      <c r="A415" s="9">
        <v>4</v>
      </c>
      <c r="B415" s="9"/>
      <c r="C415" s="10"/>
      <c r="D415" s="10"/>
      <c r="E415" s="11" t="s">
        <v>4792</v>
      </c>
      <c r="F415" s="12" t="str">
        <f t="shared" si="67"/>
        <v>46.45</v>
      </c>
      <c r="G415" s="12" t="s">
        <v>4792</v>
      </c>
      <c r="H415" s="12" t="s">
        <v>4793</v>
      </c>
      <c r="I415" s="13" t="str">
        <f t="shared" si="68"/>
        <v>46450</v>
      </c>
      <c r="J415" s="13" t="s">
        <v>1678</v>
      </c>
      <c r="K415" s="13" t="str">
        <f t="shared" si="70"/>
        <v>46450 - Velkoobchod s kosmetickými výrobky</v>
      </c>
      <c r="L415" s="28">
        <f>IF(Převodník!$A$12='Číselník 2008 ÚR 4 a 5'!M415,1,0)</f>
        <v>0</v>
      </c>
      <c r="M415" s="2" t="s">
        <v>4794</v>
      </c>
      <c r="N415" s="14" t="s">
        <v>4795</v>
      </c>
      <c r="O415" s="9" t="str">
        <f t="shared" si="69"/>
        <v>46.45 - Velkoobchod s kosmetickými výrobky</v>
      </c>
      <c r="P415" s="9" t="s">
        <v>4796</v>
      </c>
      <c r="Q415" s="2">
        <f t="shared" si="73"/>
        <v>0</v>
      </c>
      <c r="S415" s="2">
        <f t="shared" si="71"/>
        <v>0</v>
      </c>
      <c r="T415" s="2" t="str">
        <f t="shared" si="72"/>
        <v>46450 - Velkoobchod s kosmetickými výrobky</v>
      </c>
      <c r="AC415" s="2" t="s">
        <v>4794</v>
      </c>
    </row>
    <row r="416" spans="1:29" ht="15" customHeight="1" x14ac:dyDescent="0.25">
      <c r="A416" s="9">
        <v>4</v>
      </c>
      <c r="B416" s="9"/>
      <c r="C416" s="10"/>
      <c r="D416" s="10"/>
      <c r="E416" s="11" t="s">
        <v>4797</v>
      </c>
      <c r="F416" s="12" t="str">
        <f t="shared" si="67"/>
        <v>46.46</v>
      </c>
      <c r="G416" s="12" t="s">
        <v>4797</v>
      </c>
      <c r="H416" s="12" t="s">
        <v>4798</v>
      </c>
      <c r="I416" s="13" t="str">
        <f t="shared" si="68"/>
        <v>46460</v>
      </c>
      <c r="J416" s="13" t="s">
        <v>1682</v>
      </c>
      <c r="K416" s="13" t="str">
        <f t="shared" si="70"/>
        <v>46460 - Velkoobchod s farmaceutickými výrobky</v>
      </c>
      <c r="L416" s="28">
        <f>IF(Převodník!$A$12='Číselník 2008 ÚR 4 a 5'!M416,1,0)</f>
        <v>0</v>
      </c>
      <c r="M416" s="2" t="s">
        <v>4799</v>
      </c>
      <c r="N416" s="14" t="s">
        <v>4800</v>
      </c>
      <c r="O416" s="9" t="str">
        <f t="shared" si="69"/>
        <v>46.46 - Velkoobchod s farmaceutickými výrobky</v>
      </c>
      <c r="P416" s="9" t="s">
        <v>4801</v>
      </c>
      <c r="Q416" s="2">
        <f t="shared" si="73"/>
        <v>0</v>
      </c>
      <c r="S416" s="2">
        <f t="shared" si="71"/>
        <v>0</v>
      </c>
      <c r="T416" s="2" t="str">
        <f t="shared" si="72"/>
        <v>46460 - Velkoobchod s farmaceutickými výrobky</v>
      </c>
      <c r="AC416" s="2" t="s">
        <v>4799</v>
      </c>
    </row>
    <row r="417" spans="1:29" ht="15" customHeight="1" x14ac:dyDescent="0.25">
      <c r="A417" s="9">
        <v>4</v>
      </c>
      <c r="B417" s="9"/>
      <c r="C417" s="10"/>
      <c r="D417" s="10"/>
      <c r="E417" s="11" t="s">
        <v>4802</v>
      </c>
      <c r="F417" s="12" t="str">
        <f t="shared" si="67"/>
        <v>46.47</v>
      </c>
      <c r="G417" s="12" t="s">
        <v>4802</v>
      </c>
      <c r="H417" s="12" t="s">
        <v>4803</v>
      </c>
      <c r="I417" s="13" t="str">
        <f t="shared" si="68"/>
        <v>46470</v>
      </c>
      <c r="J417" s="13" t="s">
        <v>1687</v>
      </c>
      <c r="K417" s="13" t="str">
        <f t="shared" si="70"/>
        <v>46470 - Velkoobchod s nábytkem, koberci a svítidly</v>
      </c>
      <c r="L417" s="28">
        <f>IF(Převodník!$A$12='Číselník 2008 ÚR 4 a 5'!M417,1,0)</f>
        <v>0</v>
      </c>
      <c r="M417" s="2" t="s">
        <v>4804</v>
      </c>
      <c r="N417" s="14" t="s">
        <v>4805</v>
      </c>
      <c r="O417" s="9" t="str">
        <f t="shared" si="69"/>
        <v>46.47 - Velkoobchod s nábytkem, koberci a svítidly</v>
      </c>
      <c r="P417" s="9" t="s">
        <v>4806</v>
      </c>
      <c r="Q417" s="2">
        <f t="shared" si="73"/>
        <v>0</v>
      </c>
      <c r="S417" s="2">
        <f t="shared" si="71"/>
        <v>0</v>
      </c>
      <c r="T417" s="2" t="str">
        <f t="shared" si="72"/>
        <v>46470 - Velkoobchod s nábytkem, koberci a svítidly</v>
      </c>
      <c r="AC417" s="2" t="s">
        <v>4804</v>
      </c>
    </row>
    <row r="418" spans="1:29" ht="15" customHeight="1" x14ac:dyDescent="0.25">
      <c r="A418" s="9">
        <v>4</v>
      </c>
      <c r="B418" s="9"/>
      <c r="C418" s="10"/>
      <c r="D418" s="10"/>
      <c r="E418" s="11" t="s">
        <v>4807</v>
      </c>
      <c r="F418" s="12" t="str">
        <f t="shared" si="67"/>
        <v>46.48</v>
      </c>
      <c r="G418" s="12" t="s">
        <v>4807</v>
      </c>
      <c r="H418" s="12" t="s">
        <v>4808</v>
      </c>
      <c r="I418" s="13" t="str">
        <f t="shared" si="68"/>
        <v>46480</v>
      </c>
      <c r="J418" s="13" t="s">
        <v>1692</v>
      </c>
      <c r="K418" s="13" t="str">
        <f t="shared" si="70"/>
        <v>46480 - Velkoobchod s hodinami, hodinkami a klenoty</v>
      </c>
      <c r="L418" s="28">
        <f>IF(Převodník!$A$12='Číselník 2008 ÚR 4 a 5'!M418,1,0)</f>
        <v>0</v>
      </c>
      <c r="M418" s="2" t="s">
        <v>4809</v>
      </c>
      <c r="N418" s="14" t="s">
        <v>4810</v>
      </c>
      <c r="O418" s="9" t="str">
        <f t="shared" si="69"/>
        <v>46.48 - Velkoobchod s hodinami, hodinkami a klenoty</v>
      </c>
      <c r="P418" s="9" t="s">
        <v>4811</v>
      </c>
      <c r="Q418" s="2">
        <f t="shared" si="73"/>
        <v>0</v>
      </c>
      <c r="S418" s="2">
        <f t="shared" si="71"/>
        <v>0</v>
      </c>
      <c r="T418" s="2" t="str">
        <f t="shared" si="72"/>
        <v>46480 - Velkoobchod s hodinami, hodinkami a klenoty</v>
      </c>
      <c r="AC418" s="2" t="s">
        <v>4809</v>
      </c>
    </row>
    <row r="419" spans="1:29" ht="15" customHeight="1" x14ac:dyDescent="0.25">
      <c r="A419" s="9">
        <v>4</v>
      </c>
      <c r="B419" s="9"/>
      <c r="C419" s="10"/>
      <c r="D419" s="10"/>
      <c r="E419" s="11" t="s">
        <v>4812</v>
      </c>
      <c r="F419" s="12" t="str">
        <f t="shared" si="67"/>
        <v>46.49</v>
      </c>
      <c r="G419" s="12" t="s">
        <v>4812</v>
      </c>
      <c r="H419" s="12" t="s">
        <v>4813</v>
      </c>
      <c r="I419" s="13" t="str">
        <f t="shared" si="68"/>
        <v>46490</v>
      </c>
      <c r="J419" s="13" t="s">
        <v>1662</v>
      </c>
      <c r="K419" s="13" t="str">
        <f t="shared" si="70"/>
        <v>46490 - Velkoobchod s ostatními výrobky převážně pro domácnost</v>
      </c>
      <c r="L419" s="28">
        <f>IF(Převodník!$A$12='Číselník 2008 ÚR 4 a 5'!M419,1,0)</f>
        <v>0</v>
      </c>
      <c r="M419" s="2" t="s">
        <v>4814</v>
      </c>
      <c r="N419" s="14" t="s">
        <v>4815</v>
      </c>
      <c r="O419" s="9" t="str">
        <f t="shared" si="69"/>
        <v>46.49 - Velkoobchod s ostatními výrobky převážně pro domácnost</v>
      </c>
      <c r="P419" s="9" t="s">
        <v>4816</v>
      </c>
      <c r="Q419" s="2">
        <f t="shared" si="73"/>
        <v>0</v>
      </c>
      <c r="S419" s="2">
        <f t="shared" si="71"/>
        <v>0</v>
      </c>
      <c r="T419" s="2" t="str">
        <f t="shared" si="72"/>
        <v>46490 - Velkoobchod s ostatními výrobky převážně pro domácnost</v>
      </c>
      <c r="AC419" s="2" t="s">
        <v>4814</v>
      </c>
    </row>
    <row r="420" spans="1:29" ht="15" customHeight="1" x14ac:dyDescent="0.25">
      <c r="A420" s="9">
        <v>4</v>
      </c>
      <c r="B420" s="9"/>
      <c r="C420" s="10"/>
      <c r="D420" s="10"/>
      <c r="E420" s="11" t="s">
        <v>4817</v>
      </c>
      <c r="F420" s="12" t="str">
        <f t="shared" si="67"/>
        <v>46.51</v>
      </c>
      <c r="G420" s="12" t="s">
        <v>4817</v>
      </c>
      <c r="H420" s="12" t="s">
        <v>4818</v>
      </c>
      <c r="I420" s="13" t="str">
        <f t="shared" si="68"/>
        <v>46510</v>
      </c>
      <c r="J420" s="13" t="s">
        <v>1696</v>
      </c>
      <c r="K420" s="13" t="str">
        <f t="shared" si="70"/>
        <v>46510 - Velkoobchod s počítači, počítačovým periferním zařízením a softwarem</v>
      </c>
      <c r="L420" s="28">
        <f>IF(Převodník!$A$12='Číselník 2008 ÚR 4 a 5'!M420,1,0)</f>
        <v>0</v>
      </c>
      <c r="M420" s="2" t="s">
        <v>4819</v>
      </c>
      <c r="N420" s="14" t="s">
        <v>4820</v>
      </c>
      <c r="O420" s="9" t="str">
        <f t="shared" si="69"/>
        <v>46.51 - Velkoobchod s počítači, počítačovým periferním zařízením a softwarem</v>
      </c>
      <c r="P420" s="9" t="s">
        <v>4821</v>
      </c>
      <c r="Q420" s="2">
        <f t="shared" si="73"/>
        <v>0</v>
      </c>
      <c r="S420" s="2">
        <f t="shared" si="71"/>
        <v>0</v>
      </c>
      <c r="T420" s="2" t="str">
        <f t="shared" si="72"/>
        <v>46510 - Velkoobchod s počítači, počítačovým periferním zařízením a softwarem</v>
      </c>
      <c r="AC420" s="2" t="s">
        <v>4819</v>
      </c>
    </row>
    <row r="421" spans="1:29" ht="15" customHeight="1" x14ac:dyDescent="0.25">
      <c r="A421" s="9">
        <v>4</v>
      </c>
      <c r="B421" s="9"/>
      <c r="C421" s="10"/>
      <c r="D421" s="10"/>
      <c r="E421" s="11" t="s">
        <v>4822</v>
      </c>
      <c r="F421" s="12" t="str">
        <f t="shared" si="67"/>
        <v>46.52</v>
      </c>
      <c r="G421" s="12" t="s">
        <v>4822</v>
      </c>
      <c r="H421" s="12" t="s">
        <v>4823</v>
      </c>
      <c r="I421" s="13" t="str">
        <f t="shared" si="68"/>
        <v>46520</v>
      </c>
      <c r="J421" s="13" t="s">
        <v>1701</v>
      </c>
      <c r="K421" s="13" t="str">
        <f t="shared" si="70"/>
        <v>46520 - Velkoobchod s elektronickým a telekomunikačním zařízením a jeho díly</v>
      </c>
      <c r="L421" s="28">
        <f>IF(Převodník!$A$12='Číselník 2008 ÚR 4 a 5'!M421,1,0)</f>
        <v>0</v>
      </c>
      <c r="M421" s="2" t="s">
        <v>4824</v>
      </c>
      <c r="N421" s="14" t="s">
        <v>4825</v>
      </c>
      <c r="O421" s="9" t="str">
        <f t="shared" si="69"/>
        <v>46.52 - Velkoobchod s elektronickým a telekomunikačním zařízením a jeho díly</v>
      </c>
      <c r="P421" s="9" t="s">
        <v>4826</v>
      </c>
      <c r="Q421" s="2">
        <f t="shared" si="73"/>
        <v>0</v>
      </c>
      <c r="S421" s="2">
        <f t="shared" si="71"/>
        <v>0</v>
      </c>
      <c r="T421" s="2" t="str">
        <f t="shared" si="72"/>
        <v>46520 - Velkoobchod s elektronickým a telekomunikačním zařízením a jeho díly</v>
      </c>
      <c r="AC421" s="2" t="s">
        <v>4824</v>
      </c>
    </row>
    <row r="422" spans="1:29" ht="15" customHeight="1" x14ac:dyDescent="0.25">
      <c r="A422" s="9">
        <v>4</v>
      </c>
      <c r="B422" s="9"/>
      <c r="C422" s="10"/>
      <c r="D422" s="10"/>
      <c r="E422" s="11" t="s">
        <v>4827</v>
      </c>
      <c r="F422" s="12" t="str">
        <f t="shared" si="67"/>
        <v>46.61</v>
      </c>
      <c r="G422" s="12" t="s">
        <v>4827</v>
      </c>
      <c r="H422" s="12" t="s">
        <v>4828</v>
      </c>
      <c r="I422" s="13" t="str">
        <f t="shared" si="68"/>
        <v>46610</v>
      </c>
      <c r="J422" s="13" t="s">
        <v>1705</v>
      </c>
      <c r="K422" s="13" t="str">
        <f t="shared" si="70"/>
        <v>46610 - Velkoobchod se zemědělskými stroji, strojním zařízením a příslušenstvím</v>
      </c>
      <c r="L422" s="28">
        <f>IF(Převodník!$A$12='Číselník 2008 ÚR 4 a 5'!M422,1,0)</f>
        <v>0</v>
      </c>
      <c r="M422" s="2" t="s">
        <v>1707</v>
      </c>
      <c r="N422" s="14" t="s">
        <v>1706</v>
      </c>
      <c r="O422" s="9" t="str">
        <f t="shared" si="69"/>
        <v>46.61 - Velkoobchod se zemědělskými stroji, strojním zařízením a příslušenstvím</v>
      </c>
      <c r="P422" s="9" t="s">
        <v>4829</v>
      </c>
      <c r="Q422" s="2">
        <f t="shared" si="73"/>
        <v>0</v>
      </c>
      <c r="S422" s="2">
        <f t="shared" si="71"/>
        <v>0</v>
      </c>
      <c r="T422" s="2" t="str">
        <f t="shared" si="72"/>
        <v>46610 - Velkoobchod se zemědělskými stroji, strojním zařízením a příslušenstvím</v>
      </c>
      <c r="AC422" s="2" t="s">
        <v>1707</v>
      </c>
    </row>
    <row r="423" spans="1:29" ht="15" customHeight="1" x14ac:dyDescent="0.25">
      <c r="A423" s="9">
        <v>4</v>
      </c>
      <c r="B423" s="9"/>
      <c r="C423" s="10"/>
      <c r="D423" s="10"/>
      <c r="E423" s="11" t="s">
        <v>4830</v>
      </c>
      <c r="F423" s="12" t="str">
        <f t="shared" si="67"/>
        <v>46.62</v>
      </c>
      <c r="G423" s="12" t="s">
        <v>4830</v>
      </c>
      <c r="H423" s="12" t="s">
        <v>4831</v>
      </c>
      <c r="I423" s="13" t="str">
        <f t="shared" si="68"/>
        <v>46620</v>
      </c>
      <c r="J423" s="13" t="s">
        <v>1708</v>
      </c>
      <c r="K423" s="13" t="str">
        <f t="shared" si="70"/>
        <v>46620 - Velkoobchod s obráběcími stroji</v>
      </c>
      <c r="L423" s="28">
        <f>IF(Převodník!$A$12='Číselník 2008 ÚR 4 a 5'!M423,1,0)</f>
        <v>0</v>
      </c>
      <c r="M423" s="2" t="s">
        <v>4832</v>
      </c>
      <c r="N423" s="14" t="s">
        <v>4833</v>
      </c>
      <c r="O423" s="9" t="str">
        <f t="shared" si="69"/>
        <v>46.62 - Velkoobchod s obráběcími stroji</v>
      </c>
      <c r="P423" s="9" t="s">
        <v>4834</v>
      </c>
      <c r="Q423" s="2">
        <f t="shared" si="73"/>
        <v>0</v>
      </c>
      <c r="S423" s="2">
        <f t="shared" si="71"/>
        <v>0</v>
      </c>
      <c r="T423" s="2" t="str">
        <f t="shared" si="72"/>
        <v>46620 - Velkoobchod s obráběcími stroji</v>
      </c>
      <c r="AC423" s="2" t="s">
        <v>4832</v>
      </c>
    </row>
    <row r="424" spans="1:29" ht="15" customHeight="1" x14ac:dyDescent="0.25">
      <c r="A424" s="9">
        <v>4</v>
      </c>
      <c r="B424" s="9"/>
      <c r="C424" s="10"/>
      <c r="D424" s="10"/>
      <c r="E424" s="11" t="s">
        <v>4835</v>
      </c>
      <c r="F424" s="12" t="str">
        <f t="shared" si="67"/>
        <v>46.63</v>
      </c>
      <c r="G424" s="12" t="s">
        <v>4835</v>
      </c>
      <c r="H424" s="12" t="s">
        <v>4836</v>
      </c>
      <c r="I424" s="13" t="str">
        <f t="shared" si="68"/>
        <v>46630</v>
      </c>
      <c r="J424" s="13" t="s">
        <v>1711</v>
      </c>
      <c r="K424" s="13" t="str">
        <f t="shared" si="70"/>
        <v>46630 - Velkoobchod s těžebními a stavebními stroji a zařízením</v>
      </c>
      <c r="L424" s="28">
        <f>IF(Převodník!$A$12='Číselník 2008 ÚR 4 a 5'!M424,1,0)</f>
        <v>0</v>
      </c>
      <c r="M424" s="2" t="s">
        <v>4837</v>
      </c>
      <c r="N424" s="14" t="s">
        <v>4838</v>
      </c>
      <c r="O424" s="9" t="str">
        <f t="shared" si="69"/>
        <v>46.63 - Velkoobchod s těžebními a stavebními stroji a zařízením</v>
      </c>
      <c r="P424" s="9" t="s">
        <v>4839</v>
      </c>
      <c r="Q424" s="2">
        <f t="shared" si="73"/>
        <v>0</v>
      </c>
      <c r="S424" s="2">
        <f t="shared" si="71"/>
        <v>0</v>
      </c>
      <c r="T424" s="2" t="str">
        <f t="shared" si="72"/>
        <v>46630 - Velkoobchod s těžebními a stavebními stroji a zařízením</v>
      </c>
      <c r="AC424" s="2" t="s">
        <v>4837</v>
      </c>
    </row>
    <row r="425" spans="1:29" ht="15" customHeight="1" x14ac:dyDescent="0.25">
      <c r="A425" s="9">
        <v>4</v>
      </c>
      <c r="B425" s="9"/>
      <c r="C425" s="10"/>
      <c r="D425" s="10"/>
      <c r="E425" s="11" t="s">
        <v>4840</v>
      </c>
      <c r="F425" s="12" t="str">
        <f t="shared" si="67"/>
        <v>46.64</v>
      </c>
      <c r="G425" s="12" t="s">
        <v>4840</v>
      </c>
      <c r="H425" s="12" t="s">
        <v>4841</v>
      </c>
      <c r="I425" s="13" t="str">
        <f t="shared" si="68"/>
        <v>46640</v>
      </c>
      <c r="J425" s="13" t="s">
        <v>1665</v>
      </c>
      <c r="K425" s="13" t="str">
        <f t="shared" si="70"/>
        <v>46640 - Velkoobchod se strojním zařízením pro textilní průmysl, šicími a pletacími stroji</v>
      </c>
      <c r="L425" s="28">
        <f>IF(Převodník!$A$12='Číselník 2008 ÚR 4 a 5'!M425,1,0)</f>
        <v>0</v>
      </c>
      <c r="M425" s="2" t="s">
        <v>1715</v>
      </c>
      <c r="N425" s="14" t="s">
        <v>1714</v>
      </c>
      <c r="O425" s="9" t="str">
        <f t="shared" si="69"/>
        <v>46.64 - Velkoobchod se strojním zařízením pro textilní průmysl, šicími a pletacími stroji</v>
      </c>
      <c r="P425" s="9" t="s">
        <v>4842</v>
      </c>
      <c r="Q425" s="2">
        <f t="shared" si="73"/>
        <v>0</v>
      </c>
      <c r="S425" s="2">
        <f t="shared" si="71"/>
        <v>0</v>
      </c>
      <c r="T425" s="2" t="str">
        <f t="shared" si="72"/>
        <v>46640 - Velkoobchod se strojním zařízením pro textilní průmysl, šicími a pletacími stroji</v>
      </c>
      <c r="AC425" s="2" t="s">
        <v>1715</v>
      </c>
    </row>
    <row r="426" spans="1:29" ht="15" customHeight="1" x14ac:dyDescent="0.25">
      <c r="A426" s="9">
        <v>4</v>
      </c>
      <c r="B426" s="9"/>
      <c r="C426" s="10"/>
      <c r="D426" s="10"/>
      <c r="E426" s="11" t="s">
        <v>4843</v>
      </c>
      <c r="F426" s="12" t="str">
        <f t="shared" si="67"/>
        <v>46.65</v>
      </c>
      <c r="G426" s="12" t="s">
        <v>4843</v>
      </c>
      <c r="H426" s="12" t="s">
        <v>4844</v>
      </c>
      <c r="I426" s="13" t="str">
        <f t="shared" si="68"/>
        <v>46650</v>
      </c>
      <c r="J426" s="13" t="s">
        <v>1716</v>
      </c>
      <c r="K426" s="13" t="str">
        <f t="shared" si="70"/>
        <v>46650 - Velkoobchod s kancelářským nábytkem</v>
      </c>
      <c r="L426" s="28">
        <f>IF(Převodník!$A$12='Číselník 2008 ÚR 4 a 5'!M426,1,0)</f>
        <v>0</v>
      </c>
      <c r="M426" s="2" t="s">
        <v>4845</v>
      </c>
      <c r="N426" s="14" t="s">
        <v>4846</v>
      </c>
      <c r="O426" s="9" t="str">
        <f t="shared" si="69"/>
        <v>46.65 - Velkoobchod s kancelářským nábytkem</v>
      </c>
      <c r="P426" s="9" t="s">
        <v>4847</v>
      </c>
      <c r="Q426" s="2">
        <f t="shared" si="73"/>
        <v>0</v>
      </c>
      <c r="S426" s="2">
        <f t="shared" si="71"/>
        <v>0</v>
      </c>
      <c r="T426" s="2" t="str">
        <f t="shared" si="72"/>
        <v>46650 - Velkoobchod s kancelářským nábytkem</v>
      </c>
      <c r="AC426" s="2" t="s">
        <v>4845</v>
      </c>
    </row>
    <row r="427" spans="1:29" ht="15" customHeight="1" x14ac:dyDescent="0.25">
      <c r="A427" s="9">
        <v>4</v>
      </c>
      <c r="B427" s="9"/>
      <c r="C427" s="10"/>
      <c r="D427" s="10"/>
      <c r="E427" s="11" t="s">
        <v>4848</v>
      </c>
      <c r="F427" s="12" t="str">
        <f t="shared" si="67"/>
        <v>46.66</v>
      </c>
      <c r="G427" s="12" t="s">
        <v>4848</v>
      </c>
      <c r="H427" s="12" t="s">
        <v>4849</v>
      </c>
      <c r="I427" s="13" t="str">
        <f t="shared" si="68"/>
        <v>46660</v>
      </c>
      <c r="J427" s="13" t="s">
        <v>1719</v>
      </c>
      <c r="K427" s="13" t="str">
        <f t="shared" si="70"/>
        <v>46660 - Velkoobchod s ostatními kancelářskými stroji a zařízením</v>
      </c>
      <c r="L427" s="28">
        <f>IF(Převodník!$A$12='Číselník 2008 ÚR 4 a 5'!M427,1,0)</f>
        <v>0</v>
      </c>
      <c r="M427" s="2" t="s">
        <v>4850</v>
      </c>
      <c r="N427" s="14" t="s">
        <v>4851</v>
      </c>
      <c r="O427" s="9" t="str">
        <f t="shared" si="69"/>
        <v>46.66 - Velkoobchod s ostatními kancelářskými stroji a zařízením</v>
      </c>
      <c r="P427" s="9" t="s">
        <v>4852</v>
      </c>
      <c r="Q427" s="2">
        <f t="shared" si="73"/>
        <v>0</v>
      </c>
      <c r="S427" s="2">
        <f t="shared" si="71"/>
        <v>0</v>
      </c>
      <c r="T427" s="2" t="str">
        <f t="shared" si="72"/>
        <v>46660 - Velkoobchod s ostatními kancelářskými stroji a zařízením</v>
      </c>
      <c r="AC427" s="2" t="s">
        <v>4850</v>
      </c>
    </row>
    <row r="428" spans="1:29" ht="15" customHeight="1" x14ac:dyDescent="0.25">
      <c r="A428" s="9">
        <v>4</v>
      </c>
      <c r="B428" s="9"/>
      <c r="C428" s="10"/>
      <c r="D428" s="10"/>
      <c r="E428" s="11" t="s">
        <v>4853</v>
      </c>
      <c r="F428" s="12" t="str">
        <f t="shared" si="67"/>
        <v>46.69</v>
      </c>
      <c r="G428" s="12" t="s">
        <v>4853</v>
      </c>
      <c r="H428" s="12" t="s">
        <v>4854</v>
      </c>
      <c r="I428" s="13" t="str">
        <f t="shared" si="68"/>
        <v>46690</v>
      </c>
      <c r="J428" s="13" t="s">
        <v>1722</v>
      </c>
      <c r="K428" s="13" t="str">
        <f t="shared" si="70"/>
        <v>46690 - Velkoobchod s ostatními stroji a zařízením</v>
      </c>
      <c r="L428" s="28">
        <f>IF(Převodník!$A$12='Číselník 2008 ÚR 4 a 5'!M428,1,0)</f>
        <v>0</v>
      </c>
      <c r="M428" s="2" t="s">
        <v>4855</v>
      </c>
      <c r="N428" s="14" t="s">
        <v>4856</v>
      </c>
      <c r="O428" s="9" t="str">
        <f t="shared" si="69"/>
        <v>46.69 - Velkoobchod s ostatními stroji a zařízením</v>
      </c>
      <c r="P428" s="9" t="s">
        <v>4857</v>
      </c>
      <c r="Q428" s="2">
        <f t="shared" si="73"/>
        <v>0</v>
      </c>
      <c r="S428" s="2">
        <f t="shared" si="71"/>
        <v>0</v>
      </c>
      <c r="T428" s="2" t="str">
        <f t="shared" si="72"/>
        <v>46690 - Velkoobchod s ostatními stroji a zařízením</v>
      </c>
      <c r="AC428" s="2" t="s">
        <v>4855</v>
      </c>
    </row>
    <row r="429" spans="1:29" ht="15" customHeight="1" x14ac:dyDescent="0.25">
      <c r="A429" s="9">
        <v>4</v>
      </c>
      <c r="B429" s="9"/>
      <c r="C429" s="10"/>
      <c r="D429" s="10"/>
      <c r="E429" s="11" t="s">
        <v>4858</v>
      </c>
      <c r="F429" s="12" t="str">
        <f t="shared" si="67"/>
        <v>46.71</v>
      </c>
      <c r="G429" s="12" t="s">
        <v>4858</v>
      </c>
      <c r="H429" s="12" t="s">
        <v>4859</v>
      </c>
      <c r="I429" s="13" t="str">
        <f t="shared" si="68"/>
        <v>46710</v>
      </c>
      <c r="J429" s="13" t="s">
        <v>1513</v>
      </c>
      <c r="K429" s="13" t="str">
        <f t="shared" si="70"/>
        <v>46710 - Velkoobchod s pevnými, kapalnými a plynnými palivy a příbuznými výrobky</v>
      </c>
      <c r="L429" s="28">
        <f>IF(Převodník!$A$12='Číselník 2008 ÚR 4 a 5'!M429,1,0)</f>
        <v>0</v>
      </c>
      <c r="M429" s="2" t="s">
        <v>4860</v>
      </c>
      <c r="N429" s="14" t="s">
        <v>4861</v>
      </c>
      <c r="O429" s="9" t="str">
        <f t="shared" si="69"/>
        <v>46.71 - Velkoobchod s pevnými, kapalnými a plynnými palivy a příbuznými výrobky</v>
      </c>
      <c r="P429" s="9" t="s">
        <v>4862</v>
      </c>
      <c r="Q429" s="2">
        <f t="shared" si="73"/>
        <v>0</v>
      </c>
      <c r="S429" s="2">
        <f t="shared" si="71"/>
        <v>0</v>
      </c>
      <c r="T429" s="2" t="str">
        <f t="shared" si="72"/>
        <v>46710 - Velkoobchod s pevnými, kapalnými a plynnými palivy a příbuznými výrobky</v>
      </c>
      <c r="AC429" s="2" t="s">
        <v>4860</v>
      </c>
    </row>
    <row r="430" spans="1:29" ht="15" customHeight="1" x14ac:dyDescent="0.25">
      <c r="A430" s="9">
        <v>5</v>
      </c>
      <c r="B430" s="9"/>
      <c r="C430" s="16"/>
      <c r="D430" s="16"/>
      <c r="E430" s="11" t="s">
        <v>4863</v>
      </c>
      <c r="F430" s="12" t="str">
        <f t="shared" si="67"/>
        <v>46.71.1</v>
      </c>
      <c r="G430" s="12" t="s">
        <v>4863</v>
      </c>
      <c r="H430" s="12" t="s">
        <v>1727</v>
      </c>
      <c r="I430" s="13" t="str">
        <f t="shared" si="68"/>
        <v>46711</v>
      </c>
      <c r="J430" s="13" t="s">
        <v>1727</v>
      </c>
      <c r="K430" s="13" t="str">
        <f t="shared" si="70"/>
        <v>46711 - Velkoobchod s pevnými palivy a příbuznými výrobky</v>
      </c>
      <c r="L430" s="28">
        <f>IF(Převodník!$A$12='Číselník 2008 ÚR 4 a 5'!M430,1,0)</f>
        <v>0</v>
      </c>
      <c r="M430" s="2" t="s">
        <v>1729</v>
      </c>
      <c r="N430" s="14" t="s">
        <v>1728</v>
      </c>
      <c r="O430" s="9" t="str">
        <f t="shared" si="69"/>
        <v>46.71.1 - Velkoobchod s pevnými palivy a příbuznými výrobky</v>
      </c>
      <c r="P430" s="9" t="s">
        <v>4864</v>
      </c>
      <c r="Q430" s="2">
        <f t="shared" si="73"/>
        <v>0</v>
      </c>
      <c r="S430" s="2">
        <f t="shared" si="71"/>
        <v>0</v>
      </c>
      <c r="T430" s="2" t="str">
        <f t="shared" si="72"/>
        <v>46711 - Velkoobchod s pevnými palivy a příbuznými výrobky</v>
      </c>
      <c r="AC430" s="2" t="s">
        <v>1729</v>
      </c>
    </row>
    <row r="431" spans="1:29" ht="15" customHeight="1" x14ac:dyDescent="0.25">
      <c r="A431" s="9">
        <v>5</v>
      </c>
      <c r="B431" s="9"/>
      <c r="C431" s="16"/>
      <c r="D431" s="16"/>
      <c r="E431" s="11" t="s">
        <v>4865</v>
      </c>
      <c r="F431" s="12" t="str">
        <f t="shared" si="67"/>
        <v>46.71.2</v>
      </c>
      <c r="G431" s="12" t="s">
        <v>4865</v>
      </c>
      <c r="H431" s="12" t="s">
        <v>1731</v>
      </c>
      <c r="I431" s="13" t="str">
        <f t="shared" si="68"/>
        <v>46712</v>
      </c>
      <c r="J431" s="13" t="s">
        <v>1731</v>
      </c>
      <c r="K431" s="13" t="str">
        <f t="shared" si="70"/>
        <v>46712 - Velkoobchod s kapalnými palivy a příbuznými výrobky</v>
      </c>
      <c r="L431" s="28">
        <f>IF(Převodník!$A$12='Číselník 2008 ÚR 4 a 5'!M431,1,0)</f>
        <v>0</v>
      </c>
      <c r="M431" s="2" t="s">
        <v>1733</v>
      </c>
      <c r="N431" s="14" t="s">
        <v>1732</v>
      </c>
      <c r="O431" s="9" t="str">
        <f t="shared" si="69"/>
        <v>46.71.2 - Velkoobchod s kapalnými palivy a příbuznými výrobky</v>
      </c>
      <c r="P431" s="9" t="s">
        <v>4866</v>
      </c>
      <c r="Q431" s="2">
        <f t="shared" si="73"/>
        <v>0</v>
      </c>
      <c r="S431" s="2">
        <f t="shared" si="71"/>
        <v>0</v>
      </c>
      <c r="T431" s="2" t="str">
        <f t="shared" si="72"/>
        <v>46712 - Velkoobchod s kapalnými palivy a příbuznými výrobky</v>
      </c>
      <c r="AC431" s="2" t="s">
        <v>1733</v>
      </c>
    </row>
    <row r="432" spans="1:29" ht="15" customHeight="1" x14ac:dyDescent="0.25">
      <c r="A432" s="9">
        <v>5</v>
      </c>
      <c r="B432" s="9"/>
      <c r="C432" s="16"/>
      <c r="D432" s="16"/>
      <c r="E432" s="11" t="s">
        <v>4867</v>
      </c>
      <c r="F432" s="12" t="str">
        <f t="shared" si="67"/>
        <v>46.71.3</v>
      </c>
      <c r="G432" s="12" t="s">
        <v>4867</v>
      </c>
      <c r="H432" s="12" t="s">
        <v>1734</v>
      </c>
      <c r="I432" s="13" t="str">
        <f t="shared" si="68"/>
        <v>46713</v>
      </c>
      <c r="J432" s="13" t="s">
        <v>1734</v>
      </c>
      <c r="K432" s="13" t="str">
        <f t="shared" si="70"/>
        <v>46713 - Velkoobchod s plynnými palivy a příbuznými výrobky</v>
      </c>
      <c r="L432" s="28">
        <f>IF(Převodník!$A$12='Číselník 2008 ÚR 4 a 5'!M432,1,0)</f>
        <v>0</v>
      </c>
      <c r="M432" s="2" t="s">
        <v>1736</v>
      </c>
      <c r="N432" s="14" t="s">
        <v>1735</v>
      </c>
      <c r="O432" s="9" t="str">
        <f t="shared" si="69"/>
        <v>46.71.3 - Velkoobchod s plynnými palivy a příbuznými výrobky</v>
      </c>
      <c r="P432" s="9" t="s">
        <v>4868</v>
      </c>
      <c r="Q432" s="2">
        <f t="shared" si="73"/>
        <v>0</v>
      </c>
      <c r="S432" s="2">
        <f t="shared" si="71"/>
        <v>0</v>
      </c>
      <c r="T432" s="2" t="str">
        <f t="shared" si="72"/>
        <v>46713 - Velkoobchod s plynnými palivy a příbuznými výrobky</v>
      </c>
      <c r="AC432" s="2" t="s">
        <v>1736</v>
      </c>
    </row>
    <row r="433" spans="1:29" ht="15" customHeight="1" x14ac:dyDescent="0.25">
      <c r="A433" s="9">
        <v>4</v>
      </c>
      <c r="B433" s="9"/>
      <c r="C433" s="10"/>
      <c r="D433" s="10"/>
      <c r="E433" s="11" t="s">
        <v>4869</v>
      </c>
      <c r="F433" s="12" t="str">
        <f t="shared" si="67"/>
        <v>46.72</v>
      </c>
      <c r="G433" s="12" t="s">
        <v>4869</v>
      </c>
      <c r="H433" s="12" t="s">
        <v>4870</v>
      </c>
      <c r="I433" s="13" t="str">
        <f t="shared" si="68"/>
        <v>46720</v>
      </c>
      <c r="J433" s="13" t="s">
        <v>1534</v>
      </c>
      <c r="K433" s="13" t="str">
        <f t="shared" si="70"/>
        <v>46720 - Velkoobchod s rudami, kovy a hutními výrobky</v>
      </c>
      <c r="L433" s="28">
        <f>IF(Převodník!$A$12='Číselník 2008 ÚR 4 a 5'!M433,1,0)</f>
        <v>0</v>
      </c>
      <c r="M433" s="2" t="s">
        <v>4871</v>
      </c>
      <c r="N433" s="14" t="s">
        <v>4872</v>
      </c>
      <c r="O433" s="9" t="str">
        <f t="shared" si="69"/>
        <v>46.72 - Velkoobchod s rudami, kovy a hutními výrobky</v>
      </c>
      <c r="P433" s="9" t="s">
        <v>4873</v>
      </c>
      <c r="Q433" s="2">
        <f t="shared" si="73"/>
        <v>0</v>
      </c>
      <c r="S433" s="2">
        <f t="shared" si="71"/>
        <v>0</v>
      </c>
      <c r="T433" s="2" t="str">
        <f t="shared" si="72"/>
        <v>46720 - Velkoobchod s rudami, kovy a hutními výrobky</v>
      </c>
      <c r="AC433" s="2" t="s">
        <v>4871</v>
      </c>
    </row>
    <row r="434" spans="1:29" ht="15" customHeight="1" x14ac:dyDescent="0.25">
      <c r="A434" s="9">
        <v>4</v>
      </c>
      <c r="B434" s="9"/>
      <c r="C434" s="10"/>
      <c r="D434" s="10"/>
      <c r="E434" s="11" t="s">
        <v>4874</v>
      </c>
      <c r="F434" s="12" t="str">
        <f t="shared" si="67"/>
        <v>46.73</v>
      </c>
      <c r="G434" s="12" t="s">
        <v>4874</v>
      </c>
      <c r="H434" s="12" t="s">
        <v>4875</v>
      </c>
      <c r="I434" s="13" t="str">
        <f t="shared" si="68"/>
        <v>46730</v>
      </c>
      <c r="J434" s="13" t="s">
        <v>1546</v>
      </c>
      <c r="K434" s="13" t="str">
        <f t="shared" si="70"/>
        <v>46730 - Velkoobchod se dřevem, stavebními materiály a sanitárním vybavením</v>
      </c>
      <c r="L434" s="28">
        <f>IF(Převodník!$A$12='Číselník 2008 ÚR 4 a 5'!M434,1,0)</f>
        <v>0</v>
      </c>
      <c r="M434" s="2" t="s">
        <v>4876</v>
      </c>
      <c r="N434" s="14" t="s">
        <v>4877</v>
      </c>
      <c r="O434" s="9" t="str">
        <f t="shared" si="69"/>
        <v>46.73 - Velkoobchod se dřevem, stavebními materiály a sanitárním vybavením</v>
      </c>
      <c r="P434" s="9" t="s">
        <v>4878</v>
      </c>
      <c r="Q434" s="2">
        <f t="shared" si="73"/>
        <v>0</v>
      </c>
      <c r="S434" s="2">
        <f t="shared" si="71"/>
        <v>0</v>
      </c>
      <c r="T434" s="2" t="str">
        <f t="shared" si="72"/>
        <v>46730 - Velkoobchod se dřevem, stavebními materiály a sanitárním vybavením</v>
      </c>
      <c r="AC434" s="2" t="s">
        <v>4876</v>
      </c>
    </row>
    <row r="435" spans="1:29" ht="15" customHeight="1" x14ac:dyDescent="0.25">
      <c r="A435" s="9">
        <v>4</v>
      </c>
      <c r="B435" s="9"/>
      <c r="C435" s="10"/>
      <c r="D435" s="10"/>
      <c r="E435" s="11" t="s">
        <v>4879</v>
      </c>
      <c r="F435" s="12" t="str">
        <f t="shared" si="67"/>
        <v>46.74</v>
      </c>
      <c r="G435" s="12" t="s">
        <v>4879</v>
      </c>
      <c r="H435" s="12" t="s">
        <v>4880</v>
      </c>
      <c r="I435" s="13" t="str">
        <f t="shared" si="68"/>
        <v>46740</v>
      </c>
      <c r="J435" s="13" t="s">
        <v>1744</v>
      </c>
      <c r="K435" s="13" t="str">
        <f t="shared" si="70"/>
        <v>46740 - Velkoobchod s železářským zbožím, instalatérskými a topenářskými potřebami</v>
      </c>
      <c r="L435" s="28">
        <f>IF(Převodník!$A$12='Číselník 2008 ÚR 4 a 5'!M435,1,0)</f>
        <v>0</v>
      </c>
      <c r="M435" s="2" t="s">
        <v>4881</v>
      </c>
      <c r="N435" s="14" t="s">
        <v>4882</v>
      </c>
      <c r="O435" s="9" t="str">
        <f t="shared" si="69"/>
        <v>46.74 - Velkoobchod s železářským zbožím, instalatérskými a topenářskými potřebami</v>
      </c>
      <c r="P435" s="9" t="s">
        <v>4883</v>
      </c>
      <c r="Q435" s="2">
        <f t="shared" si="73"/>
        <v>0</v>
      </c>
      <c r="S435" s="2">
        <f t="shared" si="71"/>
        <v>0</v>
      </c>
      <c r="T435" s="2" t="str">
        <f t="shared" si="72"/>
        <v>46740 - Velkoobchod s železářským zbožím, instalatérskými a topenářskými potřebami</v>
      </c>
      <c r="AC435" s="2" t="s">
        <v>4881</v>
      </c>
    </row>
    <row r="436" spans="1:29" ht="15" customHeight="1" x14ac:dyDescent="0.25">
      <c r="A436" s="9">
        <v>4</v>
      </c>
      <c r="B436" s="9"/>
      <c r="C436" s="10"/>
      <c r="D436" s="10"/>
      <c r="E436" s="11" t="s">
        <v>4884</v>
      </c>
      <c r="F436" s="12" t="str">
        <f t="shared" si="67"/>
        <v>46.75</v>
      </c>
      <c r="G436" s="12" t="s">
        <v>4884</v>
      </c>
      <c r="H436" s="12" t="s">
        <v>4885</v>
      </c>
      <c r="I436" s="13" t="str">
        <f t="shared" si="68"/>
        <v>46750</v>
      </c>
      <c r="J436" s="13" t="s">
        <v>1750</v>
      </c>
      <c r="K436" s="13" t="str">
        <f t="shared" si="70"/>
        <v>46750 - Velkoobchod s chemickými výrobky</v>
      </c>
      <c r="L436" s="28">
        <f>IF(Převodník!$A$12='Číselník 2008 ÚR 4 a 5'!M436,1,0)</f>
        <v>0</v>
      </c>
      <c r="M436" s="2" t="s">
        <v>4886</v>
      </c>
      <c r="N436" s="14" t="s">
        <v>4887</v>
      </c>
      <c r="O436" s="9" t="str">
        <f t="shared" si="69"/>
        <v>46.75 - Velkoobchod s chemickými výrobky</v>
      </c>
      <c r="P436" s="9" t="s">
        <v>4888</v>
      </c>
      <c r="Q436" s="2">
        <f t="shared" si="73"/>
        <v>0</v>
      </c>
      <c r="S436" s="2">
        <f t="shared" si="71"/>
        <v>0</v>
      </c>
      <c r="T436" s="2" t="str">
        <f t="shared" si="72"/>
        <v>46750 - Velkoobchod s chemickými výrobky</v>
      </c>
      <c r="AC436" s="2" t="s">
        <v>4886</v>
      </c>
    </row>
    <row r="437" spans="1:29" ht="15" customHeight="1" x14ac:dyDescent="0.25">
      <c r="A437" s="9">
        <v>4</v>
      </c>
      <c r="B437" s="9"/>
      <c r="C437" s="10"/>
      <c r="D437" s="10"/>
      <c r="E437" s="11" t="s">
        <v>4889</v>
      </c>
      <c r="F437" s="12" t="str">
        <f t="shared" si="67"/>
        <v>46.76</v>
      </c>
      <c r="G437" s="12" t="s">
        <v>4889</v>
      </c>
      <c r="H437" s="12" t="s">
        <v>4890</v>
      </c>
      <c r="I437" s="13" t="str">
        <f t="shared" si="68"/>
        <v>46760</v>
      </c>
      <c r="J437" s="13" t="s">
        <v>1755</v>
      </c>
      <c r="K437" s="13" t="str">
        <f t="shared" si="70"/>
        <v>46760 - Velkoobchod s ostatními meziprodukty</v>
      </c>
      <c r="L437" s="28">
        <f>IF(Převodník!$A$12='Číselník 2008 ÚR 4 a 5'!M437,1,0)</f>
        <v>0</v>
      </c>
      <c r="M437" s="2" t="s">
        <v>4891</v>
      </c>
      <c r="N437" s="14" t="s">
        <v>4892</v>
      </c>
      <c r="O437" s="9" t="str">
        <f t="shared" si="69"/>
        <v>46.76 - Velkoobchod s ostatními meziprodukty</v>
      </c>
      <c r="P437" s="9" t="s">
        <v>4893</v>
      </c>
      <c r="Q437" s="2">
        <f t="shared" si="73"/>
        <v>0</v>
      </c>
      <c r="S437" s="2">
        <f t="shared" si="71"/>
        <v>0</v>
      </c>
      <c r="T437" s="2" t="str">
        <f t="shared" si="72"/>
        <v>46760 - Velkoobchod s ostatními meziprodukty</v>
      </c>
      <c r="AC437" s="2" t="s">
        <v>4891</v>
      </c>
    </row>
    <row r="438" spans="1:29" ht="15" customHeight="1" x14ac:dyDescent="0.25">
      <c r="A438" s="9">
        <v>5</v>
      </c>
      <c r="B438" s="9"/>
      <c r="C438" s="16"/>
      <c r="D438" s="16"/>
      <c r="E438" s="11" t="s">
        <v>4894</v>
      </c>
      <c r="F438" s="12" t="str">
        <f t="shared" si="67"/>
        <v>46.76.1</v>
      </c>
      <c r="G438" s="12" t="s">
        <v>4894</v>
      </c>
      <c r="H438" s="12" t="s">
        <v>1760</v>
      </c>
      <c r="I438" s="13" t="str">
        <f t="shared" si="68"/>
        <v>46761</v>
      </c>
      <c r="J438" s="13" t="s">
        <v>1760</v>
      </c>
      <c r="K438" s="13" t="str">
        <f t="shared" si="70"/>
        <v>46761 - Velkoobchod s papírenskými meziprodukty</v>
      </c>
      <c r="L438" s="28">
        <f>IF(Převodník!$A$12='Číselník 2008 ÚR 4 a 5'!M438,1,0)</f>
        <v>0</v>
      </c>
      <c r="M438" s="2" t="s">
        <v>4895</v>
      </c>
      <c r="N438" s="14" t="s">
        <v>4896</v>
      </c>
      <c r="O438" s="9" t="str">
        <f t="shared" si="69"/>
        <v>46.76.1 - Velkoobchod s papírenskými meziprodukty</v>
      </c>
      <c r="P438" s="9" t="s">
        <v>4897</v>
      </c>
      <c r="Q438" s="2">
        <f t="shared" si="73"/>
        <v>0</v>
      </c>
      <c r="S438" s="2">
        <f t="shared" si="71"/>
        <v>0</v>
      </c>
      <c r="T438" s="2" t="str">
        <f t="shared" si="72"/>
        <v>46761 - Velkoobchod s papírenskými meziprodukty</v>
      </c>
      <c r="AC438" s="2" t="s">
        <v>4895</v>
      </c>
    </row>
    <row r="439" spans="1:29" ht="15" customHeight="1" x14ac:dyDescent="0.25">
      <c r="A439" s="9">
        <v>5</v>
      </c>
      <c r="B439" s="9"/>
      <c r="C439" s="16"/>
      <c r="D439" s="16"/>
      <c r="E439" s="11" t="s">
        <v>4898</v>
      </c>
      <c r="F439" s="12" t="str">
        <f t="shared" si="67"/>
        <v>46.76.9</v>
      </c>
      <c r="G439" s="12" t="s">
        <v>4898</v>
      </c>
      <c r="H439" s="12" t="s">
        <v>1764</v>
      </c>
      <c r="I439" s="13" t="str">
        <f t="shared" si="68"/>
        <v>46769</v>
      </c>
      <c r="J439" s="13" t="s">
        <v>1764</v>
      </c>
      <c r="K439" s="13" t="str">
        <f t="shared" si="70"/>
        <v>46769 - Velkoobchod s ostatními meziprodukty j. n.</v>
      </c>
      <c r="L439" s="28">
        <f>IF(Převodník!$A$12='Číselník 2008 ÚR 4 a 5'!M439,1,0)</f>
        <v>0</v>
      </c>
      <c r="M439" s="2" t="s">
        <v>4899</v>
      </c>
      <c r="N439" s="14" t="s">
        <v>4900</v>
      </c>
      <c r="O439" s="9" t="str">
        <f t="shared" si="69"/>
        <v>46.76.9 - Velkoobchod s ostatními meziprodukty j. n.</v>
      </c>
      <c r="P439" s="9" t="s">
        <v>4901</v>
      </c>
      <c r="Q439" s="2">
        <f t="shared" si="73"/>
        <v>0</v>
      </c>
      <c r="S439" s="2">
        <f t="shared" si="71"/>
        <v>0</v>
      </c>
      <c r="T439" s="2" t="str">
        <f t="shared" si="72"/>
        <v>46769 - Velkoobchod s ostatními meziprodukty j. n.</v>
      </c>
      <c r="AC439" s="2" t="s">
        <v>4899</v>
      </c>
    </row>
    <row r="440" spans="1:29" ht="15" customHeight="1" x14ac:dyDescent="0.25">
      <c r="A440" s="9">
        <v>4</v>
      </c>
      <c r="B440" s="9"/>
      <c r="C440" s="10"/>
      <c r="D440" s="10"/>
      <c r="E440" s="11" t="s">
        <v>4902</v>
      </c>
      <c r="F440" s="12" t="str">
        <f t="shared" si="67"/>
        <v>46.77</v>
      </c>
      <c r="G440" s="12" t="s">
        <v>4902</v>
      </c>
      <c r="H440" s="12" t="s">
        <v>4903</v>
      </c>
      <c r="I440" s="13" t="str">
        <f t="shared" si="68"/>
        <v>46770</v>
      </c>
      <c r="J440" s="13" t="s">
        <v>1767</v>
      </c>
      <c r="K440" s="13" t="str">
        <f t="shared" si="70"/>
        <v>46770 - Velkoobchod s odpadem a šrotem</v>
      </c>
      <c r="L440" s="28">
        <f>IF(Převodník!$A$12='Číselník 2008 ÚR 4 a 5'!M440,1,0)</f>
        <v>0</v>
      </c>
      <c r="M440" s="2" t="s">
        <v>4904</v>
      </c>
      <c r="N440" s="14" t="s">
        <v>4905</v>
      </c>
      <c r="O440" s="9" t="str">
        <f t="shared" si="69"/>
        <v>46.77 - Velkoobchod s odpadem a šrotem</v>
      </c>
      <c r="P440" s="9" t="s">
        <v>4906</v>
      </c>
      <c r="Q440" s="2">
        <f t="shared" si="73"/>
        <v>0</v>
      </c>
      <c r="S440" s="2">
        <f t="shared" si="71"/>
        <v>0</v>
      </c>
      <c r="T440" s="2" t="str">
        <f t="shared" si="72"/>
        <v>46770 - Velkoobchod s odpadem a šrotem</v>
      </c>
      <c r="AC440" s="2" t="s">
        <v>4904</v>
      </c>
    </row>
    <row r="441" spans="1:29" ht="15" customHeight="1" x14ac:dyDescent="0.25">
      <c r="A441" s="9">
        <v>4</v>
      </c>
      <c r="B441" s="9"/>
      <c r="C441" s="10"/>
      <c r="D441" s="10"/>
      <c r="E441" s="11" t="s">
        <v>4907</v>
      </c>
      <c r="F441" s="12" t="str">
        <f>E441</f>
        <v>46.90</v>
      </c>
      <c r="G441" s="12" t="s">
        <v>4907</v>
      </c>
      <c r="H441" s="12" t="s">
        <v>4908</v>
      </c>
      <c r="I441" s="13" t="str">
        <f t="shared" si="68"/>
        <v>46900</v>
      </c>
      <c r="J441" s="13" t="s">
        <v>1771</v>
      </c>
      <c r="K441" s="13" t="str">
        <f t="shared" si="70"/>
        <v>46900 - Nespecializovaný velkoobchod</v>
      </c>
      <c r="L441" s="28">
        <f>IF(Převodník!$A$12='Číselník 2008 ÚR 4 a 5'!M441,1,0)</f>
        <v>0</v>
      </c>
      <c r="M441" s="2" t="s">
        <v>1773</v>
      </c>
      <c r="N441" s="14" t="s">
        <v>1772</v>
      </c>
      <c r="O441" s="9" t="str">
        <f t="shared" si="69"/>
        <v>46.90 - Nespecializovaný velkoobchod</v>
      </c>
      <c r="P441" s="9" t="s">
        <v>4909</v>
      </c>
      <c r="Q441" s="2">
        <f t="shared" si="73"/>
        <v>0</v>
      </c>
      <c r="S441" s="2">
        <f t="shared" si="71"/>
        <v>0</v>
      </c>
      <c r="T441" s="2" t="str">
        <f t="shared" si="72"/>
        <v>46900 - Nespecializovaný velkoobchod</v>
      </c>
      <c r="AC441" s="2" t="s">
        <v>1773</v>
      </c>
    </row>
    <row r="442" spans="1:29" ht="15" customHeight="1" x14ac:dyDescent="0.25">
      <c r="A442" s="9">
        <v>4</v>
      </c>
      <c r="B442" s="9"/>
      <c r="C442" s="10"/>
      <c r="D442" s="10"/>
      <c r="E442" s="11" t="s">
        <v>4910</v>
      </c>
      <c r="F442" s="12" t="str">
        <f t="shared" ref="F442:F450" si="74">E442</f>
        <v>47.11</v>
      </c>
      <c r="G442" s="12" t="s">
        <v>4910</v>
      </c>
      <c r="H442" s="12" t="s">
        <v>4911</v>
      </c>
      <c r="I442" s="13" t="str">
        <f t="shared" si="68"/>
        <v>47110</v>
      </c>
      <c r="J442" s="13" t="s">
        <v>1775</v>
      </c>
      <c r="K442" s="13" t="str">
        <f t="shared" si="70"/>
        <v>47110 - Maloobchod s převahou potravin, nápojů a tabákových výrobků v nespecializovaných prodejnách</v>
      </c>
      <c r="L442" s="28">
        <f>IF(Převodník!$A$12='Číselník 2008 ÚR 4 a 5'!M442,1,0)</f>
        <v>0</v>
      </c>
      <c r="M442" s="2" t="s">
        <v>4912</v>
      </c>
      <c r="N442" s="14" t="s">
        <v>4913</v>
      </c>
      <c r="O442" s="9" t="str">
        <f t="shared" si="69"/>
        <v>47.11 - Maloobchod s převahou potravin, nápojů a tabákových výrobků v nespecializovaných prodejnách</v>
      </c>
      <c r="P442" s="9" t="s">
        <v>4914</v>
      </c>
      <c r="Q442" s="2">
        <f t="shared" si="73"/>
        <v>0</v>
      </c>
      <c r="S442" s="2">
        <f t="shared" si="71"/>
        <v>0</v>
      </c>
      <c r="T442" s="2" t="str">
        <f t="shared" si="72"/>
        <v>47110 - Maloobchod s převahou potravin, nápojů a tabákových výrobků v nespecializovaných prodejnách</v>
      </c>
      <c r="AC442" s="2" t="s">
        <v>4912</v>
      </c>
    </row>
    <row r="443" spans="1:29" ht="15" customHeight="1" x14ac:dyDescent="0.25">
      <c r="A443" s="9">
        <v>4</v>
      </c>
      <c r="B443" s="9"/>
      <c r="C443" s="10"/>
      <c r="D443" s="10"/>
      <c r="E443" s="11" t="s">
        <v>4915</v>
      </c>
      <c r="F443" s="12" t="str">
        <f t="shared" si="74"/>
        <v>47.19</v>
      </c>
      <c r="G443" s="12" t="s">
        <v>4915</v>
      </c>
      <c r="H443" s="12" t="s">
        <v>4916</v>
      </c>
      <c r="I443" s="13" t="str">
        <f t="shared" si="68"/>
        <v>47190</v>
      </c>
      <c r="J443" s="13" t="s">
        <v>1782</v>
      </c>
      <c r="K443" s="13" t="str">
        <f t="shared" si="70"/>
        <v>47190 - Ostatní maloobchod v nespecializovaných prodejnách</v>
      </c>
      <c r="L443" s="28">
        <f>IF(Převodník!$A$12='Číselník 2008 ÚR 4 a 5'!M443,1,0)</f>
        <v>0</v>
      </c>
      <c r="M443" s="2" t="s">
        <v>1784</v>
      </c>
      <c r="N443" s="14" t="s">
        <v>1783</v>
      </c>
      <c r="O443" s="9" t="str">
        <f t="shared" si="69"/>
        <v>47.19 - Ostatní maloobchod v nespecializovaných prodejnách</v>
      </c>
      <c r="P443" s="9" t="s">
        <v>4917</v>
      </c>
      <c r="Q443" s="2">
        <f t="shared" si="73"/>
        <v>0</v>
      </c>
      <c r="S443" s="2">
        <f t="shared" si="71"/>
        <v>0</v>
      </c>
      <c r="T443" s="2" t="str">
        <f t="shared" si="72"/>
        <v>47190 - Ostatní maloobchod v nespecializovaných prodejnách</v>
      </c>
      <c r="AC443" s="2" t="s">
        <v>1784</v>
      </c>
    </row>
    <row r="444" spans="1:29" ht="15" customHeight="1" x14ac:dyDescent="0.25">
      <c r="A444" s="9">
        <v>4</v>
      </c>
      <c r="B444" s="9"/>
      <c r="C444" s="10"/>
      <c r="D444" s="10"/>
      <c r="E444" s="11" t="s">
        <v>4918</v>
      </c>
      <c r="F444" s="12" t="str">
        <f t="shared" si="74"/>
        <v>47.21</v>
      </c>
      <c r="G444" s="12" t="s">
        <v>4918</v>
      </c>
      <c r="H444" s="12" t="s">
        <v>4919</v>
      </c>
      <c r="I444" s="13" t="str">
        <f t="shared" si="68"/>
        <v>47210</v>
      </c>
      <c r="J444" s="13" t="s">
        <v>1789</v>
      </c>
      <c r="K444" s="13" t="str">
        <f t="shared" si="70"/>
        <v xml:space="preserve">47210 - Maloobchod s ovocem a zeleninou </v>
      </c>
      <c r="L444" s="28">
        <f>IF(Převodník!$A$12='Číselník 2008 ÚR 4 a 5'!M444,1,0)</f>
        <v>0</v>
      </c>
      <c r="M444" s="2" t="s">
        <v>4920</v>
      </c>
      <c r="N444" s="14" t="s">
        <v>4921</v>
      </c>
      <c r="O444" s="9" t="str">
        <f t="shared" si="69"/>
        <v xml:space="preserve">47.21 - Maloobchod s ovocem a zeleninou </v>
      </c>
      <c r="P444" s="9" t="s">
        <v>4922</v>
      </c>
      <c r="Q444" s="2">
        <f t="shared" si="73"/>
        <v>0</v>
      </c>
      <c r="S444" s="2">
        <f t="shared" si="71"/>
        <v>0</v>
      </c>
      <c r="T444" s="2" t="str">
        <f t="shared" si="72"/>
        <v>47210 - Maloobchod s ovocem a zeleninou</v>
      </c>
      <c r="AC444" s="2" t="s">
        <v>4920</v>
      </c>
    </row>
    <row r="445" spans="1:29" ht="15" customHeight="1" x14ac:dyDescent="0.25">
      <c r="A445" s="9">
        <v>4</v>
      </c>
      <c r="B445" s="9"/>
      <c r="C445" s="10"/>
      <c r="D445" s="10"/>
      <c r="E445" s="11" t="s">
        <v>4923</v>
      </c>
      <c r="F445" s="12" t="str">
        <f t="shared" si="74"/>
        <v>47.22</v>
      </c>
      <c r="G445" s="12" t="s">
        <v>4923</v>
      </c>
      <c r="H445" s="12" t="s">
        <v>4924</v>
      </c>
      <c r="I445" s="13" t="str">
        <f t="shared" si="68"/>
        <v>47220</v>
      </c>
      <c r="J445" s="13" t="s">
        <v>1792</v>
      </c>
      <c r="K445" s="13" t="str">
        <f t="shared" si="70"/>
        <v xml:space="preserve">47220 - Maloobchod s masem a masnými výrobky </v>
      </c>
      <c r="L445" s="28">
        <f>IF(Převodník!$A$12='Číselník 2008 ÚR 4 a 5'!M445,1,0)</f>
        <v>0</v>
      </c>
      <c r="M445" s="2" t="s">
        <v>4925</v>
      </c>
      <c r="N445" s="14" t="s">
        <v>4926</v>
      </c>
      <c r="O445" s="9" t="str">
        <f t="shared" si="69"/>
        <v xml:space="preserve">47.22 - Maloobchod s masem a masnými výrobky </v>
      </c>
      <c r="P445" s="9" t="s">
        <v>4927</v>
      </c>
      <c r="Q445" s="2">
        <f t="shared" si="73"/>
        <v>0</v>
      </c>
      <c r="S445" s="2">
        <f t="shared" si="71"/>
        <v>0</v>
      </c>
      <c r="T445" s="2" t="str">
        <f t="shared" si="72"/>
        <v>47220 - Maloobchod s masem a masnými výrobky</v>
      </c>
      <c r="AC445" s="2" t="s">
        <v>4925</v>
      </c>
    </row>
    <row r="446" spans="1:29" ht="15" customHeight="1" x14ac:dyDescent="0.25">
      <c r="A446" s="9">
        <v>4</v>
      </c>
      <c r="B446" s="9"/>
      <c r="C446" s="10"/>
      <c r="D446" s="10"/>
      <c r="E446" s="11" t="s">
        <v>4928</v>
      </c>
      <c r="F446" s="12" t="str">
        <f t="shared" si="74"/>
        <v>47.23</v>
      </c>
      <c r="G446" s="12" t="s">
        <v>4928</v>
      </c>
      <c r="H446" s="12" t="s">
        <v>4929</v>
      </c>
      <c r="I446" s="13" t="str">
        <f t="shared" si="68"/>
        <v>47230</v>
      </c>
      <c r="J446" s="13" t="s">
        <v>1795</v>
      </c>
      <c r="K446" s="13" t="str">
        <f t="shared" si="70"/>
        <v xml:space="preserve">47230 - Maloobchod s rybami, korýši a měkkýši </v>
      </c>
      <c r="L446" s="28">
        <f>IF(Převodník!$A$12='Číselník 2008 ÚR 4 a 5'!M446,1,0)</f>
        <v>0</v>
      </c>
      <c r="M446" s="2" t="s">
        <v>4930</v>
      </c>
      <c r="N446" s="14" t="s">
        <v>4931</v>
      </c>
      <c r="O446" s="9" t="str">
        <f t="shared" si="69"/>
        <v xml:space="preserve">47.23 - Maloobchod s rybami, korýši a měkkýši </v>
      </c>
      <c r="P446" s="9" t="s">
        <v>4932</v>
      </c>
      <c r="Q446" s="2">
        <f t="shared" si="73"/>
        <v>0</v>
      </c>
      <c r="S446" s="2">
        <f t="shared" si="71"/>
        <v>0</v>
      </c>
      <c r="T446" s="2" t="str">
        <f t="shared" si="72"/>
        <v>47230 - Maloobchod s rybami, korýši a měkkýši</v>
      </c>
      <c r="AC446" s="2" t="s">
        <v>4930</v>
      </c>
    </row>
    <row r="447" spans="1:29" ht="15" customHeight="1" x14ac:dyDescent="0.25">
      <c r="A447" s="9">
        <v>4</v>
      </c>
      <c r="B447" s="9"/>
      <c r="C447" s="10"/>
      <c r="D447" s="10"/>
      <c r="E447" s="11" t="s">
        <v>4933</v>
      </c>
      <c r="F447" s="12" t="str">
        <f t="shared" si="74"/>
        <v>47.24</v>
      </c>
      <c r="G447" s="12" t="s">
        <v>4933</v>
      </c>
      <c r="H447" s="12" t="s">
        <v>4934</v>
      </c>
      <c r="I447" s="13" t="str">
        <f t="shared" si="68"/>
        <v>47240</v>
      </c>
      <c r="J447" s="13" t="s">
        <v>1798</v>
      </c>
      <c r="K447" s="13" t="str">
        <f t="shared" si="70"/>
        <v xml:space="preserve">47240 - Maloobchod s chlebem, pečivem, cukrářskými výrobky a cukrovinkami </v>
      </c>
      <c r="L447" s="28">
        <f>IF(Převodník!$A$12='Číselník 2008 ÚR 4 a 5'!M447,1,0)</f>
        <v>0</v>
      </c>
      <c r="M447" s="2" t="s">
        <v>4935</v>
      </c>
      <c r="N447" s="14" t="s">
        <v>4936</v>
      </c>
      <c r="O447" s="9" t="str">
        <f t="shared" si="69"/>
        <v xml:space="preserve">47.24 - Maloobchod s chlebem, pečivem, cukrářskými výrobky a cukrovinkami </v>
      </c>
      <c r="P447" s="9" t="s">
        <v>4937</v>
      </c>
      <c r="Q447" s="2">
        <f t="shared" si="73"/>
        <v>0</v>
      </c>
      <c r="S447" s="2">
        <f t="shared" si="71"/>
        <v>0</v>
      </c>
      <c r="T447" s="2" t="str">
        <f t="shared" si="72"/>
        <v>47240 - Maloobchod s chlebem, pečivem, cukrářskými výrobky a cukrovinkami</v>
      </c>
      <c r="AC447" s="2" t="s">
        <v>4935</v>
      </c>
    </row>
    <row r="448" spans="1:29" ht="15" customHeight="1" x14ac:dyDescent="0.25">
      <c r="A448" s="9">
        <v>4</v>
      </c>
      <c r="B448" s="9"/>
      <c r="C448" s="10"/>
      <c r="D448" s="10"/>
      <c r="E448" s="11" t="s">
        <v>4938</v>
      </c>
      <c r="F448" s="12" t="str">
        <f t="shared" si="74"/>
        <v>47.25</v>
      </c>
      <c r="G448" s="12" t="s">
        <v>4938</v>
      </c>
      <c r="H448" s="12" t="s">
        <v>4939</v>
      </c>
      <c r="I448" s="13" t="str">
        <f t="shared" si="68"/>
        <v>47250</v>
      </c>
      <c r="J448" s="13" t="s">
        <v>1803</v>
      </c>
      <c r="K448" s="13" t="str">
        <f t="shared" si="70"/>
        <v xml:space="preserve">47250 - Maloobchod s nápoji </v>
      </c>
      <c r="L448" s="28">
        <f>IF(Převodník!$A$12='Číselník 2008 ÚR 4 a 5'!M448,1,0)</f>
        <v>0</v>
      </c>
      <c r="M448" s="2" t="s">
        <v>4940</v>
      </c>
      <c r="N448" s="14" t="s">
        <v>4941</v>
      </c>
      <c r="O448" s="9" t="str">
        <f t="shared" si="69"/>
        <v xml:space="preserve">47.25 - Maloobchod s nápoji </v>
      </c>
      <c r="P448" s="9" t="s">
        <v>4942</v>
      </c>
      <c r="Q448" s="2">
        <f t="shared" si="73"/>
        <v>0</v>
      </c>
      <c r="S448" s="2">
        <f t="shared" si="71"/>
        <v>0</v>
      </c>
      <c r="T448" s="2" t="str">
        <f t="shared" si="72"/>
        <v>47250 - Maloobchod s nápoji</v>
      </c>
      <c r="AC448" s="2" t="s">
        <v>4940</v>
      </c>
    </row>
    <row r="449" spans="1:29" ht="15" customHeight="1" x14ac:dyDescent="0.25">
      <c r="A449" s="9">
        <v>4</v>
      </c>
      <c r="B449" s="9"/>
      <c r="C449" s="10"/>
      <c r="D449" s="10"/>
      <c r="E449" s="11" t="s">
        <v>4943</v>
      </c>
      <c r="F449" s="12" t="str">
        <f t="shared" si="74"/>
        <v>47.26</v>
      </c>
      <c r="G449" s="12" t="s">
        <v>4943</v>
      </c>
      <c r="H449" s="12" t="s">
        <v>4944</v>
      </c>
      <c r="I449" s="13" t="str">
        <f t="shared" si="68"/>
        <v>47260</v>
      </c>
      <c r="J449" s="13" t="s">
        <v>1806</v>
      </c>
      <c r="K449" s="13" t="str">
        <f t="shared" si="70"/>
        <v xml:space="preserve">47260 - Maloobchod s tabákovými výrobky </v>
      </c>
      <c r="L449" s="28">
        <f>IF(Převodník!$A$12='Číselník 2008 ÚR 4 a 5'!M449,1,0)</f>
        <v>0</v>
      </c>
      <c r="M449" s="2" t="s">
        <v>1808</v>
      </c>
      <c r="N449" s="14" t="s">
        <v>4945</v>
      </c>
      <c r="O449" s="9" t="str">
        <f t="shared" si="69"/>
        <v xml:space="preserve">47.26 - Maloobchod s tabákovými výrobky </v>
      </c>
      <c r="P449" s="9" t="s">
        <v>4946</v>
      </c>
      <c r="Q449" s="2">
        <f t="shared" si="73"/>
        <v>0</v>
      </c>
      <c r="S449" s="2">
        <f t="shared" si="71"/>
        <v>0</v>
      </c>
      <c r="T449" s="2" t="str">
        <f t="shared" si="72"/>
        <v>47260 - Maloobchod s tabákovými výrobky</v>
      </c>
      <c r="AC449" s="2" t="s">
        <v>1808</v>
      </c>
    </row>
    <row r="450" spans="1:29" ht="15" customHeight="1" x14ac:dyDescent="0.25">
      <c r="A450" s="9">
        <v>4</v>
      </c>
      <c r="B450" s="9"/>
      <c r="C450" s="10"/>
      <c r="D450" s="10"/>
      <c r="E450" s="11" t="s">
        <v>4947</v>
      </c>
      <c r="F450" s="12" t="str">
        <f t="shared" si="74"/>
        <v>47.29</v>
      </c>
      <c r="G450" s="12" t="s">
        <v>4947</v>
      </c>
      <c r="H450" s="12" t="s">
        <v>4948</v>
      </c>
      <c r="I450" s="13" t="str">
        <f t="shared" si="68"/>
        <v>47290</v>
      </c>
      <c r="J450" s="13" t="s">
        <v>1809</v>
      </c>
      <c r="K450" s="13" t="str">
        <f t="shared" si="70"/>
        <v>47290 - Ostatní maloobchod s potravinami ve specializovaných prodejnách</v>
      </c>
      <c r="L450" s="28">
        <f>IF(Převodník!$A$12='Číselník 2008 ÚR 4 a 5'!M450,1,0)</f>
        <v>0</v>
      </c>
      <c r="M450" s="2" t="s">
        <v>4949</v>
      </c>
      <c r="N450" s="14" t="s">
        <v>4950</v>
      </c>
      <c r="O450" s="9" t="str">
        <f t="shared" si="69"/>
        <v>47.29 - Ostatní maloobchod s potravinami ve specializovaných prodejnách</v>
      </c>
      <c r="P450" s="9" t="s">
        <v>4951</v>
      </c>
      <c r="Q450" s="2">
        <f t="shared" si="73"/>
        <v>0</v>
      </c>
      <c r="S450" s="2">
        <f t="shared" si="71"/>
        <v>0</v>
      </c>
      <c r="T450" s="2" t="str">
        <f t="shared" si="72"/>
        <v>47290 - Ostatní maloobchod s potravinami ve specializovaných prodejnách</v>
      </c>
      <c r="AC450" s="2" t="s">
        <v>4949</v>
      </c>
    </row>
    <row r="451" spans="1:29" ht="15" customHeight="1" x14ac:dyDescent="0.25">
      <c r="A451" s="9">
        <v>4</v>
      </c>
      <c r="B451" s="9"/>
      <c r="C451" s="10"/>
      <c r="D451" s="10"/>
      <c r="E451" s="11" t="s">
        <v>4952</v>
      </c>
      <c r="F451" s="12" t="str">
        <f>E451</f>
        <v>47.30</v>
      </c>
      <c r="G451" s="12" t="s">
        <v>4952</v>
      </c>
      <c r="H451" s="12" t="s">
        <v>4953</v>
      </c>
      <c r="I451" s="13" t="str">
        <f t="shared" si="68"/>
        <v>47300</v>
      </c>
      <c r="J451" s="13" t="s">
        <v>1815</v>
      </c>
      <c r="K451" s="13" t="str">
        <f t="shared" si="70"/>
        <v>47300 - Maloobchod s pohonnými hmotami ve specializovaných prodejnách</v>
      </c>
      <c r="L451" s="28">
        <f>IF(Převodník!$A$12='Číselník 2008 ÚR 4 a 5'!M451,1,0)</f>
        <v>0</v>
      </c>
      <c r="M451" s="2" t="s">
        <v>4954</v>
      </c>
      <c r="N451" s="14" t="s">
        <v>4955</v>
      </c>
      <c r="O451" s="9" t="str">
        <f t="shared" si="69"/>
        <v>47.30 - Maloobchod s pohonnými hmotami ve specializovaných prodejnách</v>
      </c>
      <c r="P451" s="9" t="s">
        <v>4956</v>
      </c>
      <c r="Q451" s="2">
        <f t="shared" si="73"/>
        <v>0</v>
      </c>
      <c r="S451" s="2">
        <f t="shared" si="71"/>
        <v>0</v>
      </c>
      <c r="T451" s="2" t="str">
        <f t="shared" si="72"/>
        <v>47300 - Maloobchod s pohonnými hmotami ve specializovaných prodejnách</v>
      </c>
      <c r="AC451" s="2" t="s">
        <v>4954</v>
      </c>
    </row>
    <row r="452" spans="1:29" ht="15" customHeight="1" x14ac:dyDescent="0.25">
      <c r="A452" s="9">
        <v>4</v>
      </c>
      <c r="B452" s="9"/>
      <c r="C452" s="10"/>
      <c r="D452" s="10"/>
      <c r="E452" s="11" t="s">
        <v>4957</v>
      </c>
      <c r="F452" s="12" t="str">
        <f t="shared" ref="F452:F485" si="75">E452</f>
        <v>47.41</v>
      </c>
      <c r="G452" s="12" t="s">
        <v>4957</v>
      </c>
      <c r="H452" s="12" t="s">
        <v>4958</v>
      </c>
      <c r="I452" s="13" t="str">
        <f t="shared" ref="I452:I515" si="76">IF(LEN(H452)=1,H452,IF(LEN(H452)=2,_xlfn.CONCAT(H452,"000"),IF(LEN(H452)=3,_xlfn.CONCAT(H452,"00"),IF(LEN(H452)=4,_xlfn.CONCAT(H452,"0"),IF(LEN(H452)=5,_xlfn.CONCAT(H452,""),H452)))))</f>
        <v>47410</v>
      </c>
      <c r="J452" s="13" t="s">
        <v>1820</v>
      </c>
      <c r="K452" s="13" t="str">
        <f t="shared" si="70"/>
        <v xml:space="preserve">47410 - Maloobchod s počítači, počítačovým periferním zařízením a softwarem </v>
      </c>
      <c r="L452" s="28">
        <f>IF(Převodník!$A$12='Číselník 2008 ÚR 4 a 5'!M452,1,0)</f>
        <v>0</v>
      </c>
      <c r="M452" s="2" t="s">
        <v>4959</v>
      </c>
      <c r="N452" s="14" t="s">
        <v>4960</v>
      </c>
      <c r="O452" s="9" t="str">
        <f t="shared" ref="O452:O515" si="77">G452&amp;" - "&amp;N452</f>
        <v xml:space="preserve">47.41 - Maloobchod s počítači, počítačovým periferním zařízením a softwarem </v>
      </c>
      <c r="P452" s="9" t="s">
        <v>4961</v>
      </c>
      <c r="Q452" s="2">
        <f t="shared" si="73"/>
        <v>0</v>
      </c>
      <c r="S452" s="2">
        <f t="shared" si="71"/>
        <v>0</v>
      </c>
      <c r="T452" s="2" t="str">
        <f t="shared" si="72"/>
        <v>47410 - Maloobchod s počítači, počítačovým periferním zařízením a softwarem</v>
      </c>
      <c r="AC452" s="2" t="s">
        <v>4959</v>
      </c>
    </row>
    <row r="453" spans="1:29" ht="15" customHeight="1" x14ac:dyDescent="0.25">
      <c r="A453" s="9">
        <v>4</v>
      </c>
      <c r="B453" s="9"/>
      <c r="C453" s="10"/>
      <c r="D453" s="10"/>
      <c r="E453" s="11" t="s">
        <v>4962</v>
      </c>
      <c r="F453" s="12" t="str">
        <f t="shared" si="75"/>
        <v>47.42</v>
      </c>
      <c r="G453" s="12" t="s">
        <v>4962</v>
      </c>
      <c r="H453" s="12" t="s">
        <v>4963</v>
      </c>
      <c r="I453" s="13" t="str">
        <f t="shared" si="76"/>
        <v>47420</v>
      </c>
      <c r="J453" s="13" t="s">
        <v>1826</v>
      </c>
      <c r="K453" s="13" t="str">
        <f t="shared" ref="K453:K516" si="78">J453&amp;" - "&amp;N453</f>
        <v xml:space="preserve">47420 - Maloobchod s telekomunikačním zařízením </v>
      </c>
      <c r="L453" s="28">
        <f>IF(Převodník!$A$12='Číselník 2008 ÚR 4 a 5'!M453,1,0)</f>
        <v>0</v>
      </c>
      <c r="M453" s="2" t="s">
        <v>1828</v>
      </c>
      <c r="N453" s="14" t="s">
        <v>4964</v>
      </c>
      <c r="O453" s="9" t="str">
        <f t="shared" si="77"/>
        <v xml:space="preserve">47.42 - Maloobchod s telekomunikačním zařízením </v>
      </c>
      <c r="P453" s="9" t="s">
        <v>4965</v>
      </c>
      <c r="Q453" s="2">
        <f t="shared" si="73"/>
        <v>0</v>
      </c>
      <c r="S453" s="2">
        <f t="shared" ref="S453:S516" si="79">IF(T453=M453,0,1)</f>
        <v>0</v>
      </c>
      <c r="T453" s="2" t="str">
        <f t="shared" ref="T453:T516" si="80">TRIM(M453)</f>
        <v>47420 - Maloobchod s telekomunikačním zařízením</v>
      </c>
      <c r="AC453" s="2" t="s">
        <v>1828</v>
      </c>
    </row>
    <row r="454" spans="1:29" ht="15" customHeight="1" x14ac:dyDescent="0.25">
      <c r="A454" s="9">
        <v>4</v>
      </c>
      <c r="B454" s="9"/>
      <c r="C454" s="10"/>
      <c r="D454" s="10"/>
      <c r="E454" s="11" t="s">
        <v>4966</v>
      </c>
      <c r="F454" s="12" t="str">
        <f t="shared" si="75"/>
        <v>47.43</v>
      </c>
      <c r="G454" s="12" t="s">
        <v>4966</v>
      </c>
      <c r="H454" s="12" t="s">
        <v>4967</v>
      </c>
      <c r="I454" s="13" t="str">
        <f t="shared" si="76"/>
        <v>47430</v>
      </c>
      <c r="J454" s="13" t="s">
        <v>1829</v>
      </c>
      <c r="K454" s="13" t="str">
        <f t="shared" si="78"/>
        <v xml:space="preserve">47430 - Maloobchod s audio- a videozařízením </v>
      </c>
      <c r="L454" s="28">
        <f>IF(Převodník!$A$12='Číselník 2008 ÚR 4 a 5'!M454,1,0)</f>
        <v>0</v>
      </c>
      <c r="M454" s="2" t="s">
        <v>1831</v>
      </c>
      <c r="N454" s="14" t="s">
        <v>4968</v>
      </c>
      <c r="O454" s="9" t="str">
        <f t="shared" si="77"/>
        <v xml:space="preserve">47.43 - Maloobchod s audio- a videozařízením </v>
      </c>
      <c r="P454" s="9" t="s">
        <v>4969</v>
      </c>
      <c r="Q454" s="2">
        <f t="shared" si="73"/>
        <v>0</v>
      </c>
      <c r="S454" s="2">
        <f t="shared" si="79"/>
        <v>0</v>
      </c>
      <c r="T454" s="2" t="str">
        <f t="shared" si="80"/>
        <v>47430 - Maloobchod s audio- a videozařízením</v>
      </c>
      <c r="AC454" s="2" t="s">
        <v>1831</v>
      </c>
    </row>
    <row r="455" spans="1:29" ht="15" customHeight="1" x14ac:dyDescent="0.25">
      <c r="A455" s="9">
        <v>4</v>
      </c>
      <c r="B455" s="9"/>
      <c r="C455" s="10"/>
      <c r="D455" s="10"/>
      <c r="E455" s="11" t="s">
        <v>4970</v>
      </c>
      <c r="F455" s="12" t="str">
        <f t="shared" si="75"/>
        <v>47.51</v>
      </c>
      <c r="G455" s="12" t="s">
        <v>4970</v>
      </c>
      <c r="H455" s="12" t="s">
        <v>4971</v>
      </c>
      <c r="I455" s="13" t="str">
        <f t="shared" si="76"/>
        <v>47510</v>
      </c>
      <c r="J455" s="13" t="s">
        <v>1832</v>
      </c>
      <c r="K455" s="13" t="str">
        <f t="shared" si="78"/>
        <v xml:space="preserve">47510 - Maloobchod s textilem </v>
      </c>
      <c r="L455" s="28">
        <f>IF(Převodník!$A$12='Číselník 2008 ÚR 4 a 5'!M455,1,0)</f>
        <v>0</v>
      </c>
      <c r="M455" s="2" t="s">
        <v>4972</v>
      </c>
      <c r="N455" s="14" t="s">
        <v>4973</v>
      </c>
      <c r="O455" s="9" t="str">
        <f t="shared" si="77"/>
        <v xml:space="preserve">47.51 - Maloobchod s textilem </v>
      </c>
      <c r="P455" s="9" t="s">
        <v>4974</v>
      </c>
      <c r="Q455" s="2">
        <f t="shared" ref="Q455:Q518" si="81">IF(J455=J454,1,0)</f>
        <v>0</v>
      </c>
      <c r="S455" s="2">
        <f t="shared" si="79"/>
        <v>0</v>
      </c>
      <c r="T455" s="2" t="str">
        <f t="shared" si="80"/>
        <v>47510 - Maloobchod s textilem</v>
      </c>
      <c r="AC455" s="2" t="s">
        <v>4972</v>
      </c>
    </row>
    <row r="456" spans="1:29" ht="15" customHeight="1" x14ac:dyDescent="0.25">
      <c r="A456" s="9">
        <v>4</v>
      </c>
      <c r="B456" s="9"/>
      <c r="C456" s="10"/>
      <c r="D456" s="10"/>
      <c r="E456" s="11" t="s">
        <v>4975</v>
      </c>
      <c r="F456" s="12" t="str">
        <f t="shared" si="75"/>
        <v>47.52</v>
      </c>
      <c r="G456" s="12" t="s">
        <v>4975</v>
      </c>
      <c r="H456" s="12" t="s">
        <v>4976</v>
      </c>
      <c r="I456" s="13" t="str">
        <f t="shared" si="76"/>
        <v>47520</v>
      </c>
      <c r="J456" s="13" t="s">
        <v>1835</v>
      </c>
      <c r="K456" s="13" t="str">
        <f t="shared" si="78"/>
        <v xml:space="preserve">47520 - Maloobchod s železářským zbožím, barvami, sklem a potřebami pro kutily </v>
      </c>
      <c r="L456" s="28">
        <f>IF(Převodník!$A$12='Číselník 2008 ÚR 4 a 5'!M456,1,0)</f>
        <v>0</v>
      </c>
      <c r="M456" s="2" t="s">
        <v>4977</v>
      </c>
      <c r="N456" s="14" t="s">
        <v>4978</v>
      </c>
      <c r="O456" s="9" t="str">
        <f t="shared" si="77"/>
        <v xml:space="preserve">47.52 - Maloobchod s železářským zbožím, barvami, sklem a potřebami pro kutily </v>
      </c>
      <c r="P456" s="9" t="s">
        <v>4979</v>
      </c>
      <c r="Q456" s="2">
        <f t="shared" si="81"/>
        <v>0</v>
      </c>
      <c r="S456" s="2">
        <f t="shared" si="79"/>
        <v>0</v>
      </c>
      <c r="T456" s="2" t="str">
        <f t="shared" si="80"/>
        <v>47520 - Maloobchod s železářským zbožím, barvami, sklem a potřebami pro kutily</v>
      </c>
      <c r="AC456" s="2" t="s">
        <v>4977</v>
      </c>
    </row>
    <row r="457" spans="1:29" ht="15" customHeight="1" x14ac:dyDescent="0.25">
      <c r="A457" s="9">
        <v>4</v>
      </c>
      <c r="B457" s="9"/>
      <c r="C457" s="10"/>
      <c r="D457" s="10"/>
      <c r="E457" s="11" t="s">
        <v>4980</v>
      </c>
      <c r="F457" s="12" t="str">
        <f t="shared" si="75"/>
        <v>47.53</v>
      </c>
      <c r="G457" s="12" t="s">
        <v>4980</v>
      </c>
      <c r="H457" s="12" t="s">
        <v>4981</v>
      </c>
      <c r="I457" s="13" t="str">
        <f t="shared" si="76"/>
        <v>47530</v>
      </c>
      <c r="J457" s="13" t="s">
        <v>1840</v>
      </c>
      <c r="K457" s="13" t="str">
        <f t="shared" si="78"/>
        <v xml:space="preserve">47530 - Maloobchod s koberci, podlahovými krytinami a nástěnnými obklady </v>
      </c>
      <c r="L457" s="28">
        <f>IF(Převodník!$A$12='Číselník 2008 ÚR 4 a 5'!M457,1,0)</f>
        <v>0</v>
      </c>
      <c r="M457" s="2" t="s">
        <v>4982</v>
      </c>
      <c r="N457" s="14" t="s">
        <v>4983</v>
      </c>
      <c r="O457" s="9" t="str">
        <f t="shared" si="77"/>
        <v xml:space="preserve">47.53 - Maloobchod s koberci, podlahovými krytinami a nástěnnými obklady </v>
      </c>
      <c r="P457" s="9" t="s">
        <v>4984</v>
      </c>
      <c r="Q457" s="2">
        <f t="shared" si="81"/>
        <v>0</v>
      </c>
      <c r="S457" s="2">
        <f t="shared" si="79"/>
        <v>0</v>
      </c>
      <c r="T457" s="2" t="str">
        <f t="shared" si="80"/>
        <v>47530 - Maloobchod s koberci, podlahovými krytinami a nástěnnými obklady</v>
      </c>
      <c r="AC457" s="2" t="s">
        <v>4982</v>
      </c>
    </row>
    <row r="458" spans="1:29" ht="15" customHeight="1" x14ac:dyDescent="0.25">
      <c r="A458" s="9">
        <v>4</v>
      </c>
      <c r="B458" s="9"/>
      <c r="C458" s="10"/>
      <c r="D458" s="10"/>
      <c r="E458" s="11" t="s">
        <v>4985</v>
      </c>
      <c r="F458" s="12" t="str">
        <f t="shared" si="75"/>
        <v>47.54</v>
      </c>
      <c r="G458" s="12" t="s">
        <v>4985</v>
      </c>
      <c r="H458" s="12" t="s">
        <v>4986</v>
      </c>
      <c r="I458" s="13" t="str">
        <f t="shared" si="76"/>
        <v>47540</v>
      </c>
      <c r="J458" s="13" t="s">
        <v>1843</v>
      </c>
      <c r="K458" s="13" t="str">
        <f t="shared" si="78"/>
        <v xml:space="preserve">47540 - Maloobchod s elektrospotřebiči a elektronikou </v>
      </c>
      <c r="L458" s="28">
        <f>IF(Převodník!$A$12='Číselník 2008 ÚR 4 a 5'!M458,1,0)</f>
        <v>0</v>
      </c>
      <c r="M458" s="2" t="s">
        <v>4987</v>
      </c>
      <c r="N458" s="14" t="s">
        <v>4988</v>
      </c>
      <c r="O458" s="9" t="str">
        <f t="shared" si="77"/>
        <v xml:space="preserve">47.54 - Maloobchod s elektrospotřebiči a elektronikou </v>
      </c>
      <c r="P458" s="9" t="s">
        <v>4989</v>
      </c>
      <c r="Q458" s="2">
        <f t="shared" si="81"/>
        <v>0</v>
      </c>
      <c r="S458" s="2">
        <f t="shared" si="79"/>
        <v>0</v>
      </c>
      <c r="T458" s="2" t="str">
        <f t="shared" si="80"/>
        <v>47540 - Maloobchod s elektrospotřebiči a elektronikou</v>
      </c>
      <c r="AC458" s="2" t="s">
        <v>4987</v>
      </c>
    </row>
    <row r="459" spans="1:29" ht="15" customHeight="1" x14ac:dyDescent="0.25">
      <c r="A459" s="9">
        <v>4</v>
      </c>
      <c r="B459" s="9"/>
      <c r="C459" s="10"/>
      <c r="D459" s="10"/>
      <c r="E459" s="11" t="s">
        <v>4990</v>
      </c>
      <c r="F459" s="12" t="str">
        <f t="shared" si="75"/>
        <v>47.59</v>
      </c>
      <c r="G459" s="12" t="s">
        <v>4990</v>
      </c>
      <c r="H459" s="12" t="s">
        <v>4991</v>
      </c>
      <c r="I459" s="13" t="str">
        <f t="shared" si="76"/>
        <v>47590</v>
      </c>
      <c r="J459" s="13" t="s">
        <v>1848</v>
      </c>
      <c r="K459" s="13" t="str">
        <f t="shared" si="78"/>
        <v>47590 - Maloobchod s nábytkem, svítidly a ostatními výrobky převážně pro domácnost ve specializovaných prodejnách</v>
      </c>
      <c r="L459" s="28">
        <f>IF(Převodník!$A$12='Číselník 2008 ÚR 4 a 5'!M459,1,0)</f>
        <v>0</v>
      </c>
      <c r="M459" s="2" t="s">
        <v>4992</v>
      </c>
      <c r="N459" s="14" t="s">
        <v>4993</v>
      </c>
      <c r="O459" s="9" t="str">
        <f t="shared" si="77"/>
        <v>47.59 - Maloobchod s nábytkem, svítidly a ostatními výrobky převážně pro domácnost ve specializovaných prodejnách</v>
      </c>
      <c r="P459" s="9" t="s">
        <v>4994</v>
      </c>
      <c r="Q459" s="2">
        <f t="shared" si="81"/>
        <v>0</v>
      </c>
      <c r="S459" s="2">
        <f t="shared" si="79"/>
        <v>0</v>
      </c>
      <c r="T459" s="2" t="str">
        <f t="shared" si="80"/>
        <v>47590 - Maloobchod s nábytkem, svítidly a ostatními výrobky převážně pro domácnost ve specializovaných prodejnách</v>
      </c>
      <c r="AC459" s="2" t="s">
        <v>4992</v>
      </c>
    </row>
    <row r="460" spans="1:29" ht="15" customHeight="1" x14ac:dyDescent="0.25">
      <c r="A460" s="9">
        <v>4</v>
      </c>
      <c r="B460" s="9"/>
      <c r="C460" s="10"/>
      <c r="D460" s="10"/>
      <c r="E460" s="11" t="s">
        <v>4995</v>
      </c>
      <c r="F460" s="12" t="str">
        <f t="shared" si="75"/>
        <v>47.61</v>
      </c>
      <c r="G460" s="12" t="s">
        <v>4995</v>
      </c>
      <c r="H460" s="12" t="s">
        <v>4996</v>
      </c>
      <c r="I460" s="13" t="str">
        <f t="shared" si="76"/>
        <v>47610</v>
      </c>
      <c r="J460" s="13" t="s">
        <v>1857</v>
      </c>
      <c r="K460" s="13" t="str">
        <f t="shared" si="78"/>
        <v xml:space="preserve">47610 - Maloobchod s knihami </v>
      </c>
      <c r="L460" s="28">
        <f>IF(Převodník!$A$12='Číselník 2008 ÚR 4 a 5'!M460,1,0)</f>
        <v>0</v>
      </c>
      <c r="M460" s="2" t="s">
        <v>4997</v>
      </c>
      <c r="N460" s="14" t="s">
        <v>4998</v>
      </c>
      <c r="O460" s="9" t="str">
        <f t="shared" si="77"/>
        <v xml:space="preserve">47.61 - Maloobchod s knihami </v>
      </c>
      <c r="P460" s="9" t="s">
        <v>4999</v>
      </c>
      <c r="Q460" s="2">
        <f t="shared" si="81"/>
        <v>0</v>
      </c>
      <c r="S460" s="2">
        <f t="shared" si="79"/>
        <v>0</v>
      </c>
      <c r="T460" s="2" t="str">
        <f t="shared" si="80"/>
        <v>47610 - Maloobchod s knihami</v>
      </c>
      <c r="AC460" s="2" t="s">
        <v>4997</v>
      </c>
    </row>
    <row r="461" spans="1:29" ht="15" customHeight="1" x14ac:dyDescent="0.25">
      <c r="A461" s="9">
        <v>4</v>
      </c>
      <c r="B461" s="9"/>
      <c r="C461" s="10"/>
      <c r="D461" s="10"/>
      <c r="E461" s="11" t="s">
        <v>5000</v>
      </c>
      <c r="F461" s="12" t="str">
        <f t="shared" si="75"/>
        <v>47.62</v>
      </c>
      <c r="G461" s="12" t="s">
        <v>5000</v>
      </c>
      <c r="H461" s="12" t="s">
        <v>5001</v>
      </c>
      <c r="I461" s="13" t="str">
        <f t="shared" si="76"/>
        <v>47620</v>
      </c>
      <c r="J461" s="13" t="s">
        <v>1860</v>
      </c>
      <c r="K461" s="13" t="str">
        <f t="shared" si="78"/>
        <v xml:space="preserve">47620 - Maloobchod s novinami, časopisy a papírnickým zbožím </v>
      </c>
      <c r="L461" s="28">
        <f>IF(Převodník!$A$12='Číselník 2008 ÚR 4 a 5'!M461,1,0)</f>
        <v>0</v>
      </c>
      <c r="M461" s="2" t="s">
        <v>1862</v>
      </c>
      <c r="N461" s="14" t="s">
        <v>5002</v>
      </c>
      <c r="O461" s="9" t="str">
        <f t="shared" si="77"/>
        <v xml:space="preserve">47.62 - Maloobchod s novinami, časopisy a papírnickým zbožím </v>
      </c>
      <c r="P461" s="9" t="s">
        <v>5003</v>
      </c>
      <c r="Q461" s="2">
        <f t="shared" si="81"/>
        <v>0</v>
      </c>
      <c r="S461" s="2">
        <f t="shared" si="79"/>
        <v>0</v>
      </c>
      <c r="T461" s="2" t="str">
        <f t="shared" si="80"/>
        <v>47620 - Maloobchod s novinami, časopisy a papírnickým zbožím</v>
      </c>
      <c r="AC461" s="2" t="s">
        <v>1862</v>
      </c>
    </row>
    <row r="462" spans="1:29" ht="15" customHeight="1" x14ac:dyDescent="0.25">
      <c r="A462" s="9">
        <v>4</v>
      </c>
      <c r="B462" s="9"/>
      <c r="C462" s="10"/>
      <c r="D462" s="10"/>
      <c r="E462" s="11" t="s">
        <v>5004</v>
      </c>
      <c r="F462" s="12" t="str">
        <f t="shared" si="75"/>
        <v>47.63</v>
      </c>
      <c r="G462" s="12" t="s">
        <v>5004</v>
      </c>
      <c r="H462" s="12" t="s">
        <v>5005</v>
      </c>
      <c r="I462" s="13" t="str">
        <f t="shared" si="76"/>
        <v>47630</v>
      </c>
      <c r="J462" s="13" t="s">
        <v>1865</v>
      </c>
      <c r="K462" s="13" t="str">
        <f t="shared" si="78"/>
        <v xml:space="preserve">47630 - Maloobchod s audio- a videozáznamy </v>
      </c>
      <c r="L462" s="28">
        <f>IF(Převodník!$A$12='Číselník 2008 ÚR 4 a 5'!M462,1,0)</f>
        <v>0</v>
      </c>
      <c r="M462" s="2" t="s">
        <v>5006</v>
      </c>
      <c r="N462" s="14" t="s">
        <v>5007</v>
      </c>
      <c r="O462" s="9" t="str">
        <f t="shared" si="77"/>
        <v xml:space="preserve">47.63 - Maloobchod s audio- a videozáznamy </v>
      </c>
      <c r="P462" s="9" t="s">
        <v>5008</v>
      </c>
      <c r="Q462" s="2">
        <f t="shared" si="81"/>
        <v>0</v>
      </c>
      <c r="S462" s="2">
        <f t="shared" si="79"/>
        <v>0</v>
      </c>
      <c r="T462" s="2" t="str">
        <f t="shared" si="80"/>
        <v>47630 - Maloobchod s audio- a videozáznamy</v>
      </c>
      <c r="AC462" s="2" t="s">
        <v>5006</v>
      </c>
    </row>
    <row r="463" spans="1:29" ht="15" customHeight="1" x14ac:dyDescent="0.25">
      <c r="A463" s="9">
        <v>4</v>
      </c>
      <c r="B463" s="9"/>
      <c r="C463" s="10"/>
      <c r="D463" s="10"/>
      <c r="E463" s="11" t="s">
        <v>5009</v>
      </c>
      <c r="F463" s="12" t="str">
        <f t="shared" si="75"/>
        <v>47.64</v>
      </c>
      <c r="G463" s="12" t="s">
        <v>5009</v>
      </c>
      <c r="H463" s="12" t="s">
        <v>5010</v>
      </c>
      <c r="I463" s="13" t="str">
        <f t="shared" si="76"/>
        <v>47640</v>
      </c>
      <c r="J463" s="13" t="s">
        <v>1868</v>
      </c>
      <c r="K463" s="13" t="str">
        <f t="shared" si="78"/>
        <v xml:space="preserve">47640 - Maloobchod se sportovním vybavením </v>
      </c>
      <c r="L463" s="28">
        <f>IF(Převodník!$A$12='Číselník 2008 ÚR 4 a 5'!M463,1,0)</f>
        <v>0</v>
      </c>
      <c r="M463" s="2" t="s">
        <v>1870</v>
      </c>
      <c r="N463" s="14" t="s">
        <v>5011</v>
      </c>
      <c r="O463" s="9" t="str">
        <f t="shared" si="77"/>
        <v xml:space="preserve">47.64 - Maloobchod se sportovním vybavením </v>
      </c>
      <c r="P463" s="9" t="s">
        <v>5012</v>
      </c>
      <c r="Q463" s="2">
        <f t="shared" si="81"/>
        <v>0</v>
      </c>
      <c r="S463" s="2">
        <f t="shared" si="79"/>
        <v>0</v>
      </c>
      <c r="T463" s="2" t="str">
        <f t="shared" si="80"/>
        <v>47640 - Maloobchod se sportovním vybavením</v>
      </c>
      <c r="AC463" s="2" t="s">
        <v>1870</v>
      </c>
    </row>
    <row r="464" spans="1:29" ht="15" customHeight="1" x14ac:dyDescent="0.25">
      <c r="A464" s="9">
        <v>4</v>
      </c>
      <c r="B464" s="9"/>
      <c r="C464" s="10"/>
      <c r="D464" s="10"/>
      <c r="E464" s="11" t="s">
        <v>5013</v>
      </c>
      <c r="F464" s="12" t="str">
        <f t="shared" si="75"/>
        <v>47.65</v>
      </c>
      <c r="G464" s="12" t="s">
        <v>5013</v>
      </c>
      <c r="H464" s="12" t="s">
        <v>5014</v>
      </c>
      <c r="I464" s="13" t="str">
        <f t="shared" si="76"/>
        <v>47650</v>
      </c>
      <c r="J464" s="13" t="s">
        <v>1872</v>
      </c>
      <c r="K464" s="13" t="str">
        <f t="shared" si="78"/>
        <v xml:space="preserve">47650 - Maloobchod s hrami a hračkami </v>
      </c>
      <c r="L464" s="28">
        <f>IF(Převodník!$A$12='Číselník 2008 ÚR 4 a 5'!M464,1,0)</f>
        <v>0</v>
      </c>
      <c r="M464" s="2" t="s">
        <v>5015</v>
      </c>
      <c r="N464" s="14" t="s">
        <v>5016</v>
      </c>
      <c r="O464" s="9" t="str">
        <f t="shared" si="77"/>
        <v xml:space="preserve">47.65 - Maloobchod s hrami a hračkami </v>
      </c>
      <c r="P464" s="9" t="s">
        <v>5017</v>
      </c>
      <c r="Q464" s="2">
        <f t="shared" si="81"/>
        <v>0</v>
      </c>
      <c r="S464" s="2">
        <f t="shared" si="79"/>
        <v>0</v>
      </c>
      <c r="T464" s="2" t="str">
        <f t="shared" si="80"/>
        <v>47650 - Maloobchod s hrami a hračkami</v>
      </c>
      <c r="AC464" s="2" t="s">
        <v>5015</v>
      </c>
    </row>
    <row r="465" spans="1:29" ht="15" customHeight="1" x14ac:dyDescent="0.25">
      <c r="A465" s="9">
        <v>4</v>
      </c>
      <c r="B465" s="9"/>
      <c r="C465" s="10"/>
      <c r="D465" s="10"/>
      <c r="E465" s="11" t="s">
        <v>5018</v>
      </c>
      <c r="F465" s="12" t="str">
        <f t="shared" si="75"/>
        <v>47.71</v>
      </c>
      <c r="G465" s="12" t="s">
        <v>5018</v>
      </c>
      <c r="H465" s="12" t="s">
        <v>5019</v>
      </c>
      <c r="I465" s="13" t="str">
        <f t="shared" si="76"/>
        <v>47710</v>
      </c>
      <c r="J465" s="13" t="s">
        <v>1876</v>
      </c>
      <c r="K465" s="13" t="str">
        <f t="shared" si="78"/>
        <v xml:space="preserve">47710 - Maloobchod s oděvy </v>
      </c>
      <c r="L465" s="28">
        <f>IF(Převodník!$A$12='Číselník 2008 ÚR 4 a 5'!M465,1,0)</f>
        <v>0</v>
      </c>
      <c r="M465" s="2" t="s">
        <v>5020</v>
      </c>
      <c r="N465" s="14" t="s">
        <v>5021</v>
      </c>
      <c r="O465" s="9" t="str">
        <f t="shared" si="77"/>
        <v xml:space="preserve">47.71 - Maloobchod s oděvy </v>
      </c>
      <c r="P465" s="9" t="s">
        <v>5022</v>
      </c>
      <c r="Q465" s="2">
        <f t="shared" si="81"/>
        <v>0</v>
      </c>
      <c r="S465" s="2">
        <f t="shared" si="79"/>
        <v>0</v>
      </c>
      <c r="T465" s="2" t="str">
        <f t="shared" si="80"/>
        <v>47710 - Maloobchod s oděvy</v>
      </c>
      <c r="AC465" s="2" t="s">
        <v>5020</v>
      </c>
    </row>
    <row r="466" spans="1:29" ht="15" customHeight="1" x14ac:dyDescent="0.25">
      <c r="A466" s="9">
        <v>4</v>
      </c>
      <c r="B466" s="9"/>
      <c r="C466" s="10"/>
      <c r="D466" s="10"/>
      <c r="E466" s="11" t="s">
        <v>5023</v>
      </c>
      <c r="F466" s="12" t="str">
        <f t="shared" si="75"/>
        <v>47.72</v>
      </c>
      <c r="G466" s="12" t="s">
        <v>5023</v>
      </c>
      <c r="H466" s="12" t="s">
        <v>5024</v>
      </c>
      <c r="I466" s="13" t="str">
        <f t="shared" si="76"/>
        <v>47720</v>
      </c>
      <c r="J466" s="13" t="s">
        <v>1879</v>
      </c>
      <c r="K466" s="13" t="str">
        <f t="shared" si="78"/>
        <v xml:space="preserve">47720 - Maloobchod s obuví a koženými výrobky </v>
      </c>
      <c r="L466" s="28">
        <f>IF(Převodník!$A$12='Číselník 2008 ÚR 4 a 5'!M466,1,0)</f>
        <v>0</v>
      </c>
      <c r="M466" s="2" t="s">
        <v>5025</v>
      </c>
      <c r="N466" s="14" t="s">
        <v>5026</v>
      </c>
      <c r="O466" s="9" t="str">
        <f t="shared" si="77"/>
        <v xml:space="preserve">47.72 - Maloobchod s obuví a koženými výrobky </v>
      </c>
      <c r="P466" s="9" t="s">
        <v>5027</v>
      </c>
      <c r="Q466" s="2">
        <f t="shared" si="81"/>
        <v>0</v>
      </c>
      <c r="S466" s="2">
        <f t="shared" si="79"/>
        <v>0</v>
      </c>
      <c r="T466" s="2" t="str">
        <f t="shared" si="80"/>
        <v>47720 - Maloobchod s obuví a koženými výrobky</v>
      </c>
      <c r="AC466" s="2" t="s">
        <v>5025</v>
      </c>
    </row>
    <row r="467" spans="1:29" ht="15" customHeight="1" x14ac:dyDescent="0.25">
      <c r="A467" s="9">
        <v>4</v>
      </c>
      <c r="B467" s="9"/>
      <c r="C467" s="10"/>
      <c r="D467" s="10"/>
      <c r="E467" s="11" t="s">
        <v>5028</v>
      </c>
      <c r="F467" s="12" t="str">
        <f t="shared" si="75"/>
        <v>47.73</v>
      </c>
      <c r="G467" s="12" t="s">
        <v>5028</v>
      </c>
      <c r="H467" s="12" t="s">
        <v>5029</v>
      </c>
      <c r="I467" s="13" t="str">
        <f t="shared" si="76"/>
        <v>47730</v>
      </c>
      <c r="J467" s="13" t="s">
        <v>1882</v>
      </c>
      <c r="K467" s="13" t="str">
        <f t="shared" si="78"/>
        <v xml:space="preserve">47730 - Maloobchod s farmaceutickými přípravky </v>
      </c>
      <c r="L467" s="28">
        <f>IF(Převodník!$A$12='Číselník 2008 ÚR 4 a 5'!M467,1,0)</f>
        <v>0</v>
      </c>
      <c r="M467" s="2" t="s">
        <v>5030</v>
      </c>
      <c r="N467" s="14" t="s">
        <v>5031</v>
      </c>
      <c r="O467" s="9" t="str">
        <f t="shared" si="77"/>
        <v xml:space="preserve">47.73 - Maloobchod s farmaceutickými přípravky </v>
      </c>
      <c r="P467" s="9" t="s">
        <v>5032</v>
      </c>
      <c r="Q467" s="2">
        <f t="shared" si="81"/>
        <v>0</v>
      </c>
      <c r="S467" s="2">
        <f t="shared" si="79"/>
        <v>0</v>
      </c>
      <c r="T467" s="2" t="str">
        <f t="shared" si="80"/>
        <v>47730 - Maloobchod s farmaceutickými přípravky</v>
      </c>
      <c r="AC467" s="2" t="s">
        <v>5030</v>
      </c>
    </row>
    <row r="468" spans="1:29" ht="15" customHeight="1" x14ac:dyDescent="0.25">
      <c r="A468" s="9">
        <v>4</v>
      </c>
      <c r="B468" s="9"/>
      <c r="C468" s="10"/>
      <c r="D468" s="10"/>
      <c r="E468" s="11" t="s">
        <v>5033</v>
      </c>
      <c r="F468" s="12" t="str">
        <f t="shared" si="75"/>
        <v>47.74</v>
      </c>
      <c r="G468" s="12" t="s">
        <v>5033</v>
      </c>
      <c r="H468" s="12" t="s">
        <v>5034</v>
      </c>
      <c r="I468" s="13" t="str">
        <f t="shared" si="76"/>
        <v>47740</v>
      </c>
      <c r="J468" s="13" t="s">
        <v>1887</v>
      </c>
      <c r="K468" s="13" t="str">
        <f t="shared" si="78"/>
        <v xml:space="preserve">47740 - Maloobchod se zdravotnickými a ortopedickými výrobky </v>
      </c>
      <c r="L468" s="28">
        <f>IF(Převodník!$A$12='Číselník 2008 ÚR 4 a 5'!M468,1,0)</f>
        <v>0</v>
      </c>
      <c r="M468" s="2" t="s">
        <v>1889</v>
      </c>
      <c r="N468" s="14" t="s">
        <v>5035</v>
      </c>
      <c r="O468" s="9" t="str">
        <f t="shared" si="77"/>
        <v xml:space="preserve">47.74 - Maloobchod se zdravotnickými a ortopedickými výrobky </v>
      </c>
      <c r="P468" s="9" t="s">
        <v>5036</v>
      </c>
      <c r="Q468" s="2">
        <f t="shared" si="81"/>
        <v>0</v>
      </c>
      <c r="S468" s="2">
        <f t="shared" si="79"/>
        <v>0</v>
      </c>
      <c r="T468" s="2" t="str">
        <f t="shared" si="80"/>
        <v>47740 - Maloobchod se zdravotnickými a ortopedickými výrobky</v>
      </c>
      <c r="AC468" s="2" t="s">
        <v>1889</v>
      </c>
    </row>
    <row r="469" spans="1:29" ht="15" customHeight="1" x14ac:dyDescent="0.25">
      <c r="A469" s="9">
        <v>4</v>
      </c>
      <c r="B469" s="9"/>
      <c r="C469" s="10"/>
      <c r="D469" s="10"/>
      <c r="E469" s="11" t="s">
        <v>5037</v>
      </c>
      <c r="F469" s="12" t="str">
        <f t="shared" si="75"/>
        <v>47.75</v>
      </c>
      <c r="G469" s="12" t="s">
        <v>5037</v>
      </c>
      <c r="H469" s="12" t="s">
        <v>5038</v>
      </c>
      <c r="I469" s="13" t="str">
        <f t="shared" si="76"/>
        <v>47750</v>
      </c>
      <c r="J469" s="13" t="s">
        <v>1890</v>
      </c>
      <c r="K469" s="13" t="str">
        <f t="shared" si="78"/>
        <v xml:space="preserve">47750 - Maloobchod s kosmetickými a toaletními výrobky </v>
      </c>
      <c r="L469" s="28">
        <f>IF(Převodník!$A$12='Číselník 2008 ÚR 4 a 5'!M469,1,0)</f>
        <v>0</v>
      </c>
      <c r="M469" s="2" t="s">
        <v>5039</v>
      </c>
      <c r="N469" s="14" t="s">
        <v>5040</v>
      </c>
      <c r="O469" s="9" t="str">
        <f t="shared" si="77"/>
        <v xml:space="preserve">47.75 - Maloobchod s kosmetickými a toaletními výrobky </v>
      </c>
      <c r="P469" s="9" t="s">
        <v>5041</v>
      </c>
      <c r="Q469" s="2">
        <f t="shared" si="81"/>
        <v>0</v>
      </c>
      <c r="S469" s="2">
        <f t="shared" si="79"/>
        <v>0</v>
      </c>
      <c r="T469" s="2" t="str">
        <f t="shared" si="80"/>
        <v>47750 - Maloobchod s kosmetickými a toaletními výrobky</v>
      </c>
      <c r="AC469" s="2" t="s">
        <v>5039</v>
      </c>
    </row>
    <row r="470" spans="1:29" ht="15" customHeight="1" x14ac:dyDescent="0.25">
      <c r="A470" s="9">
        <v>4</v>
      </c>
      <c r="B470" s="9"/>
      <c r="C470" s="10"/>
      <c r="D470" s="10"/>
      <c r="E470" s="11" t="s">
        <v>5042</v>
      </c>
      <c r="F470" s="12" t="str">
        <f t="shared" si="75"/>
        <v>47.76</v>
      </c>
      <c r="G470" s="12" t="s">
        <v>5042</v>
      </c>
      <c r="H470" s="12" t="s">
        <v>5043</v>
      </c>
      <c r="I470" s="13" t="str">
        <f t="shared" si="76"/>
        <v>47760</v>
      </c>
      <c r="J470" s="13" t="s">
        <v>1893</v>
      </c>
      <c r="K470" s="13" t="str">
        <f t="shared" si="78"/>
        <v xml:space="preserve">47760 - Maloobchod s květinami, rostlinami, osivy, hnojivy, zvířaty pro zájmový chov a krmivy pro ně </v>
      </c>
      <c r="L470" s="28">
        <f>IF(Převodník!$A$12='Číselník 2008 ÚR 4 a 5'!M470,1,0)</f>
        <v>0</v>
      </c>
      <c r="M470" s="2" t="s">
        <v>5044</v>
      </c>
      <c r="N470" s="14" t="s">
        <v>5045</v>
      </c>
      <c r="O470" s="9" t="str">
        <f t="shared" si="77"/>
        <v xml:space="preserve">47.76 - Maloobchod s květinami, rostlinami, osivy, hnojivy, zvířaty pro zájmový chov a krmivy pro ně </v>
      </c>
      <c r="P470" s="9" t="s">
        <v>5046</v>
      </c>
      <c r="Q470" s="2">
        <f t="shared" si="81"/>
        <v>0</v>
      </c>
      <c r="S470" s="2">
        <f t="shared" si="79"/>
        <v>0</v>
      </c>
      <c r="T470" s="2" t="str">
        <f t="shared" si="80"/>
        <v>47760 - Maloobchod s květinami, rostlinami, osivy, hnojivy, zvířaty pro zájmový chov a krmivy pro ně</v>
      </c>
      <c r="AC470" s="2" t="s">
        <v>5044</v>
      </c>
    </row>
    <row r="471" spans="1:29" ht="15" customHeight="1" x14ac:dyDescent="0.25">
      <c r="A471" s="9">
        <v>4</v>
      </c>
      <c r="B471" s="9"/>
      <c r="C471" s="10"/>
      <c r="D471" s="10"/>
      <c r="E471" s="11" t="s">
        <v>5047</v>
      </c>
      <c r="F471" s="12" t="str">
        <f t="shared" si="75"/>
        <v>47.77</v>
      </c>
      <c r="G471" s="12" t="s">
        <v>5047</v>
      </c>
      <c r="H471" s="12" t="s">
        <v>5048</v>
      </c>
      <c r="I471" s="13" t="str">
        <f t="shared" si="76"/>
        <v>47770</v>
      </c>
      <c r="J471" s="13" t="s">
        <v>1898</v>
      </c>
      <c r="K471" s="13" t="str">
        <f t="shared" si="78"/>
        <v xml:space="preserve">47770 - Maloobchod s hodinami, hodinkami a klenoty </v>
      </c>
      <c r="L471" s="28">
        <f>IF(Převodník!$A$12='Číselník 2008 ÚR 4 a 5'!M471,1,0)</f>
        <v>0</v>
      </c>
      <c r="M471" s="2" t="s">
        <v>5049</v>
      </c>
      <c r="N471" s="14" t="s">
        <v>5050</v>
      </c>
      <c r="O471" s="9" t="str">
        <f t="shared" si="77"/>
        <v xml:space="preserve">47.77 - Maloobchod s hodinami, hodinkami a klenoty </v>
      </c>
      <c r="P471" s="9" t="s">
        <v>5051</v>
      </c>
      <c r="Q471" s="2">
        <f t="shared" si="81"/>
        <v>0</v>
      </c>
      <c r="S471" s="2">
        <f t="shared" si="79"/>
        <v>0</v>
      </c>
      <c r="T471" s="2" t="str">
        <f t="shared" si="80"/>
        <v>47770 - Maloobchod s hodinami, hodinkami a klenoty</v>
      </c>
      <c r="AC471" s="2" t="s">
        <v>5049</v>
      </c>
    </row>
    <row r="472" spans="1:29" ht="15" customHeight="1" x14ac:dyDescent="0.25">
      <c r="A472" s="9">
        <v>4</v>
      </c>
      <c r="B472" s="9"/>
      <c r="C472" s="10"/>
      <c r="D472" s="10"/>
      <c r="E472" s="11" t="s">
        <v>5052</v>
      </c>
      <c r="F472" s="12" t="str">
        <f t="shared" si="75"/>
        <v>47.78</v>
      </c>
      <c r="G472" s="12" t="s">
        <v>5052</v>
      </c>
      <c r="H472" s="12" t="s">
        <v>5053</v>
      </c>
      <c r="I472" s="13" t="str">
        <f t="shared" si="76"/>
        <v>47780</v>
      </c>
      <c r="J472" s="13" t="s">
        <v>1901</v>
      </c>
      <c r="K472" s="13" t="str">
        <f t="shared" si="78"/>
        <v>47780 - Ostatní maloobchod s novým zbožím ve specializovaných prodejnách</v>
      </c>
      <c r="L472" s="28">
        <f>IF(Převodník!$A$12='Číselník 2008 ÚR 4 a 5'!M472,1,0)</f>
        <v>0</v>
      </c>
      <c r="M472" s="2" t="s">
        <v>5054</v>
      </c>
      <c r="N472" s="14" t="s">
        <v>5055</v>
      </c>
      <c r="O472" s="9" t="str">
        <f t="shared" si="77"/>
        <v>47.78 - Ostatní maloobchod s novým zbožím ve specializovaných prodejnách</v>
      </c>
      <c r="P472" s="9" t="s">
        <v>5056</v>
      </c>
      <c r="Q472" s="2">
        <f t="shared" si="81"/>
        <v>0</v>
      </c>
      <c r="S472" s="2">
        <f t="shared" si="79"/>
        <v>0</v>
      </c>
      <c r="T472" s="2" t="str">
        <f t="shared" si="80"/>
        <v>47780 - Ostatní maloobchod s novým zbožím ve specializovaných prodejnách</v>
      </c>
      <c r="AC472" s="2" t="s">
        <v>5054</v>
      </c>
    </row>
    <row r="473" spans="1:29" ht="15" customHeight="1" x14ac:dyDescent="0.25">
      <c r="A473" s="9">
        <v>5</v>
      </c>
      <c r="B473" s="9"/>
      <c r="C473" s="16"/>
      <c r="D473" s="16"/>
      <c r="E473" s="11" t="s">
        <v>5057</v>
      </c>
      <c r="F473" s="12" t="str">
        <f t="shared" si="75"/>
        <v>47.78.1</v>
      </c>
      <c r="G473" s="12" t="s">
        <v>5057</v>
      </c>
      <c r="H473" s="12" t="s">
        <v>1906</v>
      </c>
      <c r="I473" s="13" t="str">
        <f t="shared" si="76"/>
        <v>47781</v>
      </c>
      <c r="J473" s="13" t="s">
        <v>1906</v>
      </c>
      <c r="K473" s="13" t="str">
        <f t="shared" si="78"/>
        <v>47781 - Maloobchod s fotografickým a optickým zařízením a potřebami</v>
      </c>
      <c r="L473" s="28">
        <f>IF(Převodník!$A$12='Číselník 2008 ÚR 4 a 5'!M473,1,0)</f>
        <v>0</v>
      </c>
      <c r="M473" s="2" t="s">
        <v>5058</v>
      </c>
      <c r="N473" s="14" t="s">
        <v>5059</v>
      </c>
      <c r="O473" s="9" t="str">
        <f t="shared" si="77"/>
        <v>47.78.1 - Maloobchod s fotografickým a optickým zařízením a potřebami</v>
      </c>
      <c r="P473" s="9" t="s">
        <v>5060</v>
      </c>
      <c r="Q473" s="2">
        <f t="shared" si="81"/>
        <v>0</v>
      </c>
      <c r="S473" s="2">
        <f t="shared" si="79"/>
        <v>0</v>
      </c>
      <c r="T473" s="2" t="str">
        <f t="shared" si="80"/>
        <v>47781 - Maloobchod s fotografickým a optickým zařízením a potřebami</v>
      </c>
      <c r="AC473" s="2" t="s">
        <v>5058</v>
      </c>
    </row>
    <row r="474" spans="1:29" ht="15" customHeight="1" x14ac:dyDescent="0.25">
      <c r="A474" s="9">
        <v>5</v>
      </c>
      <c r="B474" s="9"/>
      <c r="C474" s="16"/>
      <c r="D474" s="16"/>
      <c r="E474" s="11" t="s">
        <v>5061</v>
      </c>
      <c r="F474" s="12" t="str">
        <f t="shared" si="75"/>
        <v>47.78.2</v>
      </c>
      <c r="G474" s="12" t="s">
        <v>5061</v>
      </c>
      <c r="H474" s="12" t="s">
        <v>1909</v>
      </c>
      <c r="I474" s="13" t="str">
        <f t="shared" si="76"/>
        <v>47782</v>
      </c>
      <c r="J474" s="13" t="s">
        <v>1909</v>
      </c>
      <c r="K474" s="13" t="str">
        <f t="shared" si="78"/>
        <v>47782 - Maloobchod s pevnými palivy</v>
      </c>
      <c r="L474" s="28">
        <f>IF(Převodník!$A$12='Číselník 2008 ÚR 4 a 5'!M474,1,0)</f>
        <v>0</v>
      </c>
      <c r="M474" s="2" t="s">
        <v>5062</v>
      </c>
      <c r="N474" s="14" t="s">
        <v>5063</v>
      </c>
      <c r="O474" s="9" t="str">
        <f t="shared" si="77"/>
        <v>47.78.2 - Maloobchod s pevnými palivy</v>
      </c>
      <c r="P474" s="9" t="s">
        <v>5064</v>
      </c>
      <c r="Q474" s="2">
        <f t="shared" si="81"/>
        <v>0</v>
      </c>
      <c r="S474" s="2">
        <f t="shared" si="79"/>
        <v>0</v>
      </c>
      <c r="T474" s="2" t="str">
        <f t="shared" si="80"/>
        <v>47782 - Maloobchod s pevnými palivy</v>
      </c>
      <c r="AC474" s="2" t="s">
        <v>5062</v>
      </c>
    </row>
    <row r="475" spans="1:29" ht="15" customHeight="1" x14ac:dyDescent="0.25">
      <c r="A475" s="9">
        <v>5</v>
      </c>
      <c r="B475" s="9"/>
      <c r="C475" s="16"/>
      <c r="D475" s="16"/>
      <c r="E475" s="11" t="s">
        <v>5065</v>
      </c>
      <c r="F475" s="12" t="str">
        <f t="shared" si="75"/>
        <v>47.78.3</v>
      </c>
      <c r="G475" s="12" t="s">
        <v>5065</v>
      </c>
      <c r="H475" s="12" t="s">
        <v>1912</v>
      </c>
      <c r="I475" s="13" t="str">
        <f t="shared" si="76"/>
        <v>47783</v>
      </c>
      <c r="J475" s="13" t="s">
        <v>1912</v>
      </c>
      <c r="K475" s="13" t="str">
        <f t="shared" si="78"/>
        <v>47783 - Maloobchod s kapalnými palivy (kromě pohonných hmot)</v>
      </c>
      <c r="L475" s="28">
        <f>IF(Převodník!$A$12='Číselník 2008 ÚR 4 a 5'!M475,1,0)</f>
        <v>0</v>
      </c>
      <c r="M475" s="2" t="s">
        <v>1914</v>
      </c>
      <c r="N475" s="17" t="s">
        <v>1913</v>
      </c>
      <c r="O475" s="9" t="str">
        <f t="shared" si="77"/>
        <v>47.78.3 - Maloobchod s kapalnými palivy (kromě pohonných hmot)</v>
      </c>
      <c r="P475" s="9" t="s">
        <v>5066</v>
      </c>
      <c r="Q475" s="2">
        <f t="shared" si="81"/>
        <v>0</v>
      </c>
      <c r="S475" s="2">
        <f t="shared" si="79"/>
        <v>0</v>
      </c>
      <c r="T475" s="2" t="str">
        <f t="shared" si="80"/>
        <v>47783 - Maloobchod s kapalnými palivy (kromě pohonných hmot)</v>
      </c>
      <c r="AC475" s="2" t="s">
        <v>1914</v>
      </c>
    </row>
    <row r="476" spans="1:29" ht="15" customHeight="1" x14ac:dyDescent="0.25">
      <c r="A476" s="9">
        <v>5</v>
      </c>
      <c r="B476" s="9"/>
      <c r="C476" s="16"/>
      <c r="D476" s="16"/>
      <c r="E476" s="11" t="s">
        <v>5067</v>
      </c>
      <c r="F476" s="12" t="str">
        <f t="shared" si="75"/>
        <v>47.78.4</v>
      </c>
      <c r="G476" s="12" t="s">
        <v>5067</v>
      </c>
      <c r="H476" s="12" t="s">
        <v>1915</v>
      </c>
      <c r="I476" s="13" t="str">
        <f t="shared" si="76"/>
        <v>47784</v>
      </c>
      <c r="J476" s="13" t="s">
        <v>1915</v>
      </c>
      <c r="K476" s="13" t="str">
        <f t="shared" si="78"/>
        <v>47784 - Maloobchod s plynnými palivy (kromě pohonných hmot)</v>
      </c>
      <c r="L476" s="28">
        <f>IF(Převodník!$A$12='Číselník 2008 ÚR 4 a 5'!M476,1,0)</f>
        <v>0</v>
      </c>
      <c r="M476" s="2" t="s">
        <v>1917</v>
      </c>
      <c r="N476" s="17" t="s">
        <v>1916</v>
      </c>
      <c r="O476" s="9" t="str">
        <f t="shared" si="77"/>
        <v>47.78.4 - Maloobchod s plynnými palivy (kromě pohonných hmot)</v>
      </c>
      <c r="P476" s="9" t="s">
        <v>5068</v>
      </c>
      <c r="Q476" s="2">
        <f t="shared" si="81"/>
        <v>0</v>
      </c>
      <c r="S476" s="2">
        <f t="shared" si="79"/>
        <v>0</v>
      </c>
      <c r="T476" s="2" t="str">
        <f t="shared" si="80"/>
        <v>47784 - Maloobchod s plynnými palivy (kromě pohonných hmot)</v>
      </c>
      <c r="AC476" s="2" t="s">
        <v>1917</v>
      </c>
    </row>
    <row r="477" spans="1:29" ht="15" customHeight="1" x14ac:dyDescent="0.25">
      <c r="A477" s="9">
        <v>5</v>
      </c>
      <c r="B477" s="9"/>
      <c r="C477" s="16"/>
      <c r="D477" s="16"/>
      <c r="E477" s="11" t="s">
        <v>5069</v>
      </c>
      <c r="F477" s="12" t="str">
        <f t="shared" si="75"/>
        <v>47.78.9</v>
      </c>
      <c r="G477" s="12" t="s">
        <v>5069</v>
      </c>
      <c r="H477" s="12" t="s">
        <v>1918</v>
      </c>
      <c r="I477" s="13" t="str">
        <f t="shared" si="76"/>
        <v>47789</v>
      </c>
      <c r="J477" s="13" t="s">
        <v>1918</v>
      </c>
      <c r="K477" s="13" t="str">
        <f t="shared" si="78"/>
        <v>47789 - Ostatní maloobchod s novým zbožím ve specializovaných prodejnách j. n.</v>
      </c>
      <c r="L477" s="28">
        <f>IF(Převodník!$A$12='Číselník 2008 ÚR 4 a 5'!M477,1,0)</f>
        <v>0</v>
      </c>
      <c r="M477" s="2" t="s">
        <v>5070</v>
      </c>
      <c r="N477" s="14" t="s">
        <v>5071</v>
      </c>
      <c r="O477" s="9" t="str">
        <f t="shared" si="77"/>
        <v>47.78.9 - Ostatní maloobchod s novým zbožím ve specializovaných prodejnách j. n.</v>
      </c>
      <c r="P477" s="9" t="s">
        <v>5072</v>
      </c>
      <c r="Q477" s="2">
        <f t="shared" si="81"/>
        <v>0</v>
      </c>
      <c r="S477" s="2">
        <f t="shared" si="79"/>
        <v>0</v>
      </c>
      <c r="T477" s="2" t="str">
        <f t="shared" si="80"/>
        <v>47789 - Ostatní maloobchod s novým zbožím ve specializovaných prodejnách j. n.</v>
      </c>
      <c r="AC477" s="2" t="s">
        <v>5070</v>
      </c>
    </row>
    <row r="478" spans="1:29" ht="15" customHeight="1" x14ac:dyDescent="0.25">
      <c r="A478" s="9">
        <v>4</v>
      </c>
      <c r="B478" s="9"/>
      <c r="C478" s="10"/>
      <c r="D478" s="10"/>
      <c r="E478" s="11" t="s">
        <v>5073</v>
      </c>
      <c r="F478" s="12" t="str">
        <f t="shared" si="75"/>
        <v>47.79</v>
      </c>
      <c r="G478" s="12" t="s">
        <v>5073</v>
      </c>
      <c r="H478" s="12" t="s">
        <v>5074</v>
      </c>
      <c r="I478" s="13" t="str">
        <f t="shared" si="76"/>
        <v>47790</v>
      </c>
      <c r="J478" s="13" t="s">
        <v>1921</v>
      </c>
      <c r="K478" s="13" t="str">
        <f t="shared" si="78"/>
        <v>47790 - Maloobchod s použitým zbožím v prodejnách</v>
      </c>
      <c r="L478" s="28">
        <f>IF(Převodník!$A$12='Číselník 2008 ÚR 4 a 5'!M478,1,0)</f>
        <v>0</v>
      </c>
      <c r="M478" s="2" t="s">
        <v>1923</v>
      </c>
      <c r="N478" s="14" t="s">
        <v>1922</v>
      </c>
      <c r="O478" s="9" t="str">
        <f t="shared" si="77"/>
        <v>47.79 - Maloobchod s použitým zbožím v prodejnách</v>
      </c>
      <c r="P478" s="9" t="s">
        <v>5075</v>
      </c>
      <c r="Q478" s="2">
        <f t="shared" si="81"/>
        <v>0</v>
      </c>
      <c r="S478" s="2">
        <f t="shared" si="79"/>
        <v>0</v>
      </c>
      <c r="T478" s="2" t="str">
        <f t="shared" si="80"/>
        <v>47790 - Maloobchod s použitým zbožím v prodejnách</v>
      </c>
      <c r="AC478" s="2" t="s">
        <v>1923</v>
      </c>
    </row>
    <row r="479" spans="1:29" ht="15" customHeight="1" x14ac:dyDescent="0.25">
      <c r="A479" s="9">
        <v>4</v>
      </c>
      <c r="B479" s="9"/>
      <c r="C479" s="10"/>
      <c r="D479" s="10"/>
      <c r="E479" s="11" t="s">
        <v>5076</v>
      </c>
      <c r="F479" s="12" t="str">
        <f t="shared" si="75"/>
        <v>47.81</v>
      </c>
      <c r="G479" s="12" t="s">
        <v>5076</v>
      </c>
      <c r="H479" s="12" t="s">
        <v>5077</v>
      </c>
      <c r="I479" s="13" t="str">
        <f t="shared" si="76"/>
        <v>47810</v>
      </c>
      <c r="J479" s="13" t="s">
        <v>1516</v>
      </c>
      <c r="K479" s="13" t="str">
        <f t="shared" si="78"/>
        <v>47810 - Maloobchod s potravinami, nápoji a tabákovými výrobky ve stáncích a na trzích</v>
      </c>
      <c r="L479" s="28">
        <f>IF(Převodník!$A$12='Číselník 2008 ÚR 4 a 5'!M479,1,0)</f>
        <v>0</v>
      </c>
      <c r="M479" s="2" t="s">
        <v>5078</v>
      </c>
      <c r="N479" s="14" t="s">
        <v>5079</v>
      </c>
      <c r="O479" s="9" t="str">
        <f t="shared" si="77"/>
        <v>47.81 - Maloobchod s potravinami, nápoji a tabákovými výrobky ve stáncích a na trzích</v>
      </c>
      <c r="P479" s="9" t="s">
        <v>5080</v>
      </c>
      <c r="Q479" s="2">
        <f t="shared" si="81"/>
        <v>0</v>
      </c>
      <c r="S479" s="2">
        <f t="shared" si="79"/>
        <v>0</v>
      </c>
      <c r="T479" s="2" t="str">
        <f t="shared" si="80"/>
        <v>47810 - Maloobchod s potravinami, nápoji a tabákovými výrobky ve stáncích a na trzích</v>
      </c>
      <c r="AC479" s="2" t="s">
        <v>5078</v>
      </c>
    </row>
    <row r="480" spans="1:29" ht="15" customHeight="1" x14ac:dyDescent="0.25">
      <c r="A480" s="9">
        <v>4</v>
      </c>
      <c r="B480" s="9"/>
      <c r="C480" s="10"/>
      <c r="D480" s="10"/>
      <c r="E480" s="11" t="s">
        <v>5081</v>
      </c>
      <c r="F480" s="12" t="str">
        <f t="shared" si="75"/>
        <v>47.82</v>
      </c>
      <c r="G480" s="12" t="s">
        <v>5081</v>
      </c>
      <c r="H480" s="12" t="s">
        <v>5082</v>
      </c>
      <c r="I480" s="13" t="str">
        <f t="shared" si="76"/>
        <v>47820</v>
      </c>
      <c r="J480" s="13" t="s">
        <v>1540</v>
      </c>
      <c r="K480" s="13" t="str">
        <f t="shared" si="78"/>
        <v xml:space="preserve">47820 - Maloobchod s textilem, oděvy a obuví ve stáncích a na trzích </v>
      </c>
      <c r="L480" s="28">
        <f>IF(Převodník!$A$12='Číselník 2008 ÚR 4 a 5'!M480,1,0)</f>
        <v>0</v>
      </c>
      <c r="M480" s="2" t="s">
        <v>5083</v>
      </c>
      <c r="N480" s="14" t="s">
        <v>5084</v>
      </c>
      <c r="O480" s="9" t="str">
        <f t="shared" si="77"/>
        <v xml:space="preserve">47.82 - Maloobchod s textilem, oděvy a obuví ve stáncích a na trzích </v>
      </c>
      <c r="P480" s="9" t="s">
        <v>5085</v>
      </c>
      <c r="Q480" s="2">
        <f t="shared" si="81"/>
        <v>0</v>
      </c>
      <c r="S480" s="2">
        <f t="shared" si="79"/>
        <v>0</v>
      </c>
      <c r="T480" s="2" t="str">
        <f t="shared" si="80"/>
        <v>47820 - Maloobchod s textilem, oděvy a obuví ve stáncích a na trzích</v>
      </c>
      <c r="AC480" s="2" t="s">
        <v>5083</v>
      </c>
    </row>
    <row r="481" spans="1:29" ht="15" customHeight="1" x14ac:dyDescent="0.25">
      <c r="A481" s="9">
        <v>4</v>
      </c>
      <c r="B481" s="9"/>
      <c r="C481" s="10"/>
      <c r="D481" s="10"/>
      <c r="E481" s="11" t="s">
        <v>5086</v>
      </c>
      <c r="F481" s="12" t="str">
        <f t="shared" si="75"/>
        <v>47.89</v>
      </c>
      <c r="G481" s="12" t="s">
        <v>5086</v>
      </c>
      <c r="H481" s="12" t="s">
        <v>5087</v>
      </c>
      <c r="I481" s="13" t="str">
        <f t="shared" si="76"/>
        <v>47890</v>
      </c>
      <c r="J481" s="13" t="s">
        <v>1931</v>
      </c>
      <c r="K481" s="13" t="str">
        <f t="shared" si="78"/>
        <v xml:space="preserve">47890 - Maloobchod s ostatním zbožím ve stáncích a na trzích </v>
      </c>
      <c r="L481" s="28">
        <f>IF(Převodník!$A$12='Číselník 2008 ÚR 4 a 5'!M481,1,0)</f>
        <v>0</v>
      </c>
      <c r="M481" s="2" t="s">
        <v>5088</v>
      </c>
      <c r="N481" s="14" t="s">
        <v>5089</v>
      </c>
      <c r="O481" s="9" t="str">
        <f t="shared" si="77"/>
        <v xml:space="preserve">47.89 - Maloobchod s ostatním zbožím ve stáncích a na trzích </v>
      </c>
      <c r="P481" s="9" t="s">
        <v>5090</v>
      </c>
      <c r="Q481" s="2">
        <f t="shared" si="81"/>
        <v>0</v>
      </c>
      <c r="S481" s="2">
        <f t="shared" si="79"/>
        <v>0</v>
      </c>
      <c r="T481" s="2" t="str">
        <f t="shared" si="80"/>
        <v>47890 - Maloobchod s ostatním zbožím ve stáncích a na trzích</v>
      </c>
      <c r="AC481" s="2" t="s">
        <v>5088</v>
      </c>
    </row>
    <row r="482" spans="1:29" ht="15" customHeight="1" x14ac:dyDescent="0.25">
      <c r="A482" s="9">
        <v>4</v>
      </c>
      <c r="B482" s="9"/>
      <c r="C482" s="10"/>
      <c r="D482" s="10"/>
      <c r="E482" s="11" t="s">
        <v>5091</v>
      </c>
      <c r="F482" s="12" t="str">
        <f t="shared" si="75"/>
        <v>47.91</v>
      </c>
      <c r="G482" s="12" t="s">
        <v>5091</v>
      </c>
      <c r="H482" s="12" t="s">
        <v>5092</v>
      </c>
      <c r="I482" s="13" t="str">
        <f t="shared" si="76"/>
        <v>47910</v>
      </c>
      <c r="J482" s="13" t="s">
        <v>1779</v>
      </c>
      <c r="K482" s="13" t="str">
        <f t="shared" si="78"/>
        <v xml:space="preserve">47910 - Maloobchod prostřednictvím internetu nebo zásilkové služby </v>
      </c>
      <c r="L482" s="28">
        <f>IF(Převodník!$A$12='Číselník 2008 ÚR 4 a 5'!M482,1,0)</f>
        <v>0</v>
      </c>
      <c r="M482" s="2" t="s">
        <v>1936</v>
      </c>
      <c r="N482" s="14" t="s">
        <v>5093</v>
      </c>
      <c r="O482" s="9" t="str">
        <f t="shared" si="77"/>
        <v xml:space="preserve">47.91 - Maloobchod prostřednictvím internetu nebo zásilkové služby </v>
      </c>
      <c r="P482" s="9" t="s">
        <v>5094</v>
      </c>
      <c r="Q482" s="2">
        <f t="shared" si="81"/>
        <v>0</v>
      </c>
      <c r="S482" s="2">
        <f t="shared" si="79"/>
        <v>0</v>
      </c>
      <c r="T482" s="2" t="str">
        <f t="shared" si="80"/>
        <v>47910 - Maloobchod prostřednictvím internetu nebo zásilkové služby</v>
      </c>
      <c r="AC482" s="2" t="s">
        <v>1936</v>
      </c>
    </row>
    <row r="483" spans="1:29" ht="15" customHeight="1" x14ac:dyDescent="0.25">
      <c r="A483" s="9">
        <v>5</v>
      </c>
      <c r="B483" s="9"/>
      <c r="C483" s="16"/>
      <c r="D483" s="16"/>
      <c r="E483" s="11" t="s">
        <v>5095</v>
      </c>
      <c r="F483" s="12" t="str">
        <f t="shared" si="75"/>
        <v>47.91.1</v>
      </c>
      <c r="G483" s="12" t="s">
        <v>5095</v>
      </c>
      <c r="H483" s="12" t="s">
        <v>1940</v>
      </c>
      <c r="I483" s="13" t="str">
        <f t="shared" si="76"/>
        <v>47911</v>
      </c>
      <c r="J483" s="13" t="s">
        <v>1940</v>
      </c>
      <c r="K483" s="13" t="str">
        <f t="shared" si="78"/>
        <v>47911 - Maloobchod prostřednictvím internetu</v>
      </c>
      <c r="L483" s="28">
        <f>IF(Převodník!$A$12='Číselník 2008 ÚR 4 a 5'!M483,1,0)</f>
        <v>0</v>
      </c>
      <c r="M483" s="2" t="s">
        <v>1942</v>
      </c>
      <c r="N483" s="14" t="s">
        <v>1941</v>
      </c>
      <c r="O483" s="9" t="str">
        <f t="shared" si="77"/>
        <v>47.91.1 - Maloobchod prostřednictvím internetu</v>
      </c>
      <c r="P483" s="9" t="s">
        <v>5096</v>
      </c>
      <c r="Q483" s="2">
        <f t="shared" si="81"/>
        <v>0</v>
      </c>
      <c r="S483" s="2">
        <f t="shared" si="79"/>
        <v>0</v>
      </c>
      <c r="T483" s="2" t="str">
        <f t="shared" si="80"/>
        <v>47911 - Maloobchod prostřednictvím internetu</v>
      </c>
      <c r="AC483" s="2" t="s">
        <v>1942</v>
      </c>
    </row>
    <row r="484" spans="1:29" ht="15" customHeight="1" x14ac:dyDescent="0.25">
      <c r="A484" s="9">
        <v>5</v>
      </c>
      <c r="B484" s="9"/>
      <c r="C484" s="16"/>
      <c r="D484" s="16"/>
      <c r="E484" s="11" t="s">
        <v>5097</v>
      </c>
      <c r="F484" s="12" t="str">
        <f t="shared" si="75"/>
        <v>47.91.2</v>
      </c>
      <c r="G484" s="12" t="s">
        <v>5097</v>
      </c>
      <c r="H484" s="12" t="s">
        <v>1956</v>
      </c>
      <c r="I484" s="13" t="str">
        <f t="shared" si="76"/>
        <v>47912</v>
      </c>
      <c r="J484" s="13" t="s">
        <v>1956</v>
      </c>
      <c r="K484" s="13" t="str">
        <f t="shared" si="78"/>
        <v>47912 - Maloobchod prostřednictvím zásilkové služby (jiný než prostřednictvím internetu)</v>
      </c>
      <c r="L484" s="28">
        <f>IF(Převodník!$A$12='Číselník 2008 ÚR 4 a 5'!M484,1,0)</f>
        <v>0</v>
      </c>
      <c r="M484" s="2" t="s">
        <v>1958</v>
      </c>
      <c r="N484" s="14" t="s">
        <v>1957</v>
      </c>
      <c r="O484" s="9" t="str">
        <f t="shared" si="77"/>
        <v>47.91.2 - Maloobchod prostřednictvím zásilkové služby (jiný než prostřednictvím internetu)</v>
      </c>
      <c r="P484" s="9" t="s">
        <v>5098</v>
      </c>
      <c r="Q484" s="2">
        <f t="shared" si="81"/>
        <v>0</v>
      </c>
      <c r="S484" s="2">
        <f t="shared" si="79"/>
        <v>0</v>
      </c>
      <c r="T484" s="2" t="str">
        <f t="shared" si="80"/>
        <v>47912 - Maloobchod prostřednictvím zásilkové služby (jiný než prostřednictvím internetu)</v>
      </c>
      <c r="AC484" s="2" t="s">
        <v>1958</v>
      </c>
    </row>
    <row r="485" spans="1:29" ht="15" customHeight="1" x14ac:dyDescent="0.25">
      <c r="A485" s="9">
        <v>4</v>
      </c>
      <c r="B485" s="9"/>
      <c r="C485" s="10"/>
      <c r="D485" s="10"/>
      <c r="E485" s="11" t="s">
        <v>5099</v>
      </c>
      <c r="F485" s="12" t="str">
        <f t="shared" si="75"/>
        <v>47.99</v>
      </c>
      <c r="G485" s="12" t="s">
        <v>5099</v>
      </c>
      <c r="H485" s="12" t="s">
        <v>5100</v>
      </c>
      <c r="I485" s="13" t="str">
        <f t="shared" si="76"/>
        <v>47990</v>
      </c>
      <c r="J485" s="13" t="s">
        <v>1961</v>
      </c>
      <c r="K485" s="13" t="str">
        <f t="shared" si="78"/>
        <v>47990 - Ostatní maloobchod mimo prodejny, stánky a trhy</v>
      </c>
      <c r="L485" s="28">
        <f>IF(Převodník!$A$12='Číselník 2008 ÚR 4 a 5'!M485,1,0)</f>
        <v>0</v>
      </c>
      <c r="M485" s="2" t="s">
        <v>1963</v>
      </c>
      <c r="N485" s="14" t="s">
        <v>1962</v>
      </c>
      <c r="O485" s="9" t="str">
        <f t="shared" si="77"/>
        <v>47.99 - Ostatní maloobchod mimo prodejny, stánky a trhy</v>
      </c>
      <c r="P485" s="9" t="s">
        <v>5101</v>
      </c>
      <c r="Q485" s="2">
        <f t="shared" si="81"/>
        <v>0</v>
      </c>
      <c r="S485" s="2">
        <f t="shared" si="79"/>
        <v>0</v>
      </c>
      <c r="T485" s="2" t="str">
        <f t="shared" si="80"/>
        <v>47990 - Ostatní maloobchod mimo prodejny, stánky a trhy</v>
      </c>
      <c r="AC485" s="2" t="s">
        <v>1963</v>
      </c>
    </row>
    <row r="486" spans="1:29" ht="15" customHeight="1" x14ac:dyDescent="0.25">
      <c r="A486" s="9">
        <v>4</v>
      </c>
      <c r="B486" s="9"/>
      <c r="C486" s="10"/>
      <c r="D486" s="10"/>
      <c r="E486" s="11" t="s">
        <v>5102</v>
      </c>
      <c r="F486" s="12" t="str">
        <f>E486</f>
        <v>49.10</v>
      </c>
      <c r="G486" s="12" t="s">
        <v>5102</v>
      </c>
      <c r="H486" s="12" t="s">
        <v>5103</v>
      </c>
      <c r="I486" s="13" t="str">
        <f t="shared" si="76"/>
        <v>49100</v>
      </c>
      <c r="J486" s="13" t="s">
        <v>1965</v>
      </c>
      <c r="K486" s="13" t="str">
        <f t="shared" si="78"/>
        <v>49100 - Železniční osobní doprava meziměstská</v>
      </c>
      <c r="L486" s="28">
        <f>IF(Převodník!$A$12='Číselník 2008 ÚR 4 a 5'!M486,1,0)</f>
        <v>0</v>
      </c>
      <c r="M486" s="2" t="s">
        <v>1967</v>
      </c>
      <c r="N486" s="17" t="s">
        <v>1966</v>
      </c>
      <c r="O486" s="9" t="str">
        <f t="shared" si="77"/>
        <v>49.10 - Železniční osobní doprava meziměstská</v>
      </c>
      <c r="P486" s="9" t="s">
        <v>5104</v>
      </c>
      <c r="Q486" s="2">
        <f t="shared" si="81"/>
        <v>0</v>
      </c>
      <c r="S486" s="2">
        <f t="shared" si="79"/>
        <v>0</v>
      </c>
      <c r="T486" s="2" t="str">
        <f t="shared" si="80"/>
        <v>49100 - Železniční osobní doprava meziměstská</v>
      </c>
      <c r="AC486" s="2" t="s">
        <v>1967</v>
      </c>
    </row>
    <row r="487" spans="1:29" ht="15" customHeight="1" x14ac:dyDescent="0.25">
      <c r="A487" s="9">
        <v>4</v>
      </c>
      <c r="B487" s="9"/>
      <c r="C487" s="10"/>
      <c r="D487" s="21"/>
      <c r="E487" s="11" t="s">
        <v>5105</v>
      </c>
      <c r="F487" s="12" t="str">
        <f>E487</f>
        <v>49.20</v>
      </c>
      <c r="G487" s="12" t="s">
        <v>5105</v>
      </c>
      <c r="H487" s="12" t="s">
        <v>5106</v>
      </c>
      <c r="I487" s="13" t="str">
        <f t="shared" si="76"/>
        <v>49200</v>
      </c>
      <c r="J487" s="13" t="s">
        <v>1973</v>
      </c>
      <c r="K487" s="13" t="str">
        <f t="shared" si="78"/>
        <v>49200 - Železniční nákladní doprava</v>
      </c>
      <c r="L487" s="28">
        <f>IF(Převodník!$A$12='Číselník 2008 ÚR 4 a 5'!M487,1,0)</f>
        <v>0</v>
      </c>
      <c r="M487" s="2" t="s">
        <v>1975</v>
      </c>
      <c r="N487" s="17" t="s">
        <v>1974</v>
      </c>
      <c r="O487" s="9" t="str">
        <f t="shared" si="77"/>
        <v>49.20 - Železniční nákladní doprava</v>
      </c>
      <c r="P487" s="9" t="s">
        <v>5107</v>
      </c>
      <c r="Q487" s="2">
        <f t="shared" si="81"/>
        <v>0</v>
      </c>
      <c r="S487" s="2">
        <f t="shared" si="79"/>
        <v>0</v>
      </c>
      <c r="T487" s="2" t="str">
        <f t="shared" si="80"/>
        <v>49200 - Železniční nákladní doprava</v>
      </c>
      <c r="AC487" s="2" t="s">
        <v>1975</v>
      </c>
    </row>
    <row r="488" spans="1:29" ht="15" customHeight="1" x14ac:dyDescent="0.25">
      <c r="A488" s="9">
        <v>4</v>
      </c>
      <c r="B488" s="9"/>
      <c r="C488" s="10"/>
      <c r="D488" s="10"/>
      <c r="E488" s="11" t="s">
        <v>5108</v>
      </c>
      <c r="F488" s="12" t="str">
        <f t="shared" ref="F488:F500" si="82">E488</f>
        <v>49.31</v>
      </c>
      <c r="G488" s="12" t="s">
        <v>5108</v>
      </c>
      <c r="H488" s="12" t="s">
        <v>5109</v>
      </c>
      <c r="I488" s="13" t="str">
        <f t="shared" si="76"/>
        <v>49310</v>
      </c>
      <c r="J488" s="13" t="s">
        <v>1978</v>
      </c>
      <c r="K488" s="13" t="str">
        <f t="shared" si="78"/>
        <v>49310 - Městská a příměstská pozemní osobní doprava</v>
      </c>
      <c r="L488" s="28">
        <f>IF(Převodník!$A$12='Číselník 2008 ÚR 4 a 5'!M488,1,0)</f>
        <v>0</v>
      </c>
      <c r="M488" s="2" t="s">
        <v>1980</v>
      </c>
      <c r="N488" s="14" t="s">
        <v>1979</v>
      </c>
      <c r="O488" s="9" t="str">
        <f t="shared" si="77"/>
        <v>49.31 - Městská a příměstská pozemní osobní doprava</v>
      </c>
      <c r="P488" s="9" t="s">
        <v>5110</v>
      </c>
      <c r="Q488" s="2">
        <f t="shared" si="81"/>
        <v>0</v>
      </c>
      <c r="S488" s="2">
        <f t="shared" si="79"/>
        <v>0</v>
      </c>
      <c r="T488" s="2" t="str">
        <f t="shared" si="80"/>
        <v>49310 - Městská a příměstská pozemní osobní doprava</v>
      </c>
      <c r="AC488" s="2" t="s">
        <v>1980</v>
      </c>
    </row>
    <row r="489" spans="1:29" ht="15" customHeight="1" x14ac:dyDescent="0.25">
      <c r="A489" s="9">
        <v>4</v>
      </c>
      <c r="B489" s="9"/>
      <c r="C489" s="10"/>
      <c r="D489" s="10"/>
      <c r="E489" s="11" t="s">
        <v>5111</v>
      </c>
      <c r="F489" s="12" t="str">
        <f t="shared" si="82"/>
        <v>49.32</v>
      </c>
      <c r="G489" s="12" t="s">
        <v>5111</v>
      </c>
      <c r="H489" s="12" t="s">
        <v>5112</v>
      </c>
      <c r="I489" s="13" t="str">
        <f t="shared" si="76"/>
        <v>49320</v>
      </c>
      <c r="J489" s="13" t="s">
        <v>1986</v>
      </c>
      <c r="K489" s="13" t="str">
        <f t="shared" si="78"/>
        <v>49320 - Taxislužba a pronájem osobních vozů s řidičem</v>
      </c>
      <c r="L489" s="28">
        <f>IF(Převodník!$A$12='Číselník 2008 ÚR 4 a 5'!M489,1,0)</f>
        <v>0</v>
      </c>
      <c r="M489" s="2" t="s">
        <v>1988</v>
      </c>
      <c r="N489" s="14" t="s">
        <v>1987</v>
      </c>
      <c r="O489" s="9" t="str">
        <f t="shared" si="77"/>
        <v>49.32 - Taxislužba a pronájem osobních vozů s řidičem</v>
      </c>
      <c r="P489" s="9" t="s">
        <v>5113</v>
      </c>
      <c r="Q489" s="2">
        <f t="shared" si="81"/>
        <v>0</v>
      </c>
      <c r="S489" s="2">
        <f t="shared" si="79"/>
        <v>0</v>
      </c>
      <c r="T489" s="2" t="str">
        <f t="shared" si="80"/>
        <v>49320 - Taxislužba a pronájem osobních vozů s řidičem</v>
      </c>
      <c r="AC489" s="2" t="s">
        <v>1988</v>
      </c>
    </row>
    <row r="490" spans="1:29" ht="15" customHeight="1" x14ac:dyDescent="0.25">
      <c r="A490" s="9">
        <v>4</v>
      </c>
      <c r="B490" s="9"/>
      <c r="C490" s="10"/>
      <c r="D490" s="10"/>
      <c r="E490" s="11" t="s">
        <v>5114</v>
      </c>
      <c r="F490" s="12" t="str">
        <f t="shared" si="82"/>
        <v>49.39</v>
      </c>
      <c r="G490" s="12" t="s">
        <v>5114</v>
      </c>
      <c r="H490" s="12" t="s">
        <v>5115</v>
      </c>
      <c r="I490" s="13" t="str">
        <f t="shared" si="76"/>
        <v>49390</v>
      </c>
      <c r="J490" s="13" t="s">
        <v>1995</v>
      </c>
      <c r="K490" s="13" t="str">
        <f t="shared" si="78"/>
        <v>49390 - Ostatní pozemní osobní doprava j. n.</v>
      </c>
      <c r="L490" s="28">
        <f>IF(Převodník!$A$12='Číselník 2008 ÚR 4 a 5'!M490,1,0)</f>
        <v>0</v>
      </c>
      <c r="M490" s="2" t="s">
        <v>1997</v>
      </c>
      <c r="N490" s="14" t="s">
        <v>1996</v>
      </c>
      <c r="O490" s="9" t="str">
        <f t="shared" si="77"/>
        <v>49.39 - Ostatní pozemní osobní doprava j. n.</v>
      </c>
      <c r="P490" s="9" t="s">
        <v>5116</v>
      </c>
      <c r="Q490" s="2">
        <f t="shared" si="81"/>
        <v>0</v>
      </c>
      <c r="S490" s="2">
        <f t="shared" si="79"/>
        <v>0</v>
      </c>
      <c r="T490" s="2" t="str">
        <f t="shared" si="80"/>
        <v>49390 - Ostatní pozemní osobní doprava j. n.</v>
      </c>
      <c r="AC490" s="2" t="s">
        <v>1997</v>
      </c>
    </row>
    <row r="491" spans="1:29" ht="15" customHeight="1" x14ac:dyDescent="0.25">
      <c r="A491" s="9">
        <v>5</v>
      </c>
      <c r="B491" s="9"/>
      <c r="C491" s="10"/>
      <c r="D491" s="10"/>
      <c r="E491" s="11" t="s">
        <v>5117</v>
      </c>
      <c r="F491" s="12" t="str">
        <f t="shared" si="82"/>
        <v>49.39.1</v>
      </c>
      <c r="G491" s="12" t="s">
        <v>5117</v>
      </c>
      <c r="H491" s="12" t="s">
        <v>2001</v>
      </c>
      <c r="I491" s="13" t="str">
        <f t="shared" si="76"/>
        <v>49391</v>
      </c>
      <c r="J491" s="13" t="s">
        <v>2001</v>
      </c>
      <c r="K491" s="13" t="str">
        <f t="shared" si="78"/>
        <v>49391 - Meziměstská pravidelná pozemní osobní doprava</v>
      </c>
      <c r="L491" s="28">
        <f>IF(Převodník!$A$12='Číselník 2008 ÚR 4 a 5'!M491,1,0)</f>
        <v>0</v>
      </c>
      <c r="M491" s="2" t="s">
        <v>2003</v>
      </c>
      <c r="N491" s="14" t="s">
        <v>2002</v>
      </c>
      <c r="O491" s="9" t="str">
        <f t="shared" si="77"/>
        <v>49.39.1 - Meziměstská pravidelná pozemní osobní doprava</v>
      </c>
      <c r="P491" s="9" t="s">
        <v>5118</v>
      </c>
      <c r="Q491" s="2">
        <f t="shared" si="81"/>
        <v>0</v>
      </c>
      <c r="S491" s="2">
        <f t="shared" si="79"/>
        <v>0</v>
      </c>
      <c r="T491" s="2" t="str">
        <f t="shared" si="80"/>
        <v>49391 - Meziměstská pravidelná pozemní osobní doprava</v>
      </c>
      <c r="AC491" s="2" t="s">
        <v>2003</v>
      </c>
    </row>
    <row r="492" spans="1:29" ht="15" customHeight="1" x14ac:dyDescent="0.25">
      <c r="A492" s="9">
        <v>5</v>
      </c>
      <c r="B492" s="9"/>
      <c r="C492" s="16"/>
      <c r="D492" s="16"/>
      <c r="E492" s="11" t="s">
        <v>5119</v>
      </c>
      <c r="F492" s="12" t="str">
        <f t="shared" si="82"/>
        <v>49.39.2</v>
      </c>
      <c r="G492" s="12" t="s">
        <v>5119</v>
      </c>
      <c r="H492" s="12" t="s">
        <v>2004</v>
      </c>
      <c r="I492" s="13" t="str">
        <f t="shared" si="76"/>
        <v>49392</v>
      </c>
      <c r="J492" s="13" t="s">
        <v>2004</v>
      </c>
      <c r="K492" s="13" t="str">
        <f t="shared" si="78"/>
        <v>49392 - Osobní doprava lanovkou nebo vlekem</v>
      </c>
      <c r="L492" s="28">
        <f>IF(Převodník!$A$12='Číselník 2008 ÚR 4 a 5'!M492,1,0)</f>
        <v>0</v>
      </c>
      <c r="M492" s="2" t="s">
        <v>2006</v>
      </c>
      <c r="N492" s="14" t="s">
        <v>2005</v>
      </c>
      <c r="O492" s="9" t="str">
        <f t="shared" si="77"/>
        <v>49.39.2 - Osobní doprava lanovkou nebo vlekem</v>
      </c>
      <c r="P492" s="9" t="s">
        <v>5120</v>
      </c>
      <c r="Q492" s="2">
        <f t="shared" si="81"/>
        <v>0</v>
      </c>
      <c r="S492" s="2">
        <f t="shared" si="79"/>
        <v>0</v>
      </c>
      <c r="T492" s="2" t="str">
        <f t="shared" si="80"/>
        <v>49392 - Osobní doprava lanovkou nebo vlekem</v>
      </c>
      <c r="AC492" s="2" t="s">
        <v>2006</v>
      </c>
    </row>
    <row r="493" spans="1:29" ht="15" customHeight="1" x14ac:dyDescent="0.25">
      <c r="A493" s="9">
        <v>5</v>
      </c>
      <c r="B493" s="9"/>
      <c r="C493" s="16"/>
      <c r="D493" s="16"/>
      <c r="E493" s="11" t="s">
        <v>5121</v>
      </c>
      <c r="F493" s="12" t="str">
        <f t="shared" si="82"/>
        <v>49.39.3</v>
      </c>
      <c r="G493" s="12" t="s">
        <v>5121</v>
      </c>
      <c r="H493" s="12" t="s">
        <v>2007</v>
      </c>
      <c r="I493" s="13" t="str">
        <f t="shared" si="76"/>
        <v>49393</v>
      </c>
      <c r="J493" s="13" t="s">
        <v>2007</v>
      </c>
      <c r="K493" s="13" t="str">
        <f t="shared" si="78"/>
        <v>49393 - Nepravidelná pozemní osobní doprava</v>
      </c>
      <c r="L493" s="28">
        <f>IF(Převodník!$A$12='Číselník 2008 ÚR 4 a 5'!M493,1,0)</f>
        <v>0</v>
      </c>
      <c r="M493" s="2" t="s">
        <v>2009</v>
      </c>
      <c r="N493" s="14" t="s">
        <v>2008</v>
      </c>
      <c r="O493" s="9" t="str">
        <f t="shared" si="77"/>
        <v>49.39.3 - Nepravidelná pozemní osobní doprava</v>
      </c>
      <c r="P493" s="9" t="s">
        <v>5122</v>
      </c>
      <c r="Q493" s="2">
        <f t="shared" si="81"/>
        <v>0</v>
      </c>
      <c r="S493" s="2">
        <f t="shared" si="79"/>
        <v>0</v>
      </c>
      <c r="T493" s="2" t="str">
        <f t="shared" si="80"/>
        <v>49393 - Nepravidelná pozemní osobní doprava</v>
      </c>
      <c r="AC493" s="2" t="s">
        <v>2009</v>
      </c>
    </row>
    <row r="494" spans="1:29" ht="15" customHeight="1" x14ac:dyDescent="0.25">
      <c r="A494" s="9">
        <v>5</v>
      </c>
      <c r="B494" s="9"/>
      <c r="C494" s="16"/>
      <c r="D494" s="16"/>
      <c r="E494" s="11" t="s">
        <v>5123</v>
      </c>
      <c r="F494" s="12" t="str">
        <f t="shared" si="82"/>
        <v>49.39.9</v>
      </c>
      <c r="G494" s="12" t="s">
        <v>5123</v>
      </c>
      <c r="H494" s="12" t="s">
        <v>2010</v>
      </c>
      <c r="I494" s="13" t="str">
        <f t="shared" si="76"/>
        <v>49399</v>
      </c>
      <c r="J494" s="13" t="s">
        <v>2010</v>
      </c>
      <c r="K494" s="13" t="str">
        <f t="shared" si="78"/>
        <v>49399 - Jiná pozemní osobní doprava j. n.</v>
      </c>
      <c r="L494" s="28">
        <f>IF(Převodník!$A$12='Číselník 2008 ÚR 4 a 5'!M494,1,0)</f>
        <v>0</v>
      </c>
      <c r="M494" s="2" t="s">
        <v>2012</v>
      </c>
      <c r="N494" s="14" t="s">
        <v>2011</v>
      </c>
      <c r="O494" s="9" t="str">
        <f t="shared" si="77"/>
        <v>49.39.9 - Jiná pozemní osobní doprava j. n.</v>
      </c>
      <c r="P494" s="9" t="s">
        <v>5124</v>
      </c>
      <c r="Q494" s="2">
        <f t="shared" si="81"/>
        <v>0</v>
      </c>
      <c r="S494" s="2">
        <f t="shared" si="79"/>
        <v>0</v>
      </c>
      <c r="T494" s="2" t="str">
        <f t="shared" si="80"/>
        <v>49399 - Jiná pozemní osobní doprava j. n.</v>
      </c>
      <c r="AC494" s="2" t="s">
        <v>2012</v>
      </c>
    </row>
    <row r="495" spans="1:29" ht="15" customHeight="1" x14ac:dyDescent="0.25">
      <c r="A495" s="9">
        <v>4</v>
      </c>
      <c r="B495" s="9"/>
      <c r="C495" s="10"/>
      <c r="D495" s="10"/>
      <c r="E495" s="11" t="s">
        <v>5125</v>
      </c>
      <c r="F495" s="12" t="str">
        <f t="shared" si="82"/>
        <v>49.41</v>
      </c>
      <c r="G495" s="12" t="s">
        <v>5125</v>
      </c>
      <c r="H495" s="12" t="s">
        <v>5126</v>
      </c>
      <c r="I495" s="13" t="str">
        <f t="shared" si="76"/>
        <v>49410</v>
      </c>
      <c r="J495" s="13" t="s">
        <v>2013</v>
      </c>
      <c r="K495" s="13" t="str">
        <f t="shared" si="78"/>
        <v>49410 - Silniční nákladní doprava</v>
      </c>
      <c r="L495" s="28">
        <f>IF(Převodník!$A$12='Číselník 2008 ÚR 4 a 5'!M495,1,0)</f>
        <v>0</v>
      </c>
      <c r="M495" s="2" t="s">
        <v>2015</v>
      </c>
      <c r="N495" s="14" t="s">
        <v>2014</v>
      </c>
      <c r="O495" s="9" t="str">
        <f t="shared" si="77"/>
        <v>49.41 - Silniční nákladní doprava</v>
      </c>
      <c r="P495" s="9" t="s">
        <v>5127</v>
      </c>
      <c r="Q495" s="2">
        <f t="shared" si="81"/>
        <v>0</v>
      </c>
      <c r="S495" s="2">
        <f t="shared" si="79"/>
        <v>0</v>
      </c>
      <c r="T495" s="2" t="str">
        <f t="shared" si="80"/>
        <v>49410 - Silniční nákladní doprava</v>
      </c>
      <c r="AC495" s="2" t="s">
        <v>2015</v>
      </c>
    </row>
    <row r="496" spans="1:29" ht="15" customHeight="1" x14ac:dyDescent="0.25">
      <c r="A496" s="9">
        <v>4</v>
      </c>
      <c r="B496" s="9"/>
      <c r="C496" s="10"/>
      <c r="D496" s="10"/>
      <c r="E496" s="11" t="s">
        <v>5128</v>
      </c>
      <c r="F496" s="12" t="str">
        <f t="shared" si="82"/>
        <v>49.42</v>
      </c>
      <c r="G496" s="12" t="s">
        <v>5128</v>
      </c>
      <c r="H496" s="12" t="s">
        <v>5129</v>
      </c>
      <c r="I496" s="13" t="str">
        <f t="shared" si="76"/>
        <v>49420</v>
      </c>
      <c r="J496" s="13" t="s">
        <v>2018</v>
      </c>
      <c r="K496" s="13" t="str">
        <f t="shared" si="78"/>
        <v>49420 - Stěhovací služby</v>
      </c>
      <c r="L496" s="28">
        <f>IF(Převodník!$A$12='Číselník 2008 ÚR 4 a 5'!M496,1,0)</f>
        <v>0</v>
      </c>
      <c r="M496" s="2" t="s">
        <v>2020</v>
      </c>
      <c r="N496" s="14" t="s">
        <v>2019</v>
      </c>
      <c r="O496" s="9" t="str">
        <f t="shared" si="77"/>
        <v>49.42 - Stěhovací služby</v>
      </c>
      <c r="P496" s="9" t="s">
        <v>5130</v>
      </c>
      <c r="Q496" s="2">
        <f t="shared" si="81"/>
        <v>0</v>
      </c>
      <c r="S496" s="2">
        <f t="shared" si="79"/>
        <v>0</v>
      </c>
      <c r="T496" s="2" t="str">
        <f t="shared" si="80"/>
        <v>49420 - Stěhovací služby</v>
      </c>
      <c r="AC496" s="2" t="s">
        <v>2020</v>
      </c>
    </row>
    <row r="497" spans="1:29" ht="15" customHeight="1" x14ac:dyDescent="0.25">
      <c r="A497" s="9">
        <v>4</v>
      </c>
      <c r="B497" s="9"/>
      <c r="C497" s="10"/>
      <c r="D497" s="10"/>
      <c r="E497" s="11" t="s">
        <v>5131</v>
      </c>
      <c r="F497" s="12" t="str">
        <f t="shared" si="82"/>
        <v>49.50</v>
      </c>
      <c r="G497" s="12" t="s">
        <v>5131</v>
      </c>
      <c r="H497" s="12" t="s">
        <v>5132</v>
      </c>
      <c r="I497" s="13" t="str">
        <f t="shared" si="76"/>
        <v>49500</v>
      </c>
      <c r="J497" s="13" t="s">
        <v>2022</v>
      </c>
      <c r="K497" s="13" t="str">
        <f t="shared" si="78"/>
        <v>49500 - Potrubní doprava</v>
      </c>
      <c r="L497" s="28">
        <f>IF(Převodník!$A$12='Číselník 2008 ÚR 4 a 5'!M497,1,0)</f>
        <v>0</v>
      </c>
      <c r="M497" s="2" t="s">
        <v>2024</v>
      </c>
      <c r="N497" s="14" t="s">
        <v>2023</v>
      </c>
      <c r="O497" s="9" t="str">
        <f t="shared" si="77"/>
        <v>49.50 - Potrubní doprava</v>
      </c>
      <c r="P497" s="9" t="s">
        <v>5133</v>
      </c>
      <c r="Q497" s="2">
        <f t="shared" si="81"/>
        <v>0</v>
      </c>
      <c r="S497" s="2">
        <f t="shared" si="79"/>
        <v>0</v>
      </c>
      <c r="T497" s="2" t="str">
        <f t="shared" si="80"/>
        <v>49500 - Potrubní doprava</v>
      </c>
      <c r="AC497" s="2" t="s">
        <v>2024</v>
      </c>
    </row>
    <row r="498" spans="1:29" ht="15" customHeight="1" x14ac:dyDescent="0.25">
      <c r="A498" s="9">
        <v>5</v>
      </c>
      <c r="B498" s="9"/>
      <c r="C498" s="10"/>
      <c r="D498" s="10"/>
      <c r="E498" s="11" t="s">
        <v>5134</v>
      </c>
      <c r="F498" s="12" t="str">
        <f t="shared" si="82"/>
        <v>49.50.1</v>
      </c>
      <c r="G498" s="12" t="s">
        <v>5134</v>
      </c>
      <c r="H498" s="12" t="s">
        <v>2025</v>
      </c>
      <c r="I498" s="13" t="str">
        <f t="shared" si="76"/>
        <v>49501</v>
      </c>
      <c r="J498" s="13" t="s">
        <v>2025</v>
      </c>
      <c r="K498" s="13" t="str">
        <f t="shared" si="78"/>
        <v>49501 - Potrubní doprava ropovodem</v>
      </c>
      <c r="L498" s="28">
        <f>IF(Převodník!$A$12='Číselník 2008 ÚR 4 a 5'!M498,1,0)</f>
        <v>0</v>
      </c>
      <c r="M498" s="2" t="s">
        <v>2027</v>
      </c>
      <c r="N498" s="14" t="s">
        <v>2026</v>
      </c>
      <c r="O498" s="9" t="str">
        <f t="shared" si="77"/>
        <v>49.50.1 - Potrubní doprava ropovodem</v>
      </c>
      <c r="P498" s="9" t="s">
        <v>5135</v>
      </c>
      <c r="Q498" s="2">
        <f t="shared" si="81"/>
        <v>0</v>
      </c>
      <c r="S498" s="2">
        <f t="shared" si="79"/>
        <v>0</v>
      </c>
      <c r="T498" s="2" t="str">
        <f t="shared" si="80"/>
        <v>49501 - Potrubní doprava ropovodem</v>
      </c>
      <c r="AC498" s="2" t="s">
        <v>2027</v>
      </c>
    </row>
    <row r="499" spans="1:29" ht="15" customHeight="1" x14ac:dyDescent="0.25">
      <c r="A499" s="9">
        <v>5</v>
      </c>
      <c r="B499" s="9"/>
      <c r="C499" s="16"/>
      <c r="D499" s="16"/>
      <c r="E499" s="11" t="s">
        <v>5136</v>
      </c>
      <c r="F499" s="12" t="str">
        <f t="shared" si="82"/>
        <v>49.50.2</v>
      </c>
      <c r="G499" s="12" t="s">
        <v>5136</v>
      </c>
      <c r="H499" s="12" t="s">
        <v>2028</v>
      </c>
      <c r="I499" s="13" t="str">
        <f t="shared" si="76"/>
        <v>49502</v>
      </c>
      <c r="J499" s="13" t="s">
        <v>2028</v>
      </c>
      <c r="K499" s="13" t="str">
        <f t="shared" si="78"/>
        <v>49502 - Potrubní doprava plynovodem</v>
      </c>
      <c r="L499" s="28">
        <f>IF(Převodník!$A$12='Číselník 2008 ÚR 4 a 5'!M499,1,0)</f>
        <v>0</v>
      </c>
      <c r="M499" s="2" t="s">
        <v>2030</v>
      </c>
      <c r="N499" s="14" t="s">
        <v>2029</v>
      </c>
      <c r="O499" s="9" t="str">
        <f t="shared" si="77"/>
        <v>49.50.2 - Potrubní doprava plynovodem</v>
      </c>
      <c r="P499" s="9" t="s">
        <v>5137</v>
      </c>
      <c r="Q499" s="2">
        <f t="shared" si="81"/>
        <v>0</v>
      </c>
      <c r="S499" s="2">
        <f t="shared" si="79"/>
        <v>0</v>
      </c>
      <c r="T499" s="2" t="str">
        <f t="shared" si="80"/>
        <v>49502 - Potrubní doprava plynovodem</v>
      </c>
      <c r="AC499" s="2" t="s">
        <v>2030</v>
      </c>
    </row>
    <row r="500" spans="1:29" ht="15" customHeight="1" x14ac:dyDescent="0.25">
      <c r="A500" s="9">
        <v>5</v>
      </c>
      <c r="B500" s="9"/>
      <c r="C500" s="16"/>
      <c r="D500" s="16"/>
      <c r="E500" s="11" t="s">
        <v>5138</v>
      </c>
      <c r="F500" s="12" t="str">
        <f t="shared" si="82"/>
        <v>49.50.9</v>
      </c>
      <c r="G500" s="12" t="s">
        <v>5138</v>
      </c>
      <c r="H500" s="12" t="s">
        <v>2031</v>
      </c>
      <c r="I500" s="13" t="str">
        <f t="shared" si="76"/>
        <v>49509</v>
      </c>
      <c r="J500" s="13" t="s">
        <v>2031</v>
      </c>
      <c r="K500" s="13" t="str">
        <f t="shared" si="78"/>
        <v>49509 - Potrubní doprava ostatní</v>
      </c>
      <c r="L500" s="28">
        <f>IF(Převodník!$A$12='Číselník 2008 ÚR 4 a 5'!M500,1,0)</f>
        <v>0</v>
      </c>
      <c r="M500" s="2" t="s">
        <v>2033</v>
      </c>
      <c r="N500" s="14" t="s">
        <v>2032</v>
      </c>
      <c r="O500" s="9" t="str">
        <f t="shared" si="77"/>
        <v>49.50.9 - Potrubní doprava ostatní</v>
      </c>
      <c r="P500" s="9" t="s">
        <v>5139</v>
      </c>
      <c r="Q500" s="2">
        <f t="shared" si="81"/>
        <v>0</v>
      </c>
      <c r="S500" s="2">
        <f t="shared" si="79"/>
        <v>0</v>
      </c>
      <c r="T500" s="2" t="str">
        <f t="shared" si="80"/>
        <v>49509 - Potrubní doprava ostatní</v>
      </c>
      <c r="AC500" s="2" t="s">
        <v>2033</v>
      </c>
    </row>
    <row r="501" spans="1:29" ht="15" customHeight="1" x14ac:dyDescent="0.25">
      <c r="A501" s="9">
        <v>4</v>
      </c>
      <c r="B501" s="9"/>
      <c r="C501" s="10"/>
      <c r="D501" s="10"/>
      <c r="E501" s="11" t="s">
        <v>5140</v>
      </c>
      <c r="F501" s="12" t="str">
        <f>E501</f>
        <v>50.10</v>
      </c>
      <c r="G501" s="12" t="s">
        <v>5140</v>
      </c>
      <c r="H501" s="12" t="s">
        <v>5141</v>
      </c>
      <c r="I501" s="13" t="str">
        <f t="shared" si="76"/>
        <v>50100</v>
      </c>
      <c r="J501" s="13" t="s">
        <v>2034</v>
      </c>
      <c r="K501" s="13" t="str">
        <f t="shared" si="78"/>
        <v>50100 - Námořní a pobřežní osobní doprava</v>
      </c>
      <c r="L501" s="28">
        <f>IF(Převodník!$A$12='Číselník 2008 ÚR 4 a 5'!M501,1,0)</f>
        <v>0</v>
      </c>
      <c r="M501" s="2" t="s">
        <v>2036</v>
      </c>
      <c r="N501" s="14" t="s">
        <v>2035</v>
      </c>
      <c r="O501" s="9" t="str">
        <f t="shared" si="77"/>
        <v>50.10 - Námořní a pobřežní osobní doprava</v>
      </c>
      <c r="P501" s="9" t="s">
        <v>5142</v>
      </c>
      <c r="Q501" s="2">
        <f t="shared" si="81"/>
        <v>0</v>
      </c>
      <c r="S501" s="2">
        <f t="shared" si="79"/>
        <v>0</v>
      </c>
      <c r="T501" s="2" t="str">
        <f t="shared" si="80"/>
        <v>50100 - Námořní a pobřežní osobní doprava</v>
      </c>
      <c r="AC501" s="2" t="s">
        <v>2036</v>
      </c>
    </row>
    <row r="502" spans="1:29" ht="15" customHeight="1" x14ac:dyDescent="0.25">
      <c r="A502" s="9">
        <v>4</v>
      </c>
      <c r="B502" s="9"/>
      <c r="C502" s="10"/>
      <c r="D502" s="10"/>
      <c r="E502" s="11" t="s">
        <v>5143</v>
      </c>
      <c r="F502" s="12" t="str">
        <f>E502</f>
        <v>50.20</v>
      </c>
      <c r="G502" s="12" t="s">
        <v>5143</v>
      </c>
      <c r="H502" s="12" t="s">
        <v>5144</v>
      </c>
      <c r="I502" s="13" t="str">
        <f t="shared" si="76"/>
        <v>50200</v>
      </c>
      <c r="J502" s="13" t="s">
        <v>2037</v>
      </c>
      <c r="K502" s="13" t="str">
        <f t="shared" si="78"/>
        <v>50200 - Námořní a pobřežní nákladní doprava</v>
      </c>
      <c r="L502" s="28">
        <f>IF(Převodník!$A$12='Číselník 2008 ÚR 4 a 5'!M502,1,0)</f>
        <v>0</v>
      </c>
      <c r="M502" s="2" t="s">
        <v>2039</v>
      </c>
      <c r="N502" s="14" t="s">
        <v>2038</v>
      </c>
      <c r="O502" s="9" t="str">
        <f t="shared" si="77"/>
        <v>50.20 - Námořní a pobřežní nákladní doprava</v>
      </c>
      <c r="P502" s="9" t="s">
        <v>5145</v>
      </c>
      <c r="Q502" s="2">
        <f t="shared" si="81"/>
        <v>0</v>
      </c>
      <c r="S502" s="2">
        <f t="shared" si="79"/>
        <v>0</v>
      </c>
      <c r="T502" s="2" t="str">
        <f t="shared" si="80"/>
        <v>50200 - Námořní a pobřežní nákladní doprava</v>
      </c>
      <c r="AC502" s="2" t="s">
        <v>2039</v>
      </c>
    </row>
    <row r="503" spans="1:29" ht="15" customHeight="1" x14ac:dyDescent="0.25">
      <c r="A503" s="9">
        <v>4</v>
      </c>
      <c r="B503" s="9"/>
      <c r="C503" s="10"/>
      <c r="D503" s="10"/>
      <c r="E503" s="11" t="s">
        <v>5146</v>
      </c>
      <c r="F503" s="12" t="str">
        <f>E503</f>
        <v>50.30</v>
      </c>
      <c r="G503" s="12" t="s">
        <v>5146</v>
      </c>
      <c r="H503" s="12" t="s">
        <v>5147</v>
      </c>
      <c r="I503" s="13" t="str">
        <f t="shared" si="76"/>
        <v>50300</v>
      </c>
      <c r="J503" s="13" t="s">
        <v>2040</v>
      </c>
      <c r="K503" s="13" t="str">
        <f t="shared" si="78"/>
        <v>50300 - Vnitrozemská vodní osobní doprava</v>
      </c>
      <c r="L503" s="28">
        <f>IF(Převodník!$A$12='Číselník 2008 ÚR 4 a 5'!M503,1,0)</f>
        <v>0</v>
      </c>
      <c r="M503" s="2" t="s">
        <v>2042</v>
      </c>
      <c r="N503" s="14" t="s">
        <v>2041</v>
      </c>
      <c r="O503" s="9" t="str">
        <f t="shared" si="77"/>
        <v>50.30 - Vnitrozemská vodní osobní doprava</v>
      </c>
      <c r="P503" s="9" t="s">
        <v>5148</v>
      </c>
      <c r="Q503" s="2">
        <f t="shared" si="81"/>
        <v>0</v>
      </c>
      <c r="S503" s="2">
        <f t="shared" si="79"/>
        <v>0</v>
      </c>
      <c r="T503" s="2" t="str">
        <f t="shared" si="80"/>
        <v>50300 - Vnitrozemská vodní osobní doprava</v>
      </c>
      <c r="AC503" s="2" t="s">
        <v>2042</v>
      </c>
    </row>
    <row r="504" spans="1:29" ht="15" customHeight="1" x14ac:dyDescent="0.25">
      <c r="A504" s="9">
        <v>4</v>
      </c>
      <c r="B504" s="9"/>
      <c r="C504" s="10"/>
      <c r="D504" s="10"/>
      <c r="E504" s="11" t="s">
        <v>5149</v>
      </c>
      <c r="F504" s="12" t="str">
        <f>E504</f>
        <v>50.40</v>
      </c>
      <c r="G504" s="12" t="s">
        <v>5149</v>
      </c>
      <c r="H504" s="12" t="s">
        <v>5150</v>
      </c>
      <c r="I504" s="13" t="str">
        <f t="shared" si="76"/>
        <v>50400</v>
      </c>
      <c r="J504" s="13" t="s">
        <v>2043</v>
      </c>
      <c r="K504" s="13" t="str">
        <f t="shared" si="78"/>
        <v>50400 - Vnitrozemská vodní nákladní doprava</v>
      </c>
      <c r="L504" s="28">
        <f>IF(Převodník!$A$12='Číselník 2008 ÚR 4 a 5'!M504,1,0)</f>
        <v>0</v>
      </c>
      <c r="M504" s="2" t="s">
        <v>2045</v>
      </c>
      <c r="N504" s="14" t="s">
        <v>2044</v>
      </c>
      <c r="O504" s="9" t="str">
        <f t="shared" si="77"/>
        <v>50.40 - Vnitrozemská vodní nákladní doprava</v>
      </c>
      <c r="P504" s="9" t="s">
        <v>5151</v>
      </c>
      <c r="Q504" s="2">
        <f t="shared" si="81"/>
        <v>0</v>
      </c>
      <c r="S504" s="2">
        <f t="shared" si="79"/>
        <v>0</v>
      </c>
      <c r="T504" s="2" t="str">
        <f t="shared" si="80"/>
        <v>50400 - Vnitrozemská vodní nákladní doprava</v>
      </c>
      <c r="AC504" s="2" t="s">
        <v>2045</v>
      </c>
    </row>
    <row r="505" spans="1:29" ht="15" customHeight="1" x14ac:dyDescent="0.25">
      <c r="A505" s="9">
        <v>4</v>
      </c>
      <c r="B505" s="9"/>
      <c r="C505" s="10"/>
      <c r="D505" s="10"/>
      <c r="E505" s="11" t="s">
        <v>5152</v>
      </c>
      <c r="F505" s="12" t="str">
        <f t="shared" ref="F505:F512" si="83">E505</f>
        <v>51.10</v>
      </c>
      <c r="G505" s="12" t="s">
        <v>5152</v>
      </c>
      <c r="H505" s="12" t="s">
        <v>5153</v>
      </c>
      <c r="I505" s="13" t="str">
        <f t="shared" si="76"/>
        <v>51100</v>
      </c>
      <c r="J505" s="13" t="s">
        <v>2046</v>
      </c>
      <c r="K505" s="13" t="str">
        <f t="shared" si="78"/>
        <v>51100 - Letecká osobní doprava</v>
      </c>
      <c r="L505" s="28">
        <f>IF(Převodník!$A$12='Číselník 2008 ÚR 4 a 5'!M505,1,0)</f>
        <v>0</v>
      </c>
      <c r="M505" s="2" t="s">
        <v>2048</v>
      </c>
      <c r="N505" s="17" t="s">
        <v>2047</v>
      </c>
      <c r="O505" s="9" t="str">
        <f t="shared" si="77"/>
        <v>51.10 - Letecká osobní doprava</v>
      </c>
      <c r="P505" s="9" t="s">
        <v>5154</v>
      </c>
      <c r="Q505" s="2">
        <f t="shared" si="81"/>
        <v>0</v>
      </c>
      <c r="S505" s="2">
        <f t="shared" si="79"/>
        <v>0</v>
      </c>
      <c r="T505" s="2" t="str">
        <f t="shared" si="80"/>
        <v>51100 - Letecká osobní doprava</v>
      </c>
      <c r="AC505" s="2" t="s">
        <v>2048</v>
      </c>
    </row>
    <row r="506" spans="1:29" ht="15" customHeight="1" x14ac:dyDescent="0.25">
      <c r="A506" s="9">
        <v>5</v>
      </c>
      <c r="B506" s="9"/>
      <c r="C506" s="10"/>
      <c r="D506" s="10"/>
      <c r="E506" s="11" t="s">
        <v>5155</v>
      </c>
      <c r="F506" s="12" t="str">
        <f t="shared" si="83"/>
        <v>51.10.1</v>
      </c>
      <c r="G506" s="12" t="s">
        <v>5155</v>
      </c>
      <c r="H506" s="12" t="s">
        <v>2049</v>
      </c>
      <c r="I506" s="13" t="str">
        <f t="shared" si="76"/>
        <v>51101</v>
      </c>
      <c r="J506" s="13" t="s">
        <v>2049</v>
      </c>
      <c r="K506" s="13" t="str">
        <f t="shared" si="78"/>
        <v>51101 - Vnitrostátní pravidelná letecká osobní doprava</v>
      </c>
      <c r="L506" s="28">
        <f>IF(Převodník!$A$12='Číselník 2008 ÚR 4 a 5'!M506,1,0)</f>
        <v>0</v>
      </c>
      <c r="M506" s="2" t="s">
        <v>2051</v>
      </c>
      <c r="N506" s="17" t="s">
        <v>2050</v>
      </c>
      <c r="O506" s="9" t="str">
        <f t="shared" si="77"/>
        <v>51.10.1 - Vnitrostátní pravidelná letecká osobní doprava</v>
      </c>
      <c r="P506" s="9" t="s">
        <v>5156</v>
      </c>
      <c r="Q506" s="2">
        <f t="shared" si="81"/>
        <v>0</v>
      </c>
      <c r="S506" s="2">
        <f t="shared" si="79"/>
        <v>0</v>
      </c>
      <c r="T506" s="2" t="str">
        <f t="shared" si="80"/>
        <v>51101 - Vnitrostátní pravidelná letecká osobní doprava</v>
      </c>
      <c r="AC506" s="2" t="s">
        <v>2051</v>
      </c>
    </row>
    <row r="507" spans="1:29" ht="15" customHeight="1" x14ac:dyDescent="0.25">
      <c r="A507" s="9">
        <v>5</v>
      </c>
      <c r="B507" s="9"/>
      <c r="C507" s="16"/>
      <c r="D507" s="16"/>
      <c r="E507" s="11" t="s">
        <v>5157</v>
      </c>
      <c r="F507" s="12" t="str">
        <f t="shared" si="83"/>
        <v>51.10.2</v>
      </c>
      <c r="G507" s="12" t="s">
        <v>5157</v>
      </c>
      <c r="H507" s="12" t="s">
        <v>2052</v>
      </c>
      <c r="I507" s="13" t="str">
        <f t="shared" si="76"/>
        <v>51102</v>
      </c>
      <c r="J507" s="13" t="s">
        <v>2052</v>
      </c>
      <c r="K507" s="13" t="str">
        <f t="shared" si="78"/>
        <v>51102 - Vnitrostátní nepravidelná letecká osobní doprava</v>
      </c>
      <c r="L507" s="28">
        <f>IF(Převodník!$A$12='Číselník 2008 ÚR 4 a 5'!M507,1,0)</f>
        <v>0</v>
      </c>
      <c r="M507" s="2" t="s">
        <v>2054</v>
      </c>
      <c r="N507" s="17" t="s">
        <v>2053</v>
      </c>
      <c r="O507" s="9" t="str">
        <f t="shared" si="77"/>
        <v>51.10.2 - Vnitrostátní nepravidelná letecká osobní doprava</v>
      </c>
      <c r="P507" s="9" t="s">
        <v>5158</v>
      </c>
      <c r="Q507" s="2">
        <f t="shared" si="81"/>
        <v>0</v>
      </c>
      <c r="S507" s="2">
        <f t="shared" si="79"/>
        <v>0</v>
      </c>
      <c r="T507" s="2" t="str">
        <f t="shared" si="80"/>
        <v>51102 - Vnitrostátní nepravidelná letecká osobní doprava</v>
      </c>
      <c r="AC507" s="2" t="s">
        <v>2054</v>
      </c>
    </row>
    <row r="508" spans="1:29" ht="15" customHeight="1" x14ac:dyDescent="0.25">
      <c r="A508" s="9">
        <v>5</v>
      </c>
      <c r="B508" s="9"/>
      <c r="C508" s="16"/>
      <c r="D508" s="16"/>
      <c r="E508" s="11" t="s">
        <v>5159</v>
      </c>
      <c r="F508" s="12" t="str">
        <f t="shared" si="83"/>
        <v>51.10.3</v>
      </c>
      <c r="G508" s="12" t="s">
        <v>5159</v>
      </c>
      <c r="H508" s="12" t="s">
        <v>2055</v>
      </c>
      <c r="I508" s="13" t="str">
        <f t="shared" si="76"/>
        <v>51103</v>
      </c>
      <c r="J508" s="13" t="s">
        <v>2055</v>
      </c>
      <c r="K508" s="13" t="str">
        <f t="shared" si="78"/>
        <v>51103 - Mezinárodní pravidelná letecká osobní doprava</v>
      </c>
      <c r="L508" s="28">
        <f>IF(Převodník!$A$12='Číselník 2008 ÚR 4 a 5'!M508,1,0)</f>
        <v>0</v>
      </c>
      <c r="M508" s="2" t="s">
        <v>2057</v>
      </c>
      <c r="N508" s="17" t="s">
        <v>2056</v>
      </c>
      <c r="O508" s="9" t="str">
        <f t="shared" si="77"/>
        <v>51.10.3 - Mezinárodní pravidelná letecká osobní doprava</v>
      </c>
      <c r="P508" s="9" t="s">
        <v>5160</v>
      </c>
      <c r="Q508" s="2">
        <f t="shared" si="81"/>
        <v>0</v>
      </c>
      <c r="S508" s="2">
        <f t="shared" si="79"/>
        <v>0</v>
      </c>
      <c r="T508" s="2" t="str">
        <f t="shared" si="80"/>
        <v>51103 - Mezinárodní pravidelná letecká osobní doprava</v>
      </c>
      <c r="AC508" s="2" t="s">
        <v>2057</v>
      </c>
    </row>
    <row r="509" spans="1:29" ht="15" customHeight="1" x14ac:dyDescent="0.25">
      <c r="A509" s="9">
        <v>5</v>
      </c>
      <c r="B509" s="9"/>
      <c r="C509" s="16"/>
      <c r="D509" s="16"/>
      <c r="E509" s="11" t="s">
        <v>5161</v>
      </c>
      <c r="F509" s="12" t="str">
        <f t="shared" si="83"/>
        <v>51.10.4</v>
      </c>
      <c r="G509" s="12" t="s">
        <v>5161</v>
      </c>
      <c r="H509" s="12" t="s">
        <v>2058</v>
      </c>
      <c r="I509" s="13" t="str">
        <f t="shared" si="76"/>
        <v>51104</v>
      </c>
      <c r="J509" s="13" t="s">
        <v>2058</v>
      </c>
      <c r="K509" s="13" t="str">
        <f t="shared" si="78"/>
        <v>51104 - Mezinárodní nepravidelná letecká osobní doprava</v>
      </c>
      <c r="L509" s="28">
        <f>IF(Převodník!$A$12='Číselník 2008 ÚR 4 a 5'!M509,1,0)</f>
        <v>0</v>
      </c>
      <c r="M509" s="2" t="s">
        <v>2060</v>
      </c>
      <c r="N509" s="17" t="s">
        <v>2059</v>
      </c>
      <c r="O509" s="9" t="str">
        <f t="shared" si="77"/>
        <v>51.10.4 - Mezinárodní nepravidelná letecká osobní doprava</v>
      </c>
      <c r="P509" s="9" t="s">
        <v>5162</v>
      </c>
      <c r="Q509" s="2">
        <f t="shared" si="81"/>
        <v>0</v>
      </c>
      <c r="S509" s="2">
        <f t="shared" si="79"/>
        <v>0</v>
      </c>
      <c r="T509" s="2" t="str">
        <f t="shared" si="80"/>
        <v>51104 - Mezinárodní nepravidelná letecká osobní doprava</v>
      </c>
      <c r="AC509" s="2" t="s">
        <v>2060</v>
      </c>
    </row>
    <row r="510" spans="1:29" ht="15" customHeight="1" x14ac:dyDescent="0.25">
      <c r="A510" s="9">
        <v>5</v>
      </c>
      <c r="B510" s="9"/>
      <c r="C510" s="16"/>
      <c r="D510" s="16"/>
      <c r="E510" s="11" t="s">
        <v>5163</v>
      </c>
      <c r="F510" s="12" t="str">
        <f t="shared" si="83"/>
        <v>51.10.9</v>
      </c>
      <c r="G510" s="12" t="s">
        <v>5163</v>
      </c>
      <c r="H510" s="12" t="s">
        <v>2061</v>
      </c>
      <c r="I510" s="13" t="str">
        <f t="shared" si="76"/>
        <v>51109</v>
      </c>
      <c r="J510" s="13" t="s">
        <v>2061</v>
      </c>
      <c r="K510" s="13" t="str">
        <f t="shared" si="78"/>
        <v>51109 - Ostatní letecká osobní doprava</v>
      </c>
      <c r="L510" s="28">
        <f>IF(Převodník!$A$12='Číselník 2008 ÚR 4 a 5'!M510,1,0)</f>
        <v>0</v>
      </c>
      <c r="M510" s="2" t="s">
        <v>2063</v>
      </c>
      <c r="N510" s="17" t="s">
        <v>2062</v>
      </c>
      <c r="O510" s="9" t="str">
        <f t="shared" si="77"/>
        <v>51.10.9 - Ostatní letecká osobní doprava</v>
      </c>
      <c r="P510" s="9" t="s">
        <v>5164</v>
      </c>
      <c r="Q510" s="2">
        <f t="shared" si="81"/>
        <v>0</v>
      </c>
      <c r="S510" s="2">
        <f t="shared" si="79"/>
        <v>0</v>
      </c>
      <c r="T510" s="2" t="str">
        <f t="shared" si="80"/>
        <v>51109 - Ostatní letecká osobní doprava</v>
      </c>
      <c r="AC510" s="2" t="s">
        <v>2063</v>
      </c>
    </row>
    <row r="511" spans="1:29" ht="15" customHeight="1" x14ac:dyDescent="0.25">
      <c r="A511" s="9">
        <v>4</v>
      </c>
      <c r="B511" s="9"/>
      <c r="C511" s="10"/>
      <c r="D511" s="10"/>
      <c r="E511" s="11" t="s">
        <v>5165</v>
      </c>
      <c r="F511" s="12" t="str">
        <f t="shared" si="83"/>
        <v>51.21</v>
      </c>
      <c r="G511" s="12" t="s">
        <v>5165</v>
      </c>
      <c r="H511" s="12" t="s">
        <v>5166</v>
      </c>
      <c r="I511" s="13" t="str">
        <f t="shared" si="76"/>
        <v>51210</v>
      </c>
      <c r="J511" s="13" t="s">
        <v>2064</v>
      </c>
      <c r="K511" s="13" t="str">
        <f t="shared" si="78"/>
        <v>51210 - Letecká nákladní doprava</v>
      </c>
      <c r="L511" s="28">
        <f>IF(Převodník!$A$12='Číselník 2008 ÚR 4 a 5'!M511,1,0)</f>
        <v>0</v>
      </c>
      <c r="M511" s="2" t="s">
        <v>2066</v>
      </c>
      <c r="N511" s="17" t="s">
        <v>2065</v>
      </c>
      <c r="O511" s="9" t="str">
        <f t="shared" si="77"/>
        <v>51.21 - Letecká nákladní doprava</v>
      </c>
      <c r="P511" s="9" t="s">
        <v>5167</v>
      </c>
      <c r="Q511" s="2">
        <f t="shared" si="81"/>
        <v>0</v>
      </c>
      <c r="S511" s="2">
        <f t="shared" si="79"/>
        <v>0</v>
      </c>
      <c r="T511" s="2" t="str">
        <f t="shared" si="80"/>
        <v>51210 - Letecká nákladní doprava</v>
      </c>
      <c r="AC511" s="2" t="s">
        <v>2066</v>
      </c>
    </row>
    <row r="512" spans="1:29" ht="15" customHeight="1" x14ac:dyDescent="0.25">
      <c r="A512" s="9">
        <v>4</v>
      </c>
      <c r="B512" s="9"/>
      <c r="C512" s="10"/>
      <c r="D512" s="10"/>
      <c r="E512" s="11" t="s">
        <v>5168</v>
      </c>
      <c r="F512" s="12" t="str">
        <f t="shared" si="83"/>
        <v>51.22</v>
      </c>
      <c r="G512" s="12" t="s">
        <v>5168</v>
      </c>
      <c r="H512" s="12" t="s">
        <v>5169</v>
      </c>
      <c r="I512" s="13" t="str">
        <f t="shared" si="76"/>
        <v>51220</v>
      </c>
      <c r="J512" s="13" t="s">
        <v>2067</v>
      </c>
      <c r="K512" s="13" t="str">
        <f t="shared" si="78"/>
        <v>51220 - Kosmická doprava</v>
      </c>
      <c r="L512" s="28">
        <f>IF(Převodník!$A$12='Číselník 2008 ÚR 4 a 5'!M512,1,0)</f>
        <v>0</v>
      </c>
      <c r="M512" s="2" t="s">
        <v>2069</v>
      </c>
      <c r="N512" s="14" t="s">
        <v>2068</v>
      </c>
      <c r="O512" s="9" t="str">
        <f t="shared" si="77"/>
        <v>51.22 - Kosmická doprava</v>
      </c>
      <c r="P512" s="9" t="s">
        <v>5170</v>
      </c>
      <c r="Q512" s="2">
        <f t="shared" si="81"/>
        <v>0</v>
      </c>
      <c r="S512" s="2">
        <f t="shared" si="79"/>
        <v>0</v>
      </c>
      <c r="T512" s="2" t="str">
        <f t="shared" si="80"/>
        <v>51220 - Kosmická doprava</v>
      </c>
      <c r="AC512" s="2" t="s">
        <v>2069</v>
      </c>
    </row>
    <row r="513" spans="1:29" ht="15" customHeight="1" x14ac:dyDescent="0.25">
      <c r="A513" s="9">
        <v>4</v>
      </c>
      <c r="B513" s="9"/>
      <c r="C513" s="10"/>
      <c r="D513" s="10"/>
      <c r="E513" s="11" t="s">
        <v>5171</v>
      </c>
      <c r="F513" s="12" t="str">
        <f>E513</f>
        <v>52.10</v>
      </c>
      <c r="G513" s="12" t="s">
        <v>5171</v>
      </c>
      <c r="H513" s="12" t="s">
        <v>5172</v>
      </c>
      <c r="I513" s="13" t="str">
        <f t="shared" si="76"/>
        <v>52100</v>
      </c>
      <c r="J513" s="13" t="s">
        <v>2070</v>
      </c>
      <c r="K513" s="13" t="str">
        <f t="shared" si="78"/>
        <v>52100 - Skladování</v>
      </c>
      <c r="L513" s="28">
        <f>IF(Převodník!$A$12='Číselník 2008 ÚR 4 a 5'!M513,1,0)</f>
        <v>0</v>
      </c>
      <c r="M513" s="2" t="s">
        <v>2072</v>
      </c>
      <c r="N513" s="14" t="s">
        <v>2071</v>
      </c>
      <c r="O513" s="9" t="str">
        <f t="shared" si="77"/>
        <v>52.10 - Skladování</v>
      </c>
      <c r="P513" s="9" t="s">
        <v>5173</v>
      </c>
      <c r="Q513" s="2">
        <f t="shared" si="81"/>
        <v>0</v>
      </c>
      <c r="S513" s="2">
        <f t="shared" si="79"/>
        <v>0</v>
      </c>
      <c r="T513" s="2" t="str">
        <f t="shared" si="80"/>
        <v>52100 - Skladování</v>
      </c>
      <c r="AC513" s="2" t="s">
        <v>2072</v>
      </c>
    </row>
    <row r="514" spans="1:29" ht="15" customHeight="1" x14ac:dyDescent="0.25">
      <c r="A514" s="9">
        <v>4</v>
      </c>
      <c r="B514" s="9"/>
      <c r="C514" s="10"/>
      <c r="D514" s="10"/>
      <c r="E514" s="11" t="s">
        <v>5174</v>
      </c>
      <c r="F514" s="12" t="str">
        <f t="shared" ref="F514:F518" si="84">E514</f>
        <v>52.21</v>
      </c>
      <c r="G514" s="12" t="s">
        <v>5174</v>
      </c>
      <c r="H514" s="12" t="s">
        <v>5175</v>
      </c>
      <c r="I514" s="13" t="str">
        <f t="shared" si="76"/>
        <v>52210</v>
      </c>
      <c r="J514" s="13" t="s">
        <v>2078</v>
      </c>
      <c r="K514" s="13" t="str">
        <f t="shared" si="78"/>
        <v xml:space="preserve">52210 - Činnosti související s pozemní dopravou </v>
      </c>
      <c r="L514" s="28">
        <f>IF(Převodník!$A$12='Číselník 2008 ÚR 4 a 5'!M514,1,0)</f>
        <v>0</v>
      </c>
      <c r="M514" s="2" t="s">
        <v>5176</v>
      </c>
      <c r="N514" s="14" t="s">
        <v>5177</v>
      </c>
      <c r="O514" s="9" t="str">
        <f t="shared" si="77"/>
        <v xml:space="preserve">52.21 - Činnosti související s pozemní dopravou </v>
      </c>
      <c r="P514" s="9" t="s">
        <v>5178</v>
      </c>
      <c r="Q514" s="2">
        <f t="shared" si="81"/>
        <v>0</v>
      </c>
      <c r="S514" s="2">
        <f t="shared" si="79"/>
        <v>0</v>
      </c>
      <c r="T514" s="2" t="str">
        <f t="shared" si="80"/>
        <v>52210 - Činnosti související s pozemní dopravou</v>
      </c>
      <c r="AC514" s="2" t="s">
        <v>5176</v>
      </c>
    </row>
    <row r="515" spans="1:29" ht="15" customHeight="1" x14ac:dyDescent="0.25">
      <c r="A515" s="9">
        <v>4</v>
      </c>
      <c r="B515" s="9"/>
      <c r="C515" s="10"/>
      <c r="D515" s="10"/>
      <c r="E515" s="11" t="s">
        <v>5179</v>
      </c>
      <c r="F515" s="12" t="str">
        <f t="shared" si="84"/>
        <v>52.22</v>
      </c>
      <c r="G515" s="12" t="s">
        <v>5179</v>
      </c>
      <c r="H515" s="12" t="s">
        <v>5180</v>
      </c>
      <c r="I515" s="13" t="str">
        <f t="shared" si="76"/>
        <v>52220</v>
      </c>
      <c r="J515" s="13" t="s">
        <v>2082</v>
      </c>
      <c r="K515" s="13" t="str">
        <f t="shared" si="78"/>
        <v xml:space="preserve">52220 - Činnosti související s vodní dopravou </v>
      </c>
      <c r="L515" s="28">
        <f>IF(Převodník!$A$12='Číselník 2008 ÚR 4 a 5'!M515,1,0)</f>
        <v>0</v>
      </c>
      <c r="M515" s="2" t="s">
        <v>5181</v>
      </c>
      <c r="N515" s="14" t="s">
        <v>5182</v>
      </c>
      <c r="O515" s="9" t="str">
        <f t="shared" si="77"/>
        <v xml:space="preserve">52.22 - Činnosti související s vodní dopravou </v>
      </c>
      <c r="P515" s="9" t="s">
        <v>5183</v>
      </c>
      <c r="Q515" s="2">
        <f t="shared" si="81"/>
        <v>0</v>
      </c>
      <c r="S515" s="2">
        <f t="shared" si="79"/>
        <v>0</v>
      </c>
      <c r="T515" s="2" t="str">
        <f t="shared" si="80"/>
        <v>52220 - Činnosti související s vodní dopravou</v>
      </c>
      <c r="AC515" s="2" t="s">
        <v>5181</v>
      </c>
    </row>
    <row r="516" spans="1:29" ht="15" customHeight="1" x14ac:dyDescent="0.25">
      <c r="A516" s="9">
        <v>4</v>
      </c>
      <c r="B516" s="9"/>
      <c r="C516" s="10"/>
      <c r="D516" s="10"/>
      <c r="E516" s="11" t="s">
        <v>5184</v>
      </c>
      <c r="F516" s="12" t="str">
        <f t="shared" si="84"/>
        <v>52.23</v>
      </c>
      <c r="G516" s="12" t="s">
        <v>5184</v>
      </c>
      <c r="H516" s="12" t="s">
        <v>5185</v>
      </c>
      <c r="I516" s="13" t="str">
        <f t="shared" ref="I516:I579" si="85">IF(LEN(H516)=1,H516,IF(LEN(H516)=2,_xlfn.CONCAT(H516,"000"),IF(LEN(H516)=3,_xlfn.CONCAT(H516,"00"),IF(LEN(H516)=4,_xlfn.CONCAT(H516,"0"),IF(LEN(H516)=5,_xlfn.CONCAT(H516,""),H516)))))</f>
        <v>52230</v>
      </c>
      <c r="J516" s="13" t="s">
        <v>2085</v>
      </c>
      <c r="K516" s="13" t="str">
        <f t="shared" si="78"/>
        <v xml:space="preserve">52230 - Činnosti související s leteckou dopravou </v>
      </c>
      <c r="L516" s="28">
        <f>IF(Převodník!$A$12='Číselník 2008 ÚR 4 a 5'!M516,1,0)</f>
        <v>0</v>
      </c>
      <c r="M516" s="2" t="s">
        <v>5186</v>
      </c>
      <c r="N516" s="14" t="s">
        <v>5187</v>
      </c>
      <c r="O516" s="9" t="str">
        <f t="shared" ref="O516:O579" si="86">G516&amp;" - "&amp;N516</f>
        <v xml:space="preserve">52.23 - Činnosti související s leteckou dopravou </v>
      </c>
      <c r="P516" s="9" t="s">
        <v>5188</v>
      </c>
      <c r="Q516" s="2">
        <f t="shared" si="81"/>
        <v>0</v>
      </c>
      <c r="S516" s="2">
        <f t="shared" si="79"/>
        <v>0</v>
      </c>
      <c r="T516" s="2" t="str">
        <f t="shared" si="80"/>
        <v>52230 - Činnosti související s leteckou dopravou</v>
      </c>
      <c r="AC516" s="2" t="s">
        <v>5186</v>
      </c>
    </row>
    <row r="517" spans="1:29" ht="15" customHeight="1" x14ac:dyDescent="0.25">
      <c r="A517" s="9">
        <v>4</v>
      </c>
      <c r="B517" s="9"/>
      <c r="C517" s="10"/>
      <c r="D517" s="10"/>
      <c r="E517" s="11" t="s">
        <v>5189</v>
      </c>
      <c r="F517" s="12" t="str">
        <f t="shared" si="84"/>
        <v>52.24</v>
      </c>
      <c r="G517" s="12" t="s">
        <v>5189</v>
      </c>
      <c r="H517" s="12" t="s">
        <v>5190</v>
      </c>
      <c r="I517" s="13" t="str">
        <f t="shared" si="85"/>
        <v>52240</v>
      </c>
      <c r="J517" s="13" t="s">
        <v>2016</v>
      </c>
      <c r="K517" s="13" t="str">
        <f t="shared" ref="K517:K580" si="87">J517&amp;" - "&amp;N517</f>
        <v>52240 - Manipulace s nákladem</v>
      </c>
      <c r="L517" s="28">
        <f>IF(Převodník!$A$12='Číselník 2008 ÚR 4 a 5'!M517,1,0)</f>
        <v>0</v>
      </c>
      <c r="M517" s="2" t="s">
        <v>5191</v>
      </c>
      <c r="N517" s="14" t="s">
        <v>5192</v>
      </c>
      <c r="O517" s="9" t="str">
        <f t="shared" si="86"/>
        <v>52.24 - Manipulace s nákladem</v>
      </c>
      <c r="P517" s="9" t="s">
        <v>5193</v>
      </c>
      <c r="Q517" s="2">
        <f t="shared" si="81"/>
        <v>0</v>
      </c>
      <c r="S517" s="2">
        <f t="shared" ref="S517:S580" si="88">IF(T517=M517,0,1)</f>
        <v>0</v>
      </c>
      <c r="T517" s="2" t="str">
        <f t="shared" ref="T517:T580" si="89">TRIM(M517)</f>
        <v>52240 - Manipulace s nákladem</v>
      </c>
      <c r="AC517" s="2" t="s">
        <v>5191</v>
      </c>
    </row>
    <row r="518" spans="1:29" ht="15" customHeight="1" x14ac:dyDescent="0.25">
      <c r="A518" s="9">
        <v>4</v>
      </c>
      <c r="B518" s="9"/>
      <c r="C518" s="10"/>
      <c r="D518" s="10"/>
      <c r="E518" s="11" t="s">
        <v>5194</v>
      </c>
      <c r="F518" s="12" t="str">
        <f t="shared" si="84"/>
        <v>52.29</v>
      </c>
      <c r="G518" s="12" t="s">
        <v>5194</v>
      </c>
      <c r="H518" s="12" t="s">
        <v>5195</v>
      </c>
      <c r="I518" s="13" t="str">
        <f t="shared" si="85"/>
        <v>52290</v>
      </c>
      <c r="J518" s="13" t="s">
        <v>2088</v>
      </c>
      <c r="K518" s="13" t="str">
        <f t="shared" si="87"/>
        <v>52290 - Ostatní vedlejší činnosti v dopravě</v>
      </c>
      <c r="L518" s="28">
        <f>IF(Převodník!$A$12='Číselník 2008 ÚR 4 a 5'!M518,1,0)</f>
        <v>0</v>
      </c>
      <c r="M518" s="2" t="s">
        <v>5196</v>
      </c>
      <c r="N518" s="14" t="s">
        <v>5197</v>
      </c>
      <c r="O518" s="9" t="str">
        <f t="shared" si="86"/>
        <v>52.29 - Ostatní vedlejší činnosti v dopravě</v>
      </c>
      <c r="P518" s="9" t="s">
        <v>5198</v>
      </c>
      <c r="Q518" s="2">
        <f t="shared" si="81"/>
        <v>0</v>
      </c>
      <c r="S518" s="2">
        <f t="shared" si="88"/>
        <v>0</v>
      </c>
      <c r="T518" s="2" t="str">
        <f t="shared" si="89"/>
        <v>52290 - Ostatní vedlejší činnosti v dopravě</v>
      </c>
      <c r="AC518" s="2" t="s">
        <v>5196</v>
      </c>
    </row>
    <row r="519" spans="1:29" ht="15" customHeight="1" x14ac:dyDescent="0.25">
      <c r="A519" s="9">
        <v>4</v>
      </c>
      <c r="B519" s="9"/>
      <c r="C519" s="10"/>
      <c r="D519" s="10"/>
      <c r="E519" s="11" t="s">
        <v>5199</v>
      </c>
      <c r="F519" s="12" t="str">
        <f>E519</f>
        <v>53.10</v>
      </c>
      <c r="G519" s="12" t="s">
        <v>5199</v>
      </c>
      <c r="H519" s="12" t="s">
        <v>5200</v>
      </c>
      <c r="I519" s="13" t="str">
        <f t="shared" si="85"/>
        <v>53100</v>
      </c>
      <c r="J519" s="13" t="s">
        <v>2100</v>
      </c>
      <c r="K519" s="13" t="str">
        <f t="shared" si="87"/>
        <v>53100 - Základní poštovní služby poskytované na základě poštovní licence</v>
      </c>
      <c r="L519" s="28">
        <f>IF(Převodník!$A$12='Číselník 2008 ÚR 4 a 5'!M519,1,0)</f>
        <v>0</v>
      </c>
      <c r="M519" s="2" t="s">
        <v>2102</v>
      </c>
      <c r="N519" s="14" t="s">
        <v>2101</v>
      </c>
      <c r="O519" s="9" t="str">
        <f t="shared" si="86"/>
        <v>53.10 - Základní poštovní služby poskytované na základě poštovní licence</v>
      </c>
      <c r="P519" s="9" t="s">
        <v>5201</v>
      </c>
      <c r="Q519" s="2">
        <f t="shared" ref="Q519:Q582" si="90">IF(J519=J518,1,0)</f>
        <v>0</v>
      </c>
      <c r="S519" s="2">
        <f t="shared" si="88"/>
        <v>0</v>
      </c>
      <c r="T519" s="2" t="str">
        <f t="shared" si="89"/>
        <v>53100 - Základní poštovní služby poskytované na základě poštovní licence</v>
      </c>
      <c r="AC519" s="2" t="s">
        <v>2102</v>
      </c>
    </row>
    <row r="520" spans="1:29" ht="15" customHeight="1" x14ac:dyDescent="0.25">
      <c r="A520" s="9">
        <v>4</v>
      </c>
      <c r="B520" s="9"/>
      <c r="C520" s="10"/>
      <c r="D520" s="10"/>
      <c r="E520" s="11" t="s">
        <v>5202</v>
      </c>
      <c r="F520" s="12" t="str">
        <f>E520</f>
        <v>53.20</v>
      </c>
      <c r="G520" s="12" t="s">
        <v>5202</v>
      </c>
      <c r="H520" s="12" t="s">
        <v>5203</v>
      </c>
      <c r="I520" s="13" t="str">
        <f t="shared" si="85"/>
        <v>53200</v>
      </c>
      <c r="J520" s="13" t="s">
        <v>2103</v>
      </c>
      <c r="K520" s="13" t="str">
        <f t="shared" si="87"/>
        <v>53200 - Ostatní poštovní a kurýrní činnosti</v>
      </c>
      <c r="L520" s="28">
        <f>IF(Převodník!$A$12='Číselník 2008 ÚR 4 a 5'!M520,1,0)</f>
        <v>0</v>
      </c>
      <c r="M520" s="2" t="s">
        <v>2105</v>
      </c>
      <c r="N520" s="14" t="s">
        <v>2104</v>
      </c>
      <c r="O520" s="9" t="str">
        <f t="shared" si="86"/>
        <v>53.20 - Ostatní poštovní a kurýrní činnosti</v>
      </c>
      <c r="P520" s="9" t="s">
        <v>5204</v>
      </c>
      <c r="Q520" s="2">
        <f t="shared" si="90"/>
        <v>0</v>
      </c>
      <c r="S520" s="2">
        <f t="shared" si="88"/>
        <v>0</v>
      </c>
      <c r="T520" s="2" t="str">
        <f t="shared" si="89"/>
        <v>53200 - Ostatní poštovní a kurýrní činnosti</v>
      </c>
      <c r="AC520" s="2" t="s">
        <v>2105</v>
      </c>
    </row>
    <row r="521" spans="1:29" ht="15" customHeight="1" x14ac:dyDescent="0.25">
      <c r="A521" s="9">
        <v>4</v>
      </c>
      <c r="B521" s="9"/>
      <c r="C521" s="24"/>
      <c r="D521" s="24"/>
      <c r="E521" s="11" t="s">
        <v>5205</v>
      </c>
      <c r="F521" s="12" t="str">
        <f t="shared" ref="F521:F524" si="91">E521</f>
        <v>55.10</v>
      </c>
      <c r="G521" s="12" t="s">
        <v>5205</v>
      </c>
      <c r="H521" s="12" t="s">
        <v>5206</v>
      </c>
      <c r="I521" s="13" t="str">
        <f t="shared" si="85"/>
        <v>55100</v>
      </c>
      <c r="J521" s="13" t="s">
        <v>2106</v>
      </c>
      <c r="K521" s="13" t="str">
        <f t="shared" si="87"/>
        <v>55100 - Ubytování v hotelích a podobných ubytovacích zařízeních</v>
      </c>
      <c r="L521" s="28">
        <f>IF(Převodník!$A$12='Číselník 2008 ÚR 4 a 5'!M521,1,0)</f>
        <v>0</v>
      </c>
      <c r="M521" s="2" t="s">
        <v>2108</v>
      </c>
      <c r="N521" s="14" t="s">
        <v>2107</v>
      </c>
      <c r="O521" s="9" t="str">
        <f t="shared" si="86"/>
        <v>55.10 - Ubytování v hotelích a podobných ubytovacích zařízeních</v>
      </c>
      <c r="P521" s="9" t="s">
        <v>5207</v>
      </c>
      <c r="Q521" s="2">
        <f t="shared" si="90"/>
        <v>0</v>
      </c>
      <c r="S521" s="2">
        <f t="shared" si="88"/>
        <v>0</v>
      </c>
      <c r="T521" s="2" t="str">
        <f t="shared" si="89"/>
        <v>55100 - Ubytování v hotelích a podobných ubytovacích zařízeních</v>
      </c>
      <c r="AC521" s="2" t="s">
        <v>2108</v>
      </c>
    </row>
    <row r="522" spans="1:29" ht="15" customHeight="1" x14ac:dyDescent="0.25">
      <c r="A522" s="9">
        <v>5</v>
      </c>
      <c r="B522" s="9"/>
      <c r="C522" s="24"/>
      <c r="D522" s="24"/>
      <c r="E522" s="11" t="s">
        <v>5208</v>
      </c>
      <c r="F522" s="12" t="str">
        <f t="shared" si="91"/>
        <v>55.10.1</v>
      </c>
      <c r="G522" s="12" t="s">
        <v>5208</v>
      </c>
      <c r="H522" s="12" t="s">
        <v>2109</v>
      </c>
      <c r="I522" s="13" t="str">
        <f t="shared" si="85"/>
        <v>55101</v>
      </c>
      <c r="J522" s="13" t="s">
        <v>2109</v>
      </c>
      <c r="K522" s="13" t="str">
        <f t="shared" si="87"/>
        <v>55101 - Hotely</v>
      </c>
      <c r="L522" s="28">
        <f>IF(Převodník!$A$12='Číselník 2008 ÚR 4 a 5'!M522,1,0)</f>
        <v>0</v>
      </c>
      <c r="M522" s="2" t="s">
        <v>2111</v>
      </c>
      <c r="N522" s="14" t="s">
        <v>2110</v>
      </c>
      <c r="O522" s="9" t="str">
        <f t="shared" si="86"/>
        <v>55.10.1 - Hotely</v>
      </c>
      <c r="P522" s="9" t="s">
        <v>5209</v>
      </c>
      <c r="Q522" s="2">
        <f t="shared" si="90"/>
        <v>0</v>
      </c>
      <c r="S522" s="2">
        <f t="shared" si="88"/>
        <v>0</v>
      </c>
      <c r="T522" s="2" t="str">
        <f t="shared" si="89"/>
        <v>55101 - Hotely</v>
      </c>
      <c r="AC522" s="2" t="s">
        <v>2111</v>
      </c>
    </row>
    <row r="523" spans="1:29" ht="15" customHeight="1" x14ac:dyDescent="0.25">
      <c r="A523" s="9">
        <v>5</v>
      </c>
      <c r="B523" s="9"/>
      <c r="C523" s="16"/>
      <c r="D523" s="16"/>
      <c r="E523" s="11" t="s">
        <v>5210</v>
      </c>
      <c r="F523" s="12" t="str">
        <f t="shared" si="91"/>
        <v>55.10.2</v>
      </c>
      <c r="G523" s="12" t="s">
        <v>5210</v>
      </c>
      <c r="H523" s="12" t="s">
        <v>2112</v>
      </c>
      <c r="I523" s="13" t="str">
        <f t="shared" si="85"/>
        <v>55102</v>
      </c>
      <c r="J523" s="13" t="s">
        <v>2112</v>
      </c>
      <c r="K523" s="13" t="str">
        <f t="shared" si="87"/>
        <v>55102 - Motely, botely</v>
      </c>
      <c r="L523" s="28">
        <f>IF(Převodník!$A$12='Číselník 2008 ÚR 4 a 5'!M523,1,0)</f>
        <v>0</v>
      </c>
      <c r="M523" s="2" t="s">
        <v>2114</v>
      </c>
      <c r="N523" s="14" t="s">
        <v>2113</v>
      </c>
      <c r="O523" s="9" t="str">
        <f t="shared" si="86"/>
        <v>55.10.2 - Motely, botely</v>
      </c>
      <c r="P523" s="9" t="s">
        <v>5211</v>
      </c>
      <c r="Q523" s="2">
        <f t="shared" si="90"/>
        <v>0</v>
      </c>
      <c r="S523" s="2">
        <f t="shared" si="88"/>
        <v>0</v>
      </c>
      <c r="T523" s="2" t="str">
        <f t="shared" si="89"/>
        <v>55102 - Motely, botely</v>
      </c>
      <c r="AC523" s="2" t="s">
        <v>2114</v>
      </c>
    </row>
    <row r="524" spans="1:29" ht="15" customHeight="1" x14ac:dyDescent="0.25">
      <c r="A524" s="9">
        <v>5</v>
      </c>
      <c r="B524" s="9"/>
      <c r="C524" s="16"/>
      <c r="D524" s="16"/>
      <c r="E524" s="11" t="s">
        <v>5212</v>
      </c>
      <c r="F524" s="12" t="str">
        <f t="shared" si="91"/>
        <v>55.10.9</v>
      </c>
      <c r="G524" s="12" t="s">
        <v>5212</v>
      </c>
      <c r="H524" s="12" t="s">
        <v>2115</v>
      </c>
      <c r="I524" s="13" t="str">
        <f t="shared" si="85"/>
        <v>55109</v>
      </c>
      <c r="J524" s="13" t="s">
        <v>2115</v>
      </c>
      <c r="K524" s="13" t="str">
        <f t="shared" si="87"/>
        <v>55109 - Ostatní podobná ubytovací zařízení</v>
      </c>
      <c r="L524" s="28">
        <f>IF(Převodník!$A$12='Číselník 2008 ÚR 4 a 5'!M524,1,0)</f>
        <v>0</v>
      </c>
      <c r="M524" s="2" t="s">
        <v>2117</v>
      </c>
      <c r="N524" s="14" t="s">
        <v>2116</v>
      </c>
      <c r="O524" s="9" t="str">
        <f t="shared" si="86"/>
        <v>55.10.9 - Ostatní podobná ubytovací zařízení</v>
      </c>
      <c r="P524" s="9" t="s">
        <v>5213</v>
      </c>
      <c r="Q524" s="2">
        <f t="shared" si="90"/>
        <v>0</v>
      </c>
      <c r="S524" s="2">
        <f t="shared" si="88"/>
        <v>0</v>
      </c>
      <c r="T524" s="2" t="str">
        <f t="shared" si="89"/>
        <v>55109 - Ostatní podobná ubytovací zařízení</v>
      </c>
      <c r="AC524" s="2" t="s">
        <v>2117</v>
      </c>
    </row>
    <row r="525" spans="1:29" ht="15" customHeight="1" x14ac:dyDescent="0.25">
      <c r="A525" s="9">
        <v>4</v>
      </c>
      <c r="B525" s="9"/>
      <c r="C525" s="10"/>
      <c r="D525" s="10"/>
      <c r="E525" s="11" t="s">
        <v>5214</v>
      </c>
      <c r="F525" s="12" t="str">
        <f>E525</f>
        <v>55.20</v>
      </c>
      <c r="G525" s="12" t="s">
        <v>5214</v>
      </c>
      <c r="H525" s="12" t="s">
        <v>5215</v>
      </c>
      <c r="I525" s="13" t="str">
        <f t="shared" si="85"/>
        <v>55200</v>
      </c>
      <c r="J525" s="13" t="s">
        <v>2118</v>
      </c>
      <c r="K525" s="13" t="str">
        <f t="shared" si="87"/>
        <v>55200 - Rekreační a ostatní krátkodobé ubytování</v>
      </c>
      <c r="L525" s="28">
        <f>IF(Převodník!$A$12='Číselník 2008 ÚR 4 a 5'!M525,1,0)</f>
        <v>0</v>
      </c>
      <c r="M525" s="2" t="s">
        <v>2120</v>
      </c>
      <c r="N525" s="14" t="s">
        <v>2119</v>
      </c>
      <c r="O525" s="9" t="str">
        <f t="shared" si="86"/>
        <v>55.20 - Rekreační a ostatní krátkodobé ubytování</v>
      </c>
      <c r="P525" s="9" t="s">
        <v>5216</v>
      </c>
      <c r="Q525" s="2">
        <f t="shared" si="90"/>
        <v>0</v>
      </c>
      <c r="S525" s="2">
        <f t="shared" si="88"/>
        <v>0</v>
      </c>
      <c r="T525" s="2" t="str">
        <f t="shared" si="89"/>
        <v>55200 - Rekreační a ostatní krátkodobé ubytování</v>
      </c>
      <c r="AC525" s="2" t="s">
        <v>2120</v>
      </c>
    </row>
    <row r="526" spans="1:29" ht="15" customHeight="1" x14ac:dyDescent="0.25">
      <c r="A526" s="9">
        <v>4</v>
      </c>
      <c r="B526" s="9"/>
      <c r="C526" s="24"/>
      <c r="D526" s="24"/>
      <c r="E526" s="11" t="s">
        <v>5217</v>
      </c>
      <c r="F526" s="12" t="str">
        <f>E526</f>
        <v>55.30</v>
      </c>
      <c r="G526" s="12" t="s">
        <v>5217</v>
      </c>
      <c r="H526" s="12" t="s">
        <v>5218</v>
      </c>
      <c r="I526" s="13" t="str">
        <f t="shared" si="85"/>
        <v>55300</v>
      </c>
      <c r="J526" s="13" t="s">
        <v>2121</v>
      </c>
      <c r="K526" s="13" t="str">
        <f t="shared" si="87"/>
        <v xml:space="preserve">55300 - Kempy a tábořiště </v>
      </c>
      <c r="L526" s="28">
        <f>IF(Převodník!$A$12='Číselník 2008 ÚR 4 a 5'!M526,1,0)</f>
        <v>0</v>
      </c>
      <c r="M526" s="2" t="s">
        <v>2123</v>
      </c>
      <c r="N526" s="14" t="s">
        <v>5219</v>
      </c>
      <c r="O526" s="9" t="str">
        <f t="shared" si="86"/>
        <v xml:space="preserve">55.30 - Kempy a tábořiště </v>
      </c>
      <c r="P526" s="9" t="s">
        <v>5220</v>
      </c>
      <c r="Q526" s="2">
        <f t="shared" si="90"/>
        <v>0</v>
      </c>
      <c r="S526" s="2">
        <f t="shared" si="88"/>
        <v>0</v>
      </c>
      <c r="T526" s="2" t="str">
        <f t="shared" si="89"/>
        <v>55300 - Kempy a tábořiště</v>
      </c>
      <c r="AC526" s="2" t="s">
        <v>2123</v>
      </c>
    </row>
    <row r="527" spans="1:29" ht="15" customHeight="1" x14ac:dyDescent="0.25">
      <c r="A527" s="9">
        <v>4</v>
      </c>
      <c r="B527" s="9"/>
      <c r="C527" s="10"/>
      <c r="D527" s="10"/>
      <c r="E527" s="11" t="s">
        <v>5221</v>
      </c>
      <c r="F527" s="12" t="str">
        <f t="shared" ref="F527:F530" si="92">E527</f>
        <v>55.90</v>
      </c>
      <c r="G527" s="12" t="s">
        <v>5221</v>
      </c>
      <c r="H527" s="12" t="s">
        <v>5222</v>
      </c>
      <c r="I527" s="13" t="str">
        <f t="shared" si="85"/>
        <v>55900</v>
      </c>
      <c r="J527" s="13" t="s">
        <v>2125</v>
      </c>
      <c r="K527" s="13" t="str">
        <f t="shared" si="87"/>
        <v>55900 - Ostatní ubytování</v>
      </c>
      <c r="L527" s="28">
        <f>IF(Převodník!$A$12='Číselník 2008 ÚR 4 a 5'!M527,1,0)</f>
        <v>0</v>
      </c>
      <c r="M527" s="2" t="s">
        <v>2127</v>
      </c>
      <c r="N527" s="14" t="s">
        <v>2126</v>
      </c>
      <c r="O527" s="9" t="str">
        <f t="shared" si="86"/>
        <v>55.90 - Ostatní ubytování</v>
      </c>
      <c r="P527" s="9" t="s">
        <v>5223</v>
      </c>
      <c r="Q527" s="2">
        <f t="shared" si="90"/>
        <v>0</v>
      </c>
      <c r="S527" s="2">
        <f t="shared" si="88"/>
        <v>0</v>
      </c>
      <c r="T527" s="2" t="str">
        <f t="shared" si="89"/>
        <v>55900 - Ostatní ubytování</v>
      </c>
      <c r="AC527" s="2" t="s">
        <v>2127</v>
      </c>
    </row>
    <row r="528" spans="1:29" ht="15" customHeight="1" x14ac:dyDescent="0.25">
      <c r="A528" s="9">
        <v>5</v>
      </c>
      <c r="B528" s="9"/>
      <c r="C528" s="16"/>
      <c r="D528" s="16"/>
      <c r="E528" s="11" t="s">
        <v>5224</v>
      </c>
      <c r="F528" s="12" t="str">
        <f t="shared" si="92"/>
        <v>55.90.1</v>
      </c>
      <c r="G528" s="12" t="s">
        <v>5224</v>
      </c>
      <c r="H528" s="12" t="s">
        <v>2129</v>
      </c>
      <c r="I528" s="13" t="str">
        <f t="shared" si="85"/>
        <v>55901</v>
      </c>
      <c r="J528" s="13" t="s">
        <v>2129</v>
      </c>
      <c r="K528" s="13" t="str">
        <f t="shared" si="87"/>
        <v>55901 - Ubytování v zařízených pronájmech </v>
      </c>
      <c r="L528" s="28">
        <f>IF(Převodník!$A$12='Číselník 2008 ÚR 4 a 5'!M528,1,0)</f>
        <v>0</v>
      </c>
      <c r="M528" s="2" t="s">
        <v>5225</v>
      </c>
      <c r="N528" s="14" t="s">
        <v>5226</v>
      </c>
      <c r="O528" s="9" t="str">
        <f t="shared" si="86"/>
        <v>55.90.1 - Ubytování v zařízených pronájmech </v>
      </c>
      <c r="P528" s="9" t="s">
        <v>5227</v>
      </c>
      <c r="Q528" s="2">
        <f t="shared" si="90"/>
        <v>0</v>
      </c>
      <c r="S528" s="2">
        <f t="shared" si="88"/>
        <v>0</v>
      </c>
      <c r="T528" s="2" t="str">
        <f t="shared" si="89"/>
        <v>55901 - Ubytování v zařízených pronájmech </v>
      </c>
      <c r="AC528" s="2" t="s">
        <v>5225</v>
      </c>
    </row>
    <row r="529" spans="1:29" ht="15" customHeight="1" x14ac:dyDescent="0.25">
      <c r="A529" s="9">
        <v>5</v>
      </c>
      <c r="B529" s="9"/>
      <c r="C529" s="16"/>
      <c r="D529" s="16"/>
      <c r="E529" s="11" t="s">
        <v>5228</v>
      </c>
      <c r="F529" s="12" t="str">
        <f t="shared" si="92"/>
        <v>55.90.2</v>
      </c>
      <c r="G529" s="12" t="s">
        <v>5228</v>
      </c>
      <c r="H529" s="12" t="s">
        <v>2132</v>
      </c>
      <c r="I529" s="13" t="str">
        <f t="shared" si="85"/>
        <v>55902</v>
      </c>
      <c r="J529" s="13" t="s">
        <v>2132</v>
      </c>
      <c r="K529" s="13" t="str">
        <f t="shared" si="87"/>
        <v>55902 - Ubytování ve vysokoškolských kolejích, domovech mládeže</v>
      </c>
      <c r="L529" s="28">
        <f>IF(Převodník!$A$12='Číselník 2008 ÚR 4 a 5'!M529,1,0)</f>
        <v>0</v>
      </c>
      <c r="M529" s="2" t="s">
        <v>2134</v>
      </c>
      <c r="N529" s="14" t="s">
        <v>2133</v>
      </c>
      <c r="O529" s="9" t="str">
        <f t="shared" si="86"/>
        <v>55.90.2 - Ubytování ve vysokoškolských kolejích, domovech mládeže</v>
      </c>
      <c r="P529" s="9" t="s">
        <v>5229</v>
      </c>
      <c r="Q529" s="2">
        <f t="shared" si="90"/>
        <v>0</v>
      </c>
      <c r="S529" s="2">
        <f t="shared" si="88"/>
        <v>0</v>
      </c>
      <c r="T529" s="2" t="str">
        <f t="shared" si="89"/>
        <v>55902 - Ubytování ve vysokoškolských kolejích, domovech mládeže</v>
      </c>
      <c r="AC529" s="2" t="s">
        <v>2134</v>
      </c>
    </row>
    <row r="530" spans="1:29" ht="15" customHeight="1" x14ac:dyDescent="0.25">
      <c r="A530" s="9">
        <v>5</v>
      </c>
      <c r="B530" s="9"/>
      <c r="C530" s="16"/>
      <c r="D530" s="16"/>
      <c r="E530" s="11" t="s">
        <v>5230</v>
      </c>
      <c r="F530" s="12" t="str">
        <f t="shared" si="92"/>
        <v>55.90.9</v>
      </c>
      <c r="G530" s="12" t="s">
        <v>5230</v>
      </c>
      <c r="H530" s="12" t="s">
        <v>2135</v>
      </c>
      <c r="I530" s="13" t="str">
        <f t="shared" si="85"/>
        <v>55909</v>
      </c>
      <c r="J530" s="13" t="s">
        <v>2135</v>
      </c>
      <c r="K530" s="13" t="str">
        <f t="shared" si="87"/>
        <v xml:space="preserve">55909 - Ostatní ubytování j. n. </v>
      </c>
      <c r="L530" s="28">
        <f>IF(Převodník!$A$12='Číselník 2008 ÚR 4 a 5'!M530,1,0)</f>
        <v>0</v>
      </c>
      <c r="M530" s="2" t="s">
        <v>2137</v>
      </c>
      <c r="N530" s="14" t="s">
        <v>5231</v>
      </c>
      <c r="O530" s="9" t="str">
        <f t="shared" si="86"/>
        <v xml:space="preserve">55.90.9 - Ostatní ubytování j. n. </v>
      </c>
      <c r="P530" s="9" t="s">
        <v>5232</v>
      </c>
      <c r="Q530" s="2">
        <f t="shared" si="90"/>
        <v>0</v>
      </c>
      <c r="S530" s="2">
        <f t="shared" si="88"/>
        <v>0</v>
      </c>
      <c r="T530" s="2" t="str">
        <f t="shared" si="89"/>
        <v>55909 - Ostatní ubytování j. n.</v>
      </c>
      <c r="AC530" s="2" t="s">
        <v>2137</v>
      </c>
    </row>
    <row r="531" spans="1:29" ht="15" customHeight="1" x14ac:dyDescent="0.25">
      <c r="A531" s="9">
        <v>4</v>
      </c>
      <c r="B531" s="9"/>
      <c r="C531" s="10"/>
      <c r="D531" s="10"/>
      <c r="E531" s="11" t="s">
        <v>5233</v>
      </c>
      <c r="F531" s="12" t="str">
        <f>E531</f>
        <v>56.10</v>
      </c>
      <c r="G531" s="12" t="s">
        <v>5233</v>
      </c>
      <c r="H531" s="12" t="s">
        <v>5234</v>
      </c>
      <c r="I531" s="13" t="str">
        <f t="shared" si="85"/>
        <v>56100</v>
      </c>
      <c r="J531" s="13" t="s">
        <v>2138</v>
      </c>
      <c r="K531" s="13" t="str">
        <f t="shared" si="87"/>
        <v>56100 - Stravování v restauracích, u stánků a v mobilních zařízeních</v>
      </c>
      <c r="L531" s="28">
        <f>IF(Převodník!$A$12='Číselník 2008 ÚR 4 a 5'!M531,1,0)</f>
        <v>0</v>
      </c>
      <c r="M531" s="2" t="s">
        <v>5235</v>
      </c>
      <c r="N531" s="17" t="s">
        <v>5236</v>
      </c>
      <c r="O531" s="9" t="str">
        <f t="shared" si="86"/>
        <v>56.10 - Stravování v restauracích, u stánků a v mobilních zařízeních</v>
      </c>
      <c r="P531" s="9" t="s">
        <v>5237</v>
      </c>
      <c r="Q531" s="2">
        <f t="shared" si="90"/>
        <v>0</v>
      </c>
      <c r="S531" s="2">
        <f t="shared" si="88"/>
        <v>0</v>
      </c>
      <c r="T531" s="2" t="str">
        <f t="shared" si="89"/>
        <v>56100 - Stravování v restauracích, u stánků a v mobilních zařízeních</v>
      </c>
      <c r="AC531" s="2" t="s">
        <v>5235</v>
      </c>
    </row>
    <row r="532" spans="1:29" ht="15" customHeight="1" x14ac:dyDescent="0.25">
      <c r="A532" s="9">
        <v>4</v>
      </c>
      <c r="B532" s="9"/>
      <c r="C532" s="10"/>
      <c r="D532" s="10"/>
      <c r="E532" s="11" t="s">
        <v>5238</v>
      </c>
      <c r="F532" s="12" t="str">
        <f t="shared" ref="F532:F536" si="93">E532</f>
        <v>56.21</v>
      </c>
      <c r="G532" s="12" t="s">
        <v>5238</v>
      </c>
      <c r="H532" s="12" t="s">
        <v>5239</v>
      </c>
      <c r="I532" s="13" t="str">
        <f t="shared" si="85"/>
        <v>56210</v>
      </c>
      <c r="J532" s="13" t="s">
        <v>2146</v>
      </c>
      <c r="K532" s="13" t="str">
        <f t="shared" si="87"/>
        <v>56210 - Poskytování cateringových služeb</v>
      </c>
      <c r="L532" s="28">
        <f>IF(Převodník!$A$12='Číselník 2008 ÚR 4 a 5'!M532,1,0)</f>
        <v>0</v>
      </c>
      <c r="M532" s="2" t="s">
        <v>2148</v>
      </c>
      <c r="N532" s="14" t="s">
        <v>5240</v>
      </c>
      <c r="O532" s="9" t="str">
        <f t="shared" si="86"/>
        <v>56.21 - Poskytování cateringových služeb</v>
      </c>
      <c r="P532" s="9" t="s">
        <v>5241</v>
      </c>
      <c r="Q532" s="2">
        <f t="shared" si="90"/>
        <v>0</v>
      </c>
      <c r="S532" s="2">
        <f t="shared" si="88"/>
        <v>0</v>
      </c>
      <c r="T532" s="2" t="str">
        <f t="shared" si="89"/>
        <v>56210 - Poskytování cateringových služeb</v>
      </c>
      <c r="AC532" s="2" t="s">
        <v>2148</v>
      </c>
    </row>
    <row r="533" spans="1:29" ht="15" customHeight="1" x14ac:dyDescent="0.25">
      <c r="A533" s="9">
        <v>4</v>
      </c>
      <c r="B533" s="9"/>
      <c r="C533" s="10"/>
      <c r="D533" s="10"/>
      <c r="E533" s="11" t="s">
        <v>5242</v>
      </c>
      <c r="F533" s="12" t="str">
        <f t="shared" si="93"/>
        <v>56.29</v>
      </c>
      <c r="G533" s="12" t="s">
        <v>5242</v>
      </c>
      <c r="H533" s="12" t="s">
        <v>5243</v>
      </c>
      <c r="I533" s="13" t="str">
        <f t="shared" si="85"/>
        <v>56290</v>
      </c>
      <c r="J533" s="13" t="s">
        <v>2151</v>
      </c>
      <c r="K533" s="13" t="str">
        <f t="shared" si="87"/>
        <v>56290 - Poskytování ostatních stravovacích služeb</v>
      </c>
      <c r="L533" s="28">
        <f>IF(Převodník!$A$12='Číselník 2008 ÚR 4 a 5'!M533,1,0)</f>
        <v>0</v>
      </c>
      <c r="M533" s="2" t="s">
        <v>2153</v>
      </c>
      <c r="N533" s="17" t="s">
        <v>2152</v>
      </c>
      <c r="O533" s="9" t="str">
        <f t="shared" si="86"/>
        <v>56.29 - Poskytování ostatních stravovacích služeb</v>
      </c>
      <c r="P533" s="9" t="s">
        <v>5244</v>
      </c>
      <c r="Q533" s="2">
        <f t="shared" si="90"/>
        <v>0</v>
      </c>
      <c r="S533" s="2">
        <f t="shared" si="88"/>
        <v>0</v>
      </c>
      <c r="T533" s="2" t="str">
        <f t="shared" si="89"/>
        <v>56290 - Poskytování ostatních stravovacích služeb</v>
      </c>
      <c r="AC533" s="2" t="s">
        <v>2153</v>
      </c>
    </row>
    <row r="534" spans="1:29" ht="15" customHeight="1" x14ac:dyDescent="0.25">
      <c r="A534" s="9">
        <v>5</v>
      </c>
      <c r="B534" s="9"/>
      <c r="C534" s="16"/>
      <c r="D534" s="16"/>
      <c r="E534" s="11" t="s">
        <v>5245</v>
      </c>
      <c r="F534" s="12" t="str">
        <f t="shared" si="93"/>
        <v>56.29.1</v>
      </c>
      <c r="G534" s="12" t="s">
        <v>5245</v>
      </c>
      <c r="H534" s="12" t="s">
        <v>2157</v>
      </c>
      <c r="I534" s="13" t="str">
        <f t="shared" si="85"/>
        <v>56291</v>
      </c>
      <c r="J534" s="13" t="s">
        <v>2157</v>
      </c>
      <c r="K534" s="13" t="str">
        <f t="shared" si="87"/>
        <v>56291 - Stravování v závodních kuchyních</v>
      </c>
      <c r="L534" s="28">
        <f>IF(Převodník!$A$12='Číselník 2008 ÚR 4 a 5'!M534,1,0)</f>
        <v>0</v>
      </c>
      <c r="M534" s="2" t="s">
        <v>5246</v>
      </c>
      <c r="N534" s="14" t="s">
        <v>5247</v>
      </c>
      <c r="O534" s="9" t="str">
        <f t="shared" si="86"/>
        <v>56.29.1 - Stravování v závodních kuchyních</v>
      </c>
      <c r="P534" s="9" t="s">
        <v>5248</v>
      </c>
      <c r="Q534" s="2">
        <f t="shared" si="90"/>
        <v>0</v>
      </c>
      <c r="S534" s="2">
        <f t="shared" si="88"/>
        <v>0</v>
      </c>
      <c r="T534" s="2" t="str">
        <f t="shared" si="89"/>
        <v>56291 - Stravování v závodních kuchyních</v>
      </c>
      <c r="AC534" s="2" t="s">
        <v>5246</v>
      </c>
    </row>
    <row r="535" spans="1:29" ht="15" customHeight="1" x14ac:dyDescent="0.25">
      <c r="A535" s="9">
        <v>5</v>
      </c>
      <c r="B535" s="9"/>
      <c r="C535" s="16"/>
      <c r="D535" s="16"/>
      <c r="E535" s="11" t="s">
        <v>5249</v>
      </c>
      <c r="F535" s="12" t="str">
        <f t="shared" si="93"/>
        <v>56.29.2</v>
      </c>
      <c r="G535" s="12" t="s">
        <v>5249</v>
      </c>
      <c r="H535" s="12" t="s">
        <v>2161</v>
      </c>
      <c r="I535" s="13" t="str">
        <f t="shared" si="85"/>
        <v>56292</v>
      </c>
      <c r="J535" s="13" t="s">
        <v>2161</v>
      </c>
      <c r="K535" s="13" t="str">
        <f t="shared" si="87"/>
        <v>56292 - Stravování ve školních zařízeních, menzách</v>
      </c>
      <c r="L535" s="28">
        <f>IF(Převodník!$A$12='Číselník 2008 ÚR 4 a 5'!M535,1,0)</f>
        <v>0</v>
      </c>
      <c r="M535" s="2" t="s">
        <v>2163</v>
      </c>
      <c r="N535" s="14" t="s">
        <v>2162</v>
      </c>
      <c r="O535" s="9" t="str">
        <f t="shared" si="86"/>
        <v>56.29.2 - Stravování ve školních zařízeních, menzách</v>
      </c>
      <c r="P535" s="9" t="s">
        <v>5250</v>
      </c>
      <c r="Q535" s="2">
        <f t="shared" si="90"/>
        <v>0</v>
      </c>
      <c r="S535" s="2">
        <f t="shared" si="88"/>
        <v>0</v>
      </c>
      <c r="T535" s="2" t="str">
        <f t="shared" si="89"/>
        <v>56292 - Stravování ve školních zařízeních, menzách</v>
      </c>
      <c r="AC535" s="2" t="s">
        <v>2163</v>
      </c>
    </row>
    <row r="536" spans="1:29" ht="15" customHeight="1" x14ac:dyDescent="0.25">
      <c r="A536" s="9">
        <v>5</v>
      </c>
      <c r="B536" s="9"/>
      <c r="C536" s="16"/>
      <c r="D536" s="16"/>
      <c r="E536" s="11" t="s">
        <v>5251</v>
      </c>
      <c r="F536" s="12" t="str">
        <f t="shared" si="93"/>
        <v>56.29.9</v>
      </c>
      <c r="G536" s="12" t="s">
        <v>5251</v>
      </c>
      <c r="H536" s="12" t="s">
        <v>2164</v>
      </c>
      <c r="I536" s="13" t="str">
        <f t="shared" si="85"/>
        <v>56299</v>
      </c>
      <c r="J536" s="13" t="s">
        <v>2164</v>
      </c>
      <c r="K536" s="13" t="str">
        <f t="shared" si="87"/>
        <v>56299 - Poskytování jiných stravovacích služeb j. n.</v>
      </c>
      <c r="L536" s="28">
        <f>IF(Převodník!$A$12='Číselník 2008 ÚR 4 a 5'!M536,1,0)</f>
        <v>0</v>
      </c>
      <c r="M536" s="2" t="s">
        <v>2166</v>
      </c>
      <c r="N536" s="14" t="s">
        <v>2165</v>
      </c>
      <c r="O536" s="9" t="str">
        <f t="shared" si="86"/>
        <v>56.29.9 - Poskytování jiných stravovacích služeb j. n.</v>
      </c>
      <c r="P536" s="9" t="s">
        <v>5252</v>
      </c>
      <c r="Q536" s="2">
        <f t="shared" si="90"/>
        <v>0</v>
      </c>
      <c r="S536" s="2">
        <f t="shared" si="88"/>
        <v>0</v>
      </c>
      <c r="T536" s="2" t="str">
        <f t="shared" si="89"/>
        <v>56299 - Poskytování jiných stravovacích služeb j. n.</v>
      </c>
      <c r="AC536" s="2" t="s">
        <v>2166</v>
      </c>
    </row>
    <row r="537" spans="1:29" ht="15" customHeight="1" x14ac:dyDescent="0.25">
      <c r="A537" s="9">
        <v>4</v>
      </c>
      <c r="B537" s="9"/>
      <c r="C537" s="10"/>
      <c r="D537" s="10"/>
      <c r="E537" s="11" t="s">
        <v>5253</v>
      </c>
      <c r="F537" s="12" t="str">
        <f>E537</f>
        <v>56.30</v>
      </c>
      <c r="G537" s="12" t="s">
        <v>5253</v>
      </c>
      <c r="H537" s="12" t="s">
        <v>5254</v>
      </c>
      <c r="I537" s="13" t="str">
        <f t="shared" si="85"/>
        <v>56300</v>
      </c>
      <c r="J537" s="13" t="s">
        <v>2167</v>
      </c>
      <c r="K537" s="13" t="str">
        <f t="shared" si="87"/>
        <v>56300 - Pohostinství</v>
      </c>
      <c r="L537" s="28">
        <f>IF(Převodník!$A$12='Číselník 2008 ÚR 4 a 5'!M537,1,0)</f>
        <v>0</v>
      </c>
      <c r="M537" s="2" t="s">
        <v>2169</v>
      </c>
      <c r="N537" s="14" t="s">
        <v>2168</v>
      </c>
      <c r="O537" s="9" t="str">
        <f t="shared" si="86"/>
        <v>56.30 - Pohostinství</v>
      </c>
      <c r="P537" s="9" t="s">
        <v>5255</v>
      </c>
      <c r="Q537" s="2">
        <f t="shared" si="90"/>
        <v>0</v>
      </c>
      <c r="S537" s="2">
        <f t="shared" si="88"/>
        <v>0</v>
      </c>
      <c r="T537" s="2" t="str">
        <f t="shared" si="89"/>
        <v>56300 - Pohostinství</v>
      </c>
      <c r="AC537" s="2" t="s">
        <v>2169</v>
      </c>
    </row>
    <row r="538" spans="1:29" ht="15" customHeight="1" x14ac:dyDescent="0.25">
      <c r="A538" s="9">
        <v>4</v>
      </c>
      <c r="B538" s="9"/>
      <c r="C538" s="10"/>
      <c r="D538" s="10"/>
      <c r="E538" s="11" t="s">
        <v>5256</v>
      </c>
      <c r="F538" s="12" t="str">
        <f t="shared" ref="F538:F548" si="94">E538</f>
        <v>58.11</v>
      </c>
      <c r="G538" s="12" t="s">
        <v>5256</v>
      </c>
      <c r="H538" s="12" t="s">
        <v>5257</v>
      </c>
      <c r="I538" s="13" t="str">
        <f t="shared" si="85"/>
        <v>58110</v>
      </c>
      <c r="J538" s="13" t="s">
        <v>2171</v>
      </c>
      <c r="K538" s="13" t="str">
        <f t="shared" si="87"/>
        <v>58110 - Vydávání knih</v>
      </c>
      <c r="L538" s="28">
        <f>IF(Převodník!$A$12='Číselník 2008 ÚR 4 a 5'!M538,1,0)</f>
        <v>0</v>
      </c>
      <c r="M538" s="2" t="s">
        <v>2173</v>
      </c>
      <c r="N538" s="14" t="s">
        <v>2172</v>
      </c>
      <c r="O538" s="9" t="str">
        <f t="shared" si="86"/>
        <v>58.11 - Vydávání knih</v>
      </c>
      <c r="P538" s="9" t="s">
        <v>5258</v>
      </c>
      <c r="Q538" s="2">
        <f t="shared" si="90"/>
        <v>0</v>
      </c>
      <c r="S538" s="2">
        <f t="shared" si="88"/>
        <v>0</v>
      </c>
      <c r="T538" s="2" t="str">
        <f t="shared" si="89"/>
        <v>58110 - Vydávání knih</v>
      </c>
      <c r="AC538" s="2" t="s">
        <v>2173</v>
      </c>
    </row>
    <row r="539" spans="1:29" ht="15" customHeight="1" x14ac:dyDescent="0.25">
      <c r="A539" s="9">
        <v>4</v>
      </c>
      <c r="B539" s="9"/>
      <c r="C539" s="10"/>
      <c r="D539" s="10"/>
      <c r="E539" s="11" t="s">
        <v>5259</v>
      </c>
      <c r="F539" s="12" t="str">
        <f t="shared" si="94"/>
        <v>58.12</v>
      </c>
      <c r="G539" s="12" t="s">
        <v>5259</v>
      </c>
      <c r="H539" s="12" t="s">
        <v>5260</v>
      </c>
      <c r="I539" s="13" t="str">
        <f t="shared" si="85"/>
        <v>58120</v>
      </c>
      <c r="J539" s="13" t="s">
        <v>2175</v>
      </c>
      <c r="K539" s="13" t="str">
        <f t="shared" si="87"/>
        <v xml:space="preserve">58120 - Vydávání adresářů a jiných seznamů </v>
      </c>
      <c r="L539" s="28">
        <f>IF(Převodník!$A$12='Číselník 2008 ÚR 4 a 5'!M539,1,0)</f>
        <v>0</v>
      </c>
      <c r="M539" s="2" t="s">
        <v>2177</v>
      </c>
      <c r="N539" s="14" t="s">
        <v>5261</v>
      </c>
      <c r="O539" s="9" t="str">
        <f t="shared" si="86"/>
        <v xml:space="preserve">58.12 - Vydávání adresářů a jiných seznamů </v>
      </c>
      <c r="P539" s="9" t="s">
        <v>5262</v>
      </c>
      <c r="Q539" s="2">
        <f t="shared" si="90"/>
        <v>0</v>
      </c>
      <c r="S539" s="2">
        <f t="shared" si="88"/>
        <v>0</v>
      </c>
      <c r="T539" s="2" t="str">
        <f t="shared" si="89"/>
        <v>58120 - Vydávání adresářů a jiných seznamů</v>
      </c>
      <c r="AC539" s="2" t="s">
        <v>2177</v>
      </c>
    </row>
    <row r="540" spans="1:29" ht="15" customHeight="1" x14ac:dyDescent="0.25">
      <c r="A540" s="9">
        <v>4</v>
      </c>
      <c r="B540" s="9"/>
      <c r="C540" s="10"/>
      <c r="D540" s="10"/>
      <c r="E540" s="11" t="s">
        <v>5263</v>
      </c>
      <c r="F540" s="12" t="str">
        <f t="shared" si="94"/>
        <v>58.13</v>
      </c>
      <c r="G540" s="12" t="s">
        <v>5263</v>
      </c>
      <c r="H540" s="12" t="s">
        <v>5264</v>
      </c>
      <c r="I540" s="13" t="str">
        <f t="shared" si="85"/>
        <v>58130</v>
      </c>
      <c r="J540" s="13" t="s">
        <v>2180</v>
      </c>
      <c r="K540" s="13" t="str">
        <f t="shared" si="87"/>
        <v>58130 - Vydávání novin</v>
      </c>
      <c r="L540" s="28">
        <f>IF(Převodník!$A$12='Číselník 2008 ÚR 4 a 5'!M540,1,0)</f>
        <v>0</v>
      </c>
      <c r="M540" s="2" t="s">
        <v>2182</v>
      </c>
      <c r="N540" s="14" t="s">
        <v>2181</v>
      </c>
      <c r="O540" s="9" t="str">
        <f t="shared" si="86"/>
        <v>58.13 - Vydávání novin</v>
      </c>
      <c r="P540" s="9" t="s">
        <v>5265</v>
      </c>
      <c r="Q540" s="2">
        <f t="shared" si="90"/>
        <v>0</v>
      </c>
      <c r="S540" s="2">
        <f t="shared" si="88"/>
        <v>0</v>
      </c>
      <c r="T540" s="2" t="str">
        <f t="shared" si="89"/>
        <v>58130 - Vydávání novin</v>
      </c>
      <c r="AC540" s="2" t="s">
        <v>2182</v>
      </c>
    </row>
    <row r="541" spans="1:29" ht="15" customHeight="1" x14ac:dyDescent="0.25">
      <c r="A541" s="9">
        <v>4</v>
      </c>
      <c r="B541" s="9"/>
      <c r="C541" s="10"/>
      <c r="D541" s="10"/>
      <c r="E541" s="11" t="s">
        <v>5266</v>
      </c>
      <c r="F541" s="12" t="str">
        <f t="shared" si="94"/>
        <v>58.14</v>
      </c>
      <c r="G541" s="12" t="s">
        <v>5266</v>
      </c>
      <c r="H541" s="12" t="s">
        <v>5267</v>
      </c>
      <c r="I541" s="13" t="str">
        <f t="shared" si="85"/>
        <v>58140</v>
      </c>
      <c r="J541" s="13" t="s">
        <v>2184</v>
      </c>
      <c r="K541" s="13" t="str">
        <f t="shared" si="87"/>
        <v>58140 - Vydávání časopisů a ostatních periodických publikací</v>
      </c>
      <c r="L541" s="28">
        <f>IF(Převodník!$A$12='Číselník 2008 ÚR 4 a 5'!M541,1,0)</f>
        <v>0</v>
      </c>
      <c r="M541" s="2" t="s">
        <v>2186</v>
      </c>
      <c r="N541" s="14" t="s">
        <v>2185</v>
      </c>
      <c r="O541" s="9" t="str">
        <f t="shared" si="86"/>
        <v>58.14 - Vydávání časopisů a ostatních periodických publikací</v>
      </c>
      <c r="P541" s="9" t="s">
        <v>5268</v>
      </c>
      <c r="Q541" s="2">
        <f t="shared" si="90"/>
        <v>0</v>
      </c>
      <c r="S541" s="2">
        <f t="shared" si="88"/>
        <v>0</v>
      </c>
      <c r="T541" s="2" t="str">
        <f t="shared" si="89"/>
        <v>58140 - Vydávání časopisů a ostatních periodických publikací</v>
      </c>
      <c r="AC541" s="2" t="s">
        <v>2186</v>
      </c>
    </row>
    <row r="542" spans="1:29" ht="15" customHeight="1" x14ac:dyDescent="0.25">
      <c r="A542" s="9">
        <v>4</v>
      </c>
      <c r="B542" s="9"/>
      <c r="C542" s="10"/>
      <c r="D542" s="10"/>
      <c r="E542" s="11" t="s">
        <v>5269</v>
      </c>
      <c r="F542" s="12" t="str">
        <f t="shared" si="94"/>
        <v>58.19</v>
      </c>
      <c r="G542" s="12" t="s">
        <v>5269</v>
      </c>
      <c r="H542" s="12" t="s">
        <v>5270</v>
      </c>
      <c r="I542" s="13" t="str">
        <f t="shared" si="85"/>
        <v>58190</v>
      </c>
      <c r="J542" s="13" t="s">
        <v>2178</v>
      </c>
      <c r="K542" s="13" t="str">
        <f t="shared" si="87"/>
        <v>58190 - Ostatní vydavatelské činnosti</v>
      </c>
      <c r="L542" s="28">
        <f>IF(Převodník!$A$12='Číselník 2008 ÚR 4 a 5'!M542,1,0)</f>
        <v>0</v>
      </c>
      <c r="M542" s="2" t="s">
        <v>2190</v>
      </c>
      <c r="N542" s="14" t="s">
        <v>2189</v>
      </c>
      <c r="O542" s="9" t="str">
        <f t="shared" si="86"/>
        <v>58.19 - Ostatní vydavatelské činnosti</v>
      </c>
      <c r="P542" s="9" t="s">
        <v>5271</v>
      </c>
      <c r="Q542" s="2">
        <f t="shared" si="90"/>
        <v>0</v>
      </c>
      <c r="S542" s="2">
        <f t="shared" si="88"/>
        <v>0</v>
      </c>
      <c r="T542" s="2" t="str">
        <f t="shared" si="89"/>
        <v>58190 - Ostatní vydavatelské činnosti</v>
      </c>
      <c r="AC542" s="2" t="s">
        <v>2190</v>
      </c>
    </row>
    <row r="543" spans="1:29" ht="15" customHeight="1" x14ac:dyDescent="0.25">
      <c r="A543" s="9">
        <v>4</v>
      </c>
      <c r="B543" s="9"/>
      <c r="C543" s="10"/>
      <c r="D543" s="10"/>
      <c r="E543" s="11" t="s">
        <v>5272</v>
      </c>
      <c r="F543" s="12" t="str">
        <f t="shared" si="94"/>
        <v>58.21</v>
      </c>
      <c r="G543" s="12" t="s">
        <v>5272</v>
      </c>
      <c r="H543" s="12" t="s">
        <v>5273</v>
      </c>
      <c r="I543" s="13" t="str">
        <f t="shared" si="85"/>
        <v>58210</v>
      </c>
      <c r="J543" s="13" t="s">
        <v>2192</v>
      </c>
      <c r="K543" s="13" t="str">
        <f t="shared" si="87"/>
        <v>58210 - Vydávání počítačových her</v>
      </c>
      <c r="L543" s="28">
        <f>IF(Převodník!$A$12='Číselník 2008 ÚR 4 a 5'!M543,1,0)</f>
        <v>0</v>
      </c>
      <c r="M543" s="2" t="s">
        <v>2194</v>
      </c>
      <c r="N543" s="14" t="s">
        <v>2193</v>
      </c>
      <c r="O543" s="9" t="str">
        <f t="shared" si="86"/>
        <v>58.21 - Vydávání počítačových her</v>
      </c>
      <c r="P543" s="9" t="s">
        <v>5274</v>
      </c>
      <c r="Q543" s="2">
        <f t="shared" si="90"/>
        <v>0</v>
      </c>
      <c r="S543" s="2">
        <f t="shared" si="88"/>
        <v>0</v>
      </c>
      <c r="T543" s="2" t="str">
        <f t="shared" si="89"/>
        <v>58210 - Vydávání počítačových her</v>
      </c>
      <c r="AC543" s="2" t="s">
        <v>2194</v>
      </c>
    </row>
    <row r="544" spans="1:29" ht="15" customHeight="1" x14ac:dyDescent="0.25">
      <c r="A544" s="9">
        <v>4</v>
      </c>
      <c r="B544" s="9"/>
      <c r="C544" s="10"/>
      <c r="D544" s="10"/>
      <c r="E544" s="11" t="s">
        <v>5275</v>
      </c>
      <c r="F544" s="12" t="str">
        <f t="shared" si="94"/>
        <v>58.29</v>
      </c>
      <c r="G544" s="12" t="s">
        <v>5275</v>
      </c>
      <c r="H544" s="12" t="s">
        <v>5276</v>
      </c>
      <c r="I544" s="13" t="str">
        <f t="shared" si="85"/>
        <v>58290</v>
      </c>
      <c r="J544" s="13" t="s">
        <v>2196</v>
      </c>
      <c r="K544" s="13" t="str">
        <f t="shared" si="87"/>
        <v>58290 - Ostatní vydávání softwaru</v>
      </c>
      <c r="L544" s="28">
        <f>IF(Převodník!$A$12='Číselník 2008 ÚR 4 a 5'!M544,1,0)</f>
        <v>0</v>
      </c>
      <c r="M544" s="2" t="s">
        <v>2198</v>
      </c>
      <c r="N544" s="14" t="s">
        <v>2197</v>
      </c>
      <c r="O544" s="9" t="str">
        <f t="shared" si="86"/>
        <v>58.29 - Ostatní vydávání softwaru</v>
      </c>
      <c r="P544" s="9" t="s">
        <v>5277</v>
      </c>
      <c r="Q544" s="2">
        <f t="shared" si="90"/>
        <v>0</v>
      </c>
      <c r="S544" s="2">
        <f t="shared" si="88"/>
        <v>0</v>
      </c>
      <c r="T544" s="2" t="str">
        <f t="shared" si="89"/>
        <v>58290 - Ostatní vydávání softwaru</v>
      </c>
      <c r="AC544" s="2" t="s">
        <v>2198</v>
      </c>
    </row>
    <row r="545" spans="1:29" ht="15" customHeight="1" x14ac:dyDescent="0.25">
      <c r="A545" s="9">
        <v>4</v>
      </c>
      <c r="B545" s="9"/>
      <c r="C545" s="10"/>
      <c r="D545" s="10"/>
      <c r="E545" s="11" t="s">
        <v>5278</v>
      </c>
      <c r="F545" s="12" t="str">
        <f t="shared" si="94"/>
        <v>59.11</v>
      </c>
      <c r="G545" s="12" t="s">
        <v>5278</v>
      </c>
      <c r="H545" s="12" t="s">
        <v>5279</v>
      </c>
      <c r="I545" s="13" t="str">
        <f t="shared" si="85"/>
        <v>59110</v>
      </c>
      <c r="J545" s="13" t="s">
        <v>2200</v>
      </c>
      <c r="K545" s="13" t="str">
        <f t="shared" si="87"/>
        <v>59110 - Produkce filmů, videozáznamů a televizních programů</v>
      </c>
      <c r="L545" s="28">
        <f>IF(Převodník!$A$12='Číselník 2008 ÚR 4 a 5'!M545,1,0)</f>
        <v>0</v>
      </c>
      <c r="M545" s="2" t="s">
        <v>2202</v>
      </c>
      <c r="N545" s="14" t="s">
        <v>2201</v>
      </c>
      <c r="O545" s="9" t="str">
        <f t="shared" si="86"/>
        <v>59.11 - Produkce filmů, videozáznamů a televizních programů</v>
      </c>
      <c r="P545" s="9" t="s">
        <v>5280</v>
      </c>
      <c r="Q545" s="2">
        <f t="shared" si="90"/>
        <v>0</v>
      </c>
      <c r="S545" s="2">
        <f t="shared" si="88"/>
        <v>0</v>
      </c>
      <c r="T545" s="2" t="str">
        <f t="shared" si="89"/>
        <v>59110 - Produkce filmů, videozáznamů a televizních programů</v>
      </c>
      <c r="AC545" s="2" t="s">
        <v>2202</v>
      </c>
    </row>
    <row r="546" spans="1:29" ht="15" customHeight="1" x14ac:dyDescent="0.25">
      <c r="A546" s="9">
        <v>4</v>
      </c>
      <c r="B546" s="9"/>
      <c r="C546" s="10"/>
      <c r="D546" s="10"/>
      <c r="E546" s="11" t="s">
        <v>5281</v>
      </c>
      <c r="F546" s="12" t="str">
        <f t="shared" si="94"/>
        <v>59.12</v>
      </c>
      <c r="G546" s="12" t="s">
        <v>5281</v>
      </c>
      <c r="H546" s="12" t="s">
        <v>5282</v>
      </c>
      <c r="I546" s="13" t="str">
        <f t="shared" si="85"/>
        <v>59120</v>
      </c>
      <c r="J546" s="13" t="s">
        <v>2204</v>
      </c>
      <c r="K546" s="13" t="str">
        <f t="shared" si="87"/>
        <v>59120 - Postprodukce filmů, videozáznamů a televizních programů</v>
      </c>
      <c r="L546" s="28">
        <f>IF(Převodník!$A$12='Číselník 2008 ÚR 4 a 5'!M546,1,0)</f>
        <v>0</v>
      </c>
      <c r="M546" s="2" t="s">
        <v>2206</v>
      </c>
      <c r="N546" s="14" t="s">
        <v>2205</v>
      </c>
      <c r="O546" s="9" t="str">
        <f t="shared" si="86"/>
        <v>59.12 - Postprodukce filmů, videozáznamů a televizních programů</v>
      </c>
      <c r="P546" s="9" t="s">
        <v>5283</v>
      </c>
      <c r="Q546" s="2">
        <f t="shared" si="90"/>
        <v>0</v>
      </c>
      <c r="S546" s="2">
        <f t="shared" si="88"/>
        <v>0</v>
      </c>
      <c r="T546" s="2" t="str">
        <f t="shared" si="89"/>
        <v>59120 - Postprodukce filmů, videozáznamů a televizních programů</v>
      </c>
      <c r="AC546" s="2" t="s">
        <v>2206</v>
      </c>
    </row>
    <row r="547" spans="1:29" ht="15" customHeight="1" x14ac:dyDescent="0.25">
      <c r="A547" s="9">
        <v>4</v>
      </c>
      <c r="B547" s="9"/>
      <c r="C547" s="10"/>
      <c r="D547" s="10"/>
      <c r="E547" s="11" t="s">
        <v>5284</v>
      </c>
      <c r="F547" s="12" t="str">
        <f t="shared" si="94"/>
        <v>59.13</v>
      </c>
      <c r="G547" s="12" t="s">
        <v>5284</v>
      </c>
      <c r="H547" s="12" t="s">
        <v>5285</v>
      </c>
      <c r="I547" s="13" t="str">
        <f t="shared" si="85"/>
        <v>59130</v>
      </c>
      <c r="J547" s="13" t="s">
        <v>2209</v>
      </c>
      <c r="K547" s="13" t="str">
        <f t="shared" si="87"/>
        <v>59130 - Distribuce filmů, videozáznamů a televizních programů</v>
      </c>
      <c r="L547" s="28">
        <f>IF(Převodník!$A$12='Číselník 2008 ÚR 4 a 5'!M547,1,0)</f>
        <v>0</v>
      </c>
      <c r="M547" s="2" t="s">
        <v>2211</v>
      </c>
      <c r="N547" s="14" t="s">
        <v>2210</v>
      </c>
      <c r="O547" s="9" t="str">
        <f t="shared" si="86"/>
        <v>59.13 - Distribuce filmů, videozáznamů a televizních programů</v>
      </c>
      <c r="P547" s="9" t="s">
        <v>5286</v>
      </c>
      <c r="Q547" s="2">
        <f t="shared" si="90"/>
        <v>0</v>
      </c>
      <c r="S547" s="2">
        <f t="shared" si="88"/>
        <v>0</v>
      </c>
      <c r="T547" s="2" t="str">
        <f t="shared" si="89"/>
        <v>59130 - Distribuce filmů, videozáznamů a televizních programů</v>
      </c>
      <c r="AC547" s="2" t="s">
        <v>2211</v>
      </c>
    </row>
    <row r="548" spans="1:29" ht="15" customHeight="1" x14ac:dyDescent="0.25">
      <c r="A548" s="9">
        <v>4</v>
      </c>
      <c r="B548" s="9"/>
      <c r="C548" s="10"/>
      <c r="D548" s="10"/>
      <c r="E548" s="11" t="s">
        <v>5287</v>
      </c>
      <c r="F548" s="12" t="str">
        <f t="shared" si="94"/>
        <v>59.14</v>
      </c>
      <c r="G548" s="12" t="s">
        <v>5287</v>
      </c>
      <c r="H548" s="12" t="s">
        <v>5288</v>
      </c>
      <c r="I548" s="13" t="str">
        <f t="shared" si="85"/>
        <v>59140</v>
      </c>
      <c r="J548" s="13" t="s">
        <v>2214</v>
      </c>
      <c r="K548" s="13" t="str">
        <f t="shared" si="87"/>
        <v xml:space="preserve">59140 - Promítání filmů </v>
      </c>
      <c r="L548" s="28">
        <f>IF(Převodník!$A$12='Číselník 2008 ÚR 4 a 5'!M548,1,0)</f>
        <v>0</v>
      </c>
      <c r="M548" s="2" t="s">
        <v>2216</v>
      </c>
      <c r="N548" s="14" t="s">
        <v>5289</v>
      </c>
      <c r="O548" s="9" t="str">
        <f t="shared" si="86"/>
        <v xml:space="preserve">59.14 - Promítání filmů </v>
      </c>
      <c r="P548" s="9" t="s">
        <v>5290</v>
      </c>
      <c r="Q548" s="2">
        <f t="shared" si="90"/>
        <v>0</v>
      </c>
      <c r="S548" s="2">
        <f t="shared" si="88"/>
        <v>0</v>
      </c>
      <c r="T548" s="2" t="str">
        <f t="shared" si="89"/>
        <v>59140 - Promítání filmů</v>
      </c>
      <c r="AC548" s="2" t="s">
        <v>2216</v>
      </c>
    </row>
    <row r="549" spans="1:29" ht="15" customHeight="1" x14ac:dyDescent="0.25">
      <c r="A549" s="9">
        <v>4</v>
      </c>
      <c r="B549" s="9"/>
      <c r="C549" s="10"/>
      <c r="D549" s="10"/>
      <c r="E549" s="11" t="s">
        <v>5291</v>
      </c>
      <c r="F549" s="12" t="str">
        <f>E549</f>
        <v>59.20</v>
      </c>
      <c r="G549" s="12" t="s">
        <v>5291</v>
      </c>
      <c r="H549" s="12" t="s">
        <v>5292</v>
      </c>
      <c r="I549" s="13" t="str">
        <f t="shared" si="85"/>
        <v>59200</v>
      </c>
      <c r="J549" s="13" t="s">
        <v>2218</v>
      </c>
      <c r="K549" s="13" t="str">
        <f t="shared" si="87"/>
        <v>59200 - Pořizování zvukových nahrávek a hudební vydavatelské činnosti</v>
      </c>
      <c r="L549" s="28">
        <f>IF(Převodník!$A$12='Číselník 2008 ÚR 4 a 5'!M549,1,0)</f>
        <v>0</v>
      </c>
      <c r="M549" s="2" t="s">
        <v>2220</v>
      </c>
      <c r="N549" s="14" t="s">
        <v>5293</v>
      </c>
      <c r="O549" s="9" t="str">
        <f t="shared" si="86"/>
        <v>59.20 - Pořizování zvukových nahrávek a hudební vydavatelské činnosti</v>
      </c>
      <c r="P549" s="9" t="s">
        <v>5294</v>
      </c>
      <c r="Q549" s="2">
        <f t="shared" si="90"/>
        <v>0</v>
      </c>
      <c r="S549" s="2">
        <f t="shared" si="88"/>
        <v>0</v>
      </c>
      <c r="T549" s="2" t="str">
        <f t="shared" si="89"/>
        <v>59200 - Pořizování zvukových nahrávek a hudební vydavatelské činnosti</v>
      </c>
      <c r="AC549" s="2" t="s">
        <v>2220</v>
      </c>
    </row>
    <row r="550" spans="1:29" ht="15" customHeight="1" x14ac:dyDescent="0.25">
      <c r="A550" s="9">
        <v>4</v>
      </c>
      <c r="B550" s="9"/>
      <c r="C550" s="10"/>
      <c r="D550" s="10"/>
      <c r="E550" s="11" t="s">
        <v>5295</v>
      </c>
      <c r="F550" s="12" t="str">
        <f>E550</f>
        <v>60.10</v>
      </c>
      <c r="G550" s="12" t="s">
        <v>5295</v>
      </c>
      <c r="H550" s="12" t="s">
        <v>5296</v>
      </c>
      <c r="I550" s="13" t="str">
        <f t="shared" si="85"/>
        <v>60100</v>
      </c>
      <c r="J550" s="13" t="s">
        <v>2221</v>
      </c>
      <c r="K550" s="13" t="str">
        <f t="shared" si="87"/>
        <v>60100 - Rozhlasové vysílání</v>
      </c>
      <c r="L550" s="28">
        <f>IF(Převodník!$A$12='Číselník 2008 ÚR 4 a 5'!M550,1,0)</f>
        <v>0</v>
      </c>
      <c r="M550" s="2" t="s">
        <v>2223</v>
      </c>
      <c r="N550" s="14" t="s">
        <v>2222</v>
      </c>
      <c r="O550" s="9" t="str">
        <f t="shared" si="86"/>
        <v>60.10 - Rozhlasové vysílání</v>
      </c>
      <c r="P550" s="9" t="s">
        <v>5297</v>
      </c>
      <c r="Q550" s="2">
        <f t="shared" si="90"/>
        <v>0</v>
      </c>
      <c r="S550" s="2">
        <f t="shared" si="88"/>
        <v>0</v>
      </c>
      <c r="T550" s="2" t="str">
        <f t="shared" si="89"/>
        <v>60100 - Rozhlasové vysílání</v>
      </c>
      <c r="AC550" s="2" t="s">
        <v>2223</v>
      </c>
    </row>
    <row r="551" spans="1:29" ht="15" customHeight="1" x14ac:dyDescent="0.25">
      <c r="A551" s="9">
        <v>4</v>
      </c>
      <c r="B551" s="9"/>
      <c r="C551" s="10"/>
      <c r="D551" s="10"/>
      <c r="E551" s="11" t="s">
        <v>5298</v>
      </c>
      <c r="F551" s="12" t="str">
        <f>E551</f>
        <v>60.20</v>
      </c>
      <c r="G551" s="12" t="s">
        <v>5298</v>
      </c>
      <c r="H551" s="12" t="s">
        <v>5299</v>
      </c>
      <c r="I551" s="13" t="str">
        <f t="shared" si="85"/>
        <v>60200</v>
      </c>
      <c r="J551" s="13" t="s">
        <v>2225</v>
      </c>
      <c r="K551" s="13" t="str">
        <f t="shared" si="87"/>
        <v>60200 - Tvorba televizních programů a televizní vysílání</v>
      </c>
      <c r="L551" s="28">
        <f>IF(Převodník!$A$12='Číselník 2008 ÚR 4 a 5'!M551,1,0)</f>
        <v>0</v>
      </c>
      <c r="M551" s="2" t="s">
        <v>2227</v>
      </c>
      <c r="N551" s="17" t="s">
        <v>2226</v>
      </c>
      <c r="O551" s="9" t="str">
        <f t="shared" si="86"/>
        <v>60.20 - Tvorba televizních programů a televizní vysílání</v>
      </c>
      <c r="P551" s="9" t="s">
        <v>5300</v>
      </c>
      <c r="Q551" s="2">
        <f t="shared" si="90"/>
        <v>0</v>
      </c>
      <c r="S551" s="2">
        <f t="shared" si="88"/>
        <v>0</v>
      </c>
      <c r="T551" s="2" t="str">
        <f t="shared" si="89"/>
        <v>60200 - Tvorba televizních programů a televizní vysílání</v>
      </c>
      <c r="AC551" s="2" t="s">
        <v>2227</v>
      </c>
    </row>
    <row r="552" spans="1:29" ht="15" customHeight="1" x14ac:dyDescent="0.25">
      <c r="A552" s="9">
        <v>4</v>
      </c>
      <c r="B552" s="9"/>
      <c r="C552" s="10"/>
      <c r="D552" s="10"/>
      <c r="E552" s="11" t="s">
        <v>5301</v>
      </c>
      <c r="F552" s="12" t="str">
        <f t="shared" ref="F552:F563" si="95">E552</f>
        <v>61.10</v>
      </c>
      <c r="G552" s="12" t="s">
        <v>5301</v>
      </c>
      <c r="H552" s="12" t="s">
        <v>5302</v>
      </c>
      <c r="I552" s="13" t="str">
        <f t="shared" si="85"/>
        <v>61100</v>
      </c>
      <c r="J552" s="13" t="s">
        <v>2230</v>
      </c>
      <c r="K552" s="13" t="str">
        <f t="shared" si="87"/>
        <v>61100 - Činnosti související s pevnou telekomunikační sítí</v>
      </c>
      <c r="L552" s="28">
        <f>IF(Převodník!$A$12='Číselník 2008 ÚR 4 a 5'!M552,1,0)</f>
        <v>0</v>
      </c>
      <c r="M552" s="2" t="s">
        <v>5303</v>
      </c>
      <c r="N552" s="17" t="s">
        <v>5304</v>
      </c>
      <c r="O552" s="9" t="str">
        <f t="shared" si="86"/>
        <v>61.10 - Činnosti související s pevnou telekomunikační sítí</v>
      </c>
      <c r="P552" s="9" t="s">
        <v>5305</v>
      </c>
      <c r="Q552" s="2">
        <f t="shared" si="90"/>
        <v>0</v>
      </c>
      <c r="S552" s="2">
        <f t="shared" si="88"/>
        <v>0</v>
      </c>
      <c r="T552" s="2" t="str">
        <f t="shared" si="89"/>
        <v>61100 - Činnosti související s pevnou telekomunikační sítí</v>
      </c>
      <c r="AC552" s="2" t="s">
        <v>5303</v>
      </c>
    </row>
    <row r="553" spans="1:29" ht="15" customHeight="1" x14ac:dyDescent="0.25">
      <c r="A553" s="9">
        <v>5</v>
      </c>
      <c r="B553" s="9"/>
      <c r="C553" s="16"/>
      <c r="D553" s="16"/>
      <c r="E553" s="11" t="s">
        <v>5306</v>
      </c>
      <c r="F553" s="12" t="str">
        <f t="shared" si="95"/>
        <v>61.10.1</v>
      </c>
      <c r="G553" s="12" t="s">
        <v>5306</v>
      </c>
      <c r="H553" s="12" t="s">
        <v>2235</v>
      </c>
      <c r="I553" s="13" t="str">
        <f t="shared" si="85"/>
        <v>61101</v>
      </c>
      <c r="J553" s="13" t="s">
        <v>2235</v>
      </c>
      <c r="K553" s="13" t="str">
        <f t="shared" si="87"/>
        <v>61101 - Poskytování hlasových služeb přes pevnou telekomunikační síť</v>
      </c>
      <c r="L553" s="28">
        <f>IF(Převodník!$A$12='Číselník 2008 ÚR 4 a 5'!M553,1,0)</f>
        <v>0</v>
      </c>
      <c r="M553" s="2" t="s">
        <v>2237</v>
      </c>
      <c r="N553" s="14" t="s">
        <v>2236</v>
      </c>
      <c r="O553" s="9" t="str">
        <f t="shared" si="86"/>
        <v>61.10.1 - Poskytování hlasových služeb přes pevnou telekomunikační síť</v>
      </c>
      <c r="P553" s="9" t="s">
        <v>5307</v>
      </c>
      <c r="Q553" s="2">
        <f t="shared" si="90"/>
        <v>0</v>
      </c>
      <c r="S553" s="2">
        <f t="shared" si="88"/>
        <v>0</v>
      </c>
      <c r="T553" s="2" t="str">
        <f t="shared" si="89"/>
        <v>61101 - Poskytování hlasových služeb přes pevnou telekomunikační síť</v>
      </c>
      <c r="AC553" s="2" t="s">
        <v>2237</v>
      </c>
    </row>
    <row r="554" spans="1:29" ht="15" customHeight="1" x14ac:dyDescent="0.25">
      <c r="A554" s="9">
        <v>5</v>
      </c>
      <c r="B554" s="9"/>
      <c r="C554" s="16"/>
      <c r="D554" s="16"/>
      <c r="E554" s="11" t="s">
        <v>5308</v>
      </c>
      <c r="F554" s="12" t="str">
        <f t="shared" si="95"/>
        <v>61.10.2</v>
      </c>
      <c r="G554" s="12" t="s">
        <v>5308</v>
      </c>
      <c r="H554" s="12" t="s">
        <v>2239</v>
      </c>
      <c r="I554" s="13" t="str">
        <f t="shared" si="85"/>
        <v>61102</v>
      </c>
      <c r="J554" s="13" t="s">
        <v>2239</v>
      </c>
      <c r="K554" s="13" t="str">
        <f t="shared" si="87"/>
        <v>61102 - Pronájem pevné telekomunikační sítě</v>
      </c>
      <c r="L554" s="28">
        <f>IF(Převodník!$A$12='Číselník 2008 ÚR 4 a 5'!M554,1,0)</f>
        <v>0</v>
      </c>
      <c r="M554" s="2" t="s">
        <v>2241</v>
      </c>
      <c r="N554" s="14" t="s">
        <v>2240</v>
      </c>
      <c r="O554" s="9" t="str">
        <f t="shared" si="86"/>
        <v>61.10.2 - Pronájem pevné telekomunikační sítě</v>
      </c>
      <c r="P554" s="9" t="s">
        <v>5309</v>
      </c>
      <c r="Q554" s="2">
        <f t="shared" si="90"/>
        <v>0</v>
      </c>
      <c r="S554" s="2">
        <f t="shared" si="88"/>
        <v>0</v>
      </c>
      <c r="T554" s="2" t="str">
        <f t="shared" si="89"/>
        <v>61102 - Pronájem pevné telekomunikační sítě</v>
      </c>
      <c r="AC554" s="2" t="s">
        <v>2241</v>
      </c>
    </row>
    <row r="555" spans="1:29" ht="15" customHeight="1" x14ac:dyDescent="0.25">
      <c r="A555" s="9">
        <v>5</v>
      </c>
      <c r="B555" s="9"/>
      <c r="C555" s="16"/>
      <c r="D555" s="16"/>
      <c r="E555" s="11" t="s">
        <v>5310</v>
      </c>
      <c r="F555" s="12" t="str">
        <f t="shared" si="95"/>
        <v>61.10.3</v>
      </c>
      <c r="G555" s="12" t="s">
        <v>5310</v>
      </c>
      <c r="H555" s="12" t="s">
        <v>2242</v>
      </c>
      <c r="I555" s="13" t="str">
        <f t="shared" si="85"/>
        <v>61103</v>
      </c>
      <c r="J555" s="13" t="s">
        <v>2242</v>
      </c>
      <c r="K555" s="13" t="str">
        <f t="shared" si="87"/>
        <v>61103 - Přenos dat přes pevnou telekomunikační síť</v>
      </c>
      <c r="L555" s="28">
        <f>IF(Převodník!$A$12='Číselník 2008 ÚR 4 a 5'!M555,1,0)</f>
        <v>0</v>
      </c>
      <c r="M555" s="2" t="s">
        <v>2244</v>
      </c>
      <c r="N555" s="14" t="s">
        <v>2243</v>
      </c>
      <c r="O555" s="9" t="str">
        <f t="shared" si="86"/>
        <v>61.10.3 - Přenos dat přes pevnou telekomunikační síť</v>
      </c>
      <c r="P555" s="9" t="s">
        <v>5311</v>
      </c>
      <c r="Q555" s="2">
        <f t="shared" si="90"/>
        <v>0</v>
      </c>
      <c r="S555" s="2">
        <f t="shared" si="88"/>
        <v>0</v>
      </c>
      <c r="T555" s="2" t="str">
        <f t="shared" si="89"/>
        <v>61103 - Přenos dat přes pevnou telekomunikační síť</v>
      </c>
      <c r="AC555" s="2" t="s">
        <v>2244</v>
      </c>
    </row>
    <row r="556" spans="1:29" ht="15" customHeight="1" x14ac:dyDescent="0.25">
      <c r="A556" s="9">
        <v>5</v>
      </c>
      <c r="B556" s="9"/>
      <c r="C556" s="16"/>
      <c r="D556" s="16"/>
      <c r="E556" s="11" t="s">
        <v>5312</v>
      </c>
      <c r="F556" s="12" t="str">
        <f t="shared" si="95"/>
        <v>61.10.4</v>
      </c>
      <c r="G556" s="12" t="s">
        <v>5312</v>
      </c>
      <c r="H556" s="12" t="s">
        <v>2245</v>
      </c>
      <c r="I556" s="13" t="str">
        <f t="shared" si="85"/>
        <v>61104</v>
      </c>
      <c r="J556" s="13" t="s">
        <v>2245</v>
      </c>
      <c r="K556" s="13" t="str">
        <f t="shared" si="87"/>
        <v>61104 - Poskytování přístupu k internetu přes pevnou telekomunikační síť</v>
      </c>
      <c r="L556" s="28">
        <f>IF(Převodník!$A$12='Číselník 2008 ÚR 4 a 5'!M556,1,0)</f>
        <v>0</v>
      </c>
      <c r="M556" s="2" t="s">
        <v>5313</v>
      </c>
      <c r="N556" s="14" t="s">
        <v>5314</v>
      </c>
      <c r="O556" s="9" t="str">
        <f t="shared" si="86"/>
        <v>61.10.4 - Poskytování přístupu k internetu přes pevnou telekomunikační síť</v>
      </c>
      <c r="P556" s="9" t="s">
        <v>5315</v>
      </c>
      <c r="Q556" s="2">
        <f t="shared" si="90"/>
        <v>0</v>
      </c>
      <c r="S556" s="2">
        <f t="shared" si="88"/>
        <v>0</v>
      </c>
      <c r="T556" s="2" t="str">
        <f t="shared" si="89"/>
        <v>61104 - Poskytování přístupu k internetu přes pevnou telekomunikační síť</v>
      </c>
      <c r="AC556" s="2" t="s">
        <v>5313</v>
      </c>
    </row>
    <row r="557" spans="1:29" ht="15" customHeight="1" x14ac:dyDescent="0.25">
      <c r="A557" s="9">
        <v>5</v>
      </c>
      <c r="B557" s="9"/>
      <c r="C557" s="16"/>
      <c r="D557" s="16"/>
      <c r="E557" s="11" t="s">
        <v>5316</v>
      </c>
      <c r="F557" s="12" t="str">
        <f t="shared" si="95"/>
        <v>61.10.9</v>
      </c>
      <c r="G557" s="12" t="s">
        <v>5316</v>
      </c>
      <c r="H557" s="12" t="s">
        <v>2248</v>
      </c>
      <c r="I557" s="13" t="str">
        <f t="shared" si="85"/>
        <v>61109</v>
      </c>
      <c r="J557" s="13" t="s">
        <v>2248</v>
      </c>
      <c r="K557" s="13" t="str">
        <f t="shared" si="87"/>
        <v>61109 - Ostatní činnosti související s pevnou telekomunikační sítí</v>
      </c>
      <c r="L557" s="28">
        <f>IF(Převodník!$A$12='Číselník 2008 ÚR 4 a 5'!M557,1,0)</f>
        <v>0</v>
      </c>
      <c r="M557" s="2" t="s">
        <v>5317</v>
      </c>
      <c r="N557" s="14" t="s">
        <v>5318</v>
      </c>
      <c r="O557" s="9" t="str">
        <f t="shared" si="86"/>
        <v>61.10.9 - Ostatní činnosti související s pevnou telekomunikační sítí</v>
      </c>
      <c r="P557" s="9" t="s">
        <v>5319</v>
      </c>
      <c r="Q557" s="2">
        <f t="shared" si="90"/>
        <v>0</v>
      </c>
      <c r="S557" s="2">
        <f t="shared" si="88"/>
        <v>0</v>
      </c>
      <c r="T557" s="2" t="str">
        <f t="shared" si="89"/>
        <v>61109 - Ostatní činnosti související s pevnou telekomunikační sítí</v>
      </c>
      <c r="AC557" s="2" t="s">
        <v>5317</v>
      </c>
    </row>
    <row r="558" spans="1:29" ht="15" customHeight="1" x14ac:dyDescent="0.25">
      <c r="A558" s="9">
        <v>4</v>
      </c>
      <c r="B558" s="9"/>
      <c r="C558" s="10"/>
      <c r="D558" s="10"/>
      <c r="E558" s="11" t="s">
        <v>5320</v>
      </c>
      <c r="F558" s="12" t="str">
        <f t="shared" si="95"/>
        <v>61.20</v>
      </c>
      <c r="G558" s="12" t="s">
        <v>5320</v>
      </c>
      <c r="H558" s="12" t="s">
        <v>5321</v>
      </c>
      <c r="I558" s="13" t="str">
        <f t="shared" si="85"/>
        <v>61200</v>
      </c>
      <c r="J558" s="13" t="s">
        <v>2251</v>
      </c>
      <c r="K558" s="13" t="str">
        <f t="shared" si="87"/>
        <v>61200 - Činnosti související s bezdrátovou telekomunikační sítí</v>
      </c>
      <c r="L558" s="28">
        <f>IF(Převodník!$A$12='Číselník 2008 ÚR 4 a 5'!M558,1,0)</f>
        <v>0</v>
      </c>
      <c r="M558" s="2" t="s">
        <v>2253</v>
      </c>
      <c r="N558" s="17" t="s">
        <v>2252</v>
      </c>
      <c r="O558" s="9" t="str">
        <f t="shared" si="86"/>
        <v>61.20 - Činnosti související s bezdrátovou telekomunikační sítí</v>
      </c>
      <c r="P558" s="9" t="s">
        <v>5322</v>
      </c>
      <c r="Q558" s="2">
        <f t="shared" si="90"/>
        <v>0</v>
      </c>
      <c r="S558" s="2">
        <f t="shared" si="88"/>
        <v>0</v>
      </c>
      <c r="T558" s="2" t="str">
        <f t="shared" si="89"/>
        <v>61200 - Činnosti související s bezdrátovou telekomunikační sítí</v>
      </c>
      <c r="AC558" s="2" t="s">
        <v>2253</v>
      </c>
    </row>
    <row r="559" spans="1:29" ht="15" customHeight="1" x14ac:dyDescent="0.25">
      <c r="A559" s="9">
        <v>5</v>
      </c>
      <c r="B559" s="9"/>
      <c r="C559" s="16"/>
      <c r="D559" s="16"/>
      <c r="E559" s="11" t="s">
        <v>5323</v>
      </c>
      <c r="F559" s="12" t="str">
        <f t="shared" si="95"/>
        <v>61.20.1</v>
      </c>
      <c r="G559" s="12" t="s">
        <v>5323</v>
      </c>
      <c r="H559" s="12" t="s">
        <v>2256</v>
      </c>
      <c r="I559" s="13" t="str">
        <f t="shared" si="85"/>
        <v>61201</v>
      </c>
      <c r="J559" s="13" t="s">
        <v>2256</v>
      </c>
      <c r="K559" s="13" t="str">
        <f t="shared" si="87"/>
        <v>61201 - Poskytování hlasových služeb přes bezdrátovou telekomunikační síť</v>
      </c>
      <c r="L559" s="28">
        <f>IF(Převodník!$A$12='Číselník 2008 ÚR 4 a 5'!M559,1,0)</f>
        <v>0</v>
      </c>
      <c r="M559" s="2" t="s">
        <v>2258</v>
      </c>
      <c r="N559" s="14" t="s">
        <v>2257</v>
      </c>
      <c r="O559" s="9" t="str">
        <f t="shared" si="86"/>
        <v>61.20.1 - Poskytování hlasových služeb přes bezdrátovou telekomunikační síť</v>
      </c>
      <c r="P559" s="9" t="s">
        <v>5324</v>
      </c>
      <c r="Q559" s="2">
        <f t="shared" si="90"/>
        <v>0</v>
      </c>
      <c r="S559" s="2">
        <f t="shared" si="88"/>
        <v>0</v>
      </c>
      <c r="T559" s="2" t="str">
        <f t="shared" si="89"/>
        <v>61201 - Poskytování hlasových služeb přes bezdrátovou telekomunikační síť</v>
      </c>
      <c r="AC559" s="2" t="s">
        <v>2258</v>
      </c>
    </row>
    <row r="560" spans="1:29" ht="15" customHeight="1" x14ac:dyDescent="0.25">
      <c r="A560" s="9">
        <v>5</v>
      </c>
      <c r="B560" s="9"/>
      <c r="C560" s="16"/>
      <c r="D560" s="16"/>
      <c r="E560" s="11" t="s">
        <v>5325</v>
      </c>
      <c r="F560" s="12" t="str">
        <f t="shared" si="95"/>
        <v>61.20.2</v>
      </c>
      <c r="G560" s="12" t="s">
        <v>5325</v>
      </c>
      <c r="H560" s="12" t="s">
        <v>2260</v>
      </c>
      <c r="I560" s="13" t="str">
        <f t="shared" si="85"/>
        <v>61202</v>
      </c>
      <c r="J560" s="13" t="s">
        <v>2260</v>
      </c>
      <c r="K560" s="13" t="str">
        <f t="shared" si="87"/>
        <v>61202 - Pronájem bezdrátové telekomunikační sítě</v>
      </c>
      <c r="L560" s="28">
        <f>IF(Převodník!$A$12='Číselník 2008 ÚR 4 a 5'!M560,1,0)</f>
        <v>0</v>
      </c>
      <c r="M560" s="2" t="s">
        <v>2262</v>
      </c>
      <c r="N560" s="14" t="s">
        <v>2261</v>
      </c>
      <c r="O560" s="9" t="str">
        <f t="shared" si="86"/>
        <v>61.20.2 - Pronájem bezdrátové telekomunikační sítě</v>
      </c>
      <c r="P560" s="9" t="s">
        <v>5326</v>
      </c>
      <c r="Q560" s="2">
        <f t="shared" si="90"/>
        <v>0</v>
      </c>
      <c r="S560" s="2">
        <f t="shared" si="88"/>
        <v>0</v>
      </c>
      <c r="T560" s="2" t="str">
        <f t="shared" si="89"/>
        <v>61202 - Pronájem bezdrátové telekomunikační sítě</v>
      </c>
      <c r="AC560" s="2" t="s">
        <v>2262</v>
      </c>
    </row>
    <row r="561" spans="1:29" ht="15" customHeight="1" x14ac:dyDescent="0.25">
      <c r="A561" s="9">
        <v>5</v>
      </c>
      <c r="B561" s="9"/>
      <c r="C561" s="16"/>
      <c r="D561" s="16"/>
      <c r="E561" s="11" t="s">
        <v>5327</v>
      </c>
      <c r="F561" s="12" t="str">
        <f t="shared" si="95"/>
        <v>61.20.3</v>
      </c>
      <c r="G561" s="12" t="s">
        <v>5327</v>
      </c>
      <c r="H561" s="12" t="s">
        <v>2263</v>
      </c>
      <c r="I561" s="13" t="str">
        <f t="shared" si="85"/>
        <v>61203</v>
      </c>
      <c r="J561" s="13" t="s">
        <v>2263</v>
      </c>
      <c r="K561" s="13" t="str">
        <f t="shared" si="87"/>
        <v>61203 - Přenos dat přes bezdrátovou telekomunikační síť</v>
      </c>
      <c r="L561" s="28">
        <f>IF(Převodník!$A$12='Číselník 2008 ÚR 4 a 5'!M561,1,0)</f>
        <v>0</v>
      </c>
      <c r="M561" s="2" t="s">
        <v>2265</v>
      </c>
      <c r="N561" s="14" t="s">
        <v>2264</v>
      </c>
      <c r="O561" s="9" t="str">
        <f t="shared" si="86"/>
        <v>61.20.3 - Přenos dat přes bezdrátovou telekomunikační síť</v>
      </c>
      <c r="P561" s="9" t="s">
        <v>5328</v>
      </c>
      <c r="Q561" s="2">
        <f t="shared" si="90"/>
        <v>0</v>
      </c>
      <c r="S561" s="2">
        <f t="shared" si="88"/>
        <v>0</v>
      </c>
      <c r="T561" s="2" t="str">
        <f t="shared" si="89"/>
        <v>61203 - Přenos dat přes bezdrátovou telekomunikační síť</v>
      </c>
      <c r="AC561" s="2" t="s">
        <v>2265</v>
      </c>
    </row>
    <row r="562" spans="1:29" ht="15" customHeight="1" x14ac:dyDescent="0.25">
      <c r="A562" s="9">
        <v>5</v>
      </c>
      <c r="B562" s="9"/>
      <c r="C562" s="16"/>
      <c r="D562" s="16"/>
      <c r="E562" s="11" t="s">
        <v>5329</v>
      </c>
      <c r="F562" s="12" t="str">
        <f t="shared" si="95"/>
        <v>61.20.4</v>
      </c>
      <c r="G562" s="12" t="s">
        <v>5329</v>
      </c>
      <c r="H562" s="12" t="s">
        <v>2266</v>
      </c>
      <c r="I562" s="13" t="str">
        <f t="shared" si="85"/>
        <v>61204</v>
      </c>
      <c r="J562" s="13" t="s">
        <v>2266</v>
      </c>
      <c r="K562" s="13" t="str">
        <f t="shared" si="87"/>
        <v>61204 - Poskytování přístupu k internetu přes bezdrátovou telekomunikační síť</v>
      </c>
      <c r="L562" s="28">
        <f>IF(Převodník!$A$12='Číselník 2008 ÚR 4 a 5'!M562,1,0)</f>
        <v>0</v>
      </c>
      <c r="M562" s="2" t="s">
        <v>5330</v>
      </c>
      <c r="N562" s="14" t="s">
        <v>5331</v>
      </c>
      <c r="O562" s="9" t="str">
        <f t="shared" si="86"/>
        <v>61.20.4 - Poskytování přístupu k internetu přes bezdrátovou telekomunikační síť</v>
      </c>
      <c r="P562" s="9" t="s">
        <v>5332</v>
      </c>
      <c r="Q562" s="2">
        <f t="shared" si="90"/>
        <v>0</v>
      </c>
      <c r="S562" s="2">
        <f t="shared" si="88"/>
        <v>0</v>
      </c>
      <c r="T562" s="2" t="str">
        <f t="shared" si="89"/>
        <v>61204 - Poskytování přístupu k internetu přes bezdrátovou telekomunikační síť</v>
      </c>
      <c r="AC562" s="2" t="s">
        <v>5330</v>
      </c>
    </row>
    <row r="563" spans="1:29" ht="15" customHeight="1" x14ac:dyDescent="0.25">
      <c r="A563" s="9">
        <v>5</v>
      </c>
      <c r="B563" s="9"/>
      <c r="C563" s="16"/>
      <c r="D563" s="16"/>
      <c r="E563" s="11" t="s">
        <v>5333</v>
      </c>
      <c r="F563" s="12" t="str">
        <f t="shared" si="95"/>
        <v>61.20.9</v>
      </c>
      <c r="G563" s="12" t="s">
        <v>5333</v>
      </c>
      <c r="H563" s="12" t="s">
        <v>2269</v>
      </c>
      <c r="I563" s="13" t="str">
        <f t="shared" si="85"/>
        <v>61209</v>
      </c>
      <c r="J563" s="13" t="s">
        <v>2269</v>
      </c>
      <c r="K563" s="13" t="str">
        <f t="shared" si="87"/>
        <v>61209 - Ostatní činnosti související s bezdrátovou telekomunikační sítí</v>
      </c>
      <c r="L563" s="28">
        <f>IF(Převodník!$A$12='Číselník 2008 ÚR 4 a 5'!M563,1,0)</f>
        <v>0</v>
      </c>
      <c r="M563" s="2" t="s">
        <v>5334</v>
      </c>
      <c r="N563" s="14" t="s">
        <v>5335</v>
      </c>
      <c r="O563" s="9" t="str">
        <f t="shared" si="86"/>
        <v>61.20.9 - Ostatní činnosti související s bezdrátovou telekomunikační sítí</v>
      </c>
      <c r="P563" s="9" t="s">
        <v>5336</v>
      </c>
      <c r="Q563" s="2">
        <f t="shared" si="90"/>
        <v>0</v>
      </c>
      <c r="S563" s="2">
        <f t="shared" si="88"/>
        <v>0</v>
      </c>
      <c r="T563" s="2" t="str">
        <f t="shared" si="89"/>
        <v>61209 - Ostatní činnosti související s bezdrátovou telekomunikační sítí</v>
      </c>
      <c r="AC563" s="2" t="s">
        <v>5334</v>
      </c>
    </row>
    <row r="564" spans="1:29" ht="15" customHeight="1" x14ac:dyDescent="0.25">
      <c r="A564" s="9">
        <v>4</v>
      </c>
      <c r="B564" s="9"/>
      <c r="C564" s="10"/>
      <c r="D564" s="10"/>
      <c r="E564" s="11" t="s">
        <v>5337</v>
      </c>
      <c r="F564" s="12" t="str">
        <f>E564</f>
        <v>61.30</v>
      </c>
      <c r="G564" s="12" t="s">
        <v>5337</v>
      </c>
      <c r="H564" s="12" t="s">
        <v>5338</v>
      </c>
      <c r="I564" s="13" t="str">
        <f t="shared" si="85"/>
        <v>61300</v>
      </c>
      <c r="J564" s="13" t="s">
        <v>2272</v>
      </c>
      <c r="K564" s="13" t="str">
        <f t="shared" si="87"/>
        <v>61300 - Činnosti související se satelitní telekomunikační sítí</v>
      </c>
      <c r="L564" s="28">
        <f>IF(Převodník!$A$12='Číselník 2008 ÚR 4 a 5'!M564,1,0)</f>
        <v>0</v>
      </c>
      <c r="M564" s="2" t="s">
        <v>2274</v>
      </c>
      <c r="N564" s="17" t="s">
        <v>2273</v>
      </c>
      <c r="O564" s="9" t="str">
        <f t="shared" si="86"/>
        <v>61.30 - Činnosti související se satelitní telekomunikační sítí</v>
      </c>
      <c r="P564" s="9" t="s">
        <v>5339</v>
      </c>
      <c r="Q564" s="2">
        <f t="shared" si="90"/>
        <v>0</v>
      </c>
      <c r="S564" s="2">
        <f t="shared" si="88"/>
        <v>0</v>
      </c>
      <c r="T564" s="2" t="str">
        <f t="shared" si="89"/>
        <v>61300 - Činnosti související se satelitní telekomunikační sítí</v>
      </c>
      <c r="AC564" s="2" t="s">
        <v>2274</v>
      </c>
    </row>
    <row r="565" spans="1:29" ht="15" customHeight="1" x14ac:dyDescent="0.25">
      <c r="A565" s="9">
        <v>4</v>
      </c>
      <c r="B565" s="9"/>
      <c r="C565" s="10"/>
      <c r="D565" s="10"/>
      <c r="E565" s="11" t="s">
        <v>5340</v>
      </c>
      <c r="F565" s="12" t="str">
        <f>E565</f>
        <v>61.90</v>
      </c>
      <c r="G565" s="12" t="s">
        <v>5340</v>
      </c>
      <c r="H565" s="12" t="s">
        <v>5341</v>
      </c>
      <c r="I565" s="13" t="str">
        <f t="shared" si="85"/>
        <v>61900</v>
      </c>
      <c r="J565" s="13" t="s">
        <v>2254</v>
      </c>
      <c r="K565" s="13" t="str">
        <f t="shared" si="87"/>
        <v>61900 - Ostatní telekomunikační činnosti</v>
      </c>
      <c r="L565" s="28">
        <f>IF(Převodník!$A$12='Číselník 2008 ÚR 4 a 5'!M565,1,0)</f>
        <v>0</v>
      </c>
      <c r="M565" s="2" t="s">
        <v>2259</v>
      </c>
      <c r="N565" s="14" t="s">
        <v>2255</v>
      </c>
      <c r="O565" s="9" t="str">
        <f t="shared" si="86"/>
        <v>61.90 - Ostatní telekomunikační činnosti</v>
      </c>
      <c r="P565" s="9" t="s">
        <v>5342</v>
      </c>
      <c r="Q565" s="2">
        <f t="shared" si="90"/>
        <v>0</v>
      </c>
      <c r="S565" s="2">
        <f t="shared" si="88"/>
        <v>0</v>
      </c>
      <c r="T565" s="2" t="str">
        <f t="shared" si="89"/>
        <v>61900 - Ostatní telekomunikační činnosti</v>
      </c>
      <c r="AC565" s="2" t="s">
        <v>2259</v>
      </c>
    </row>
    <row r="566" spans="1:29" ht="15" customHeight="1" x14ac:dyDescent="0.25">
      <c r="A566" s="9">
        <v>4</v>
      </c>
      <c r="B566" s="9"/>
      <c r="C566" s="10"/>
      <c r="D566" s="10"/>
      <c r="E566" s="11" t="s">
        <v>5343</v>
      </c>
      <c r="F566" s="12" t="str">
        <f t="shared" ref="F566:F575" si="96">E566</f>
        <v>62.01</v>
      </c>
      <c r="G566" s="12" t="s">
        <v>5343</v>
      </c>
      <c r="H566" s="12" t="s">
        <v>5344</v>
      </c>
      <c r="I566" s="13" t="str">
        <f t="shared" si="85"/>
        <v>62010</v>
      </c>
      <c r="J566" s="13" t="s">
        <v>2277</v>
      </c>
      <c r="K566" s="13" t="str">
        <f t="shared" si="87"/>
        <v>62010 - Programování</v>
      </c>
      <c r="L566" s="28">
        <f>IF(Převodník!$A$12='Číselník 2008 ÚR 4 a 5'!M566,1,0)</f>
        <v>0</v>
      </c>
      <c r="M566" s="2" t="s">
        <v>2279</v>
      </c>
      <c r="N566" s="14" t="s">
        <v>2278</v>
      </c>
      <c r="O566" s="9" t="str">
        <f t="shared" si="86"/>
        <v>62.01 - Programování</v>
      </c>
      <c r="P566" s="9" t="s">
        <v>5345</v>
      </c>
      <c r="Q566" s="2">
        <f t="shared" si="90"/>
        <v>0</v>
      </c>
      <c r="S566" s="2">
        <f t="shared" si="88"/>
        <v>0</v>
      </c>
      <c r="T566" s="2" t="str">
        <f t="shared" si="89"/>
        <v>62010 - Programování</v>
      </c>
      <c r="AC566" s="2" t="s">
        <v>2279</v>
      </c>
    </row>
    <row r="567" spans="1:29" ht="15" customHeight="1" x14ac:dyDescent="0.25">
      <c r="A567" s="9">
        <v>4</v>
      </c>
      <c r="B567" s="9"/>
      <c r="C567" s="10"/>
      <c r="D567" s="10"/>
      <c r="E567" s="11" t="s">
        <v>5346</v>
      </c>
      <c r="F567" s="12" t="str">
        <f t="shared" si="96"/>
        <v>62.02</v>
      </c>
      <c r="G567" s="12" t="s">
        <v>5346</v>
      </c>
      <c r="H567" s="12" t="s">
        <v>5347</v>
      </c>
      <c r="I567" s="13" t="str">
        <f t="shared" si="85"/>
        <v>62020</v>
      </c>
      <c r="J567" s="13" t="s">
        <v>2282</v>
      </c>
      <c r="K567" s="13" t="str">
        <f t="shared" si="87"/>
        <v>62020 - Poradenství v oblasti informačních technologií</v>
      </c>
      <c r="L567" s="28">
        <f>IF(Převodník!$A$12='Číselník 2008 ÚR 4 a 5'!M567,1,0)</f>
        <v>0</v>
      </c>
      <c r="M567" s="2" t="s">
        <v>5348</v>
      </c>
      <c r="N567" s="14" t="s">
        <v>5349</v>
      </c>
      <c r="O567" s="9" t="str">
        <f t="shared" si="86"/>
        <v>62.02 - Poradenství v oblasti informačních technologií</v>
      </c>
      <c r="P567" s="9" t="s">
        <v>5350</v>
      </c>
      <c r="Q567" s="2">
        <f t="shared" si="90"/>
        <v>0</v>
      </c>
      <c r="S567" s="2">
        <f t="shared" si="88"/>
        <v>0</v>
      </c>
      <c r="T567" s="2" t="str">
        <f t="shared" si="89"/>
        <v>62020 - Poradenství v oblasti informačních technologií</v>
      </c>
      <c r="AC567" s="2" t="s">
        <v>5348</v>
      </c>
    </row>
    <row r="568" spans="1:29" ht="15" customHeight="1" x14ac:dyDescent="0.25">
      <c r="A568" s="9">
        <v>4</v>
      </c>
      <c r="B568" s="9"/>
      <c r="C568" s="10"/>
      <c r="D568" s="10"/>
      <c r="E568" s="11" t="s">
        <v>5351</v>
      </c>
      <c r="F568" s="12" t="str">
        <f t="shared" si="96"/>
        <v>62.03</v>
      </c>
      <c r="G568" s="12" t="s">
        <v>5351</v>
      </c>
      <c r="H568" s="12" t="s">
        <v>5352</v>
      </c>
      <c r="I568" s="13" t="str">
        <f t="shared" si="85"/>
        <v>62030</v>
      </c>
      <c r="J568" s="13" t="s">
        <v>2288</v>
      </c>
      <c r="K568" s="13" t="str">
        <f t="shared" si="87"/>
        <v>62030 - Správa počítačového vybavení</v>
      </c>
      <c r="L568" s="28">
        <f>IF(Převodník!$A$12='Číselník 2008 ÚR 4 a 5'!M568,1,0)</f>
        <v>0</v>
      </c>
      <c r="M568" s="2" t="s">
        <v>2290</v>
      </c>
      <c r="N568" s="14" t="s">
        <v>2289</v>
      </c>
      <c r="O568" s="9" t="str">
        <f t="shared" si="86"/>
        <v>62.03 - Správa počítačového vybavení</v>
      </c>
      <c r="P568" s="9" t="s">
        <v>5353</v>
      </c>
      <c r="Q568" s="2">
        <f t="shared" si="90"/>
        <v>0</v>
      </c>
      <c r="S568" s="2">
        <f t="shared" si="88"/>
        <v>0</v>
      </c>
      <c r="T568" s="2" t="str">
        <f t="shared" si="89"/>
        <v>62030 - Správa počítačového vybavení</v>
      </c>
      <c r="AC568" s="2" t="s">
        <v>2290</v>
      </c>
    </row>
    <row r="569" spans="1:29" ht="15" customHeight="1" x14ac:dyDescent="0.25">
      <c r="A569" s="9">
        <v>4</v>
      </c>
      <c r="B569" s="9"/>
      <c r="C569" s="10"/>
      <c r="D569" s="10"/>
      <c r="E569" s="11" t="s">
        <v>5354</v>
      </c>
      <c r="F569" s="12" t="str">
        <f t="shared" si="96"/>
        <v>62.09</v>
      </c>
      <c r="G569" s="12" t="s">
        <v>5354</v>
      </c>
      <c r="H569" s="12" t="s">
        <v>5355</v>
      </c>
      <c r="I569" s="13" t="str">
        <f t="shared" si="85"/>
        <v>62090</v>
      </c>
      <c r="J569" s="13" t="s">
        <v>2292</v>
      </c>
      <c r="K569" s="13" t="str">
        <f t="shared" si="87"/>
        <v>62090 - Ostatní činnosti v oblasti informačních technologií</v>
      </c>
      <c r="L569" s="28">
        <f>IF(Převodník!$A$12='Číselník 2008 ÚR 4 a 5'!M569,1,0)</f>
        <v>0</v>
      </c>
      <c r="M569" s="2" t="s">
        <v>5356</v>
      </c>
      <c r="N569" s="14" t="s">
        <v>5357</v>
      </c>
      <c r="O569" s="9" t="str">
        <f t="shared" si="86"/>
        <v>62.09 - Ostatní činnosti v oblasti informačních technologií</v>
      </c>
      <c r="P569" s="9" t="s">
        <v>5358</v>
      </c>
      <c r="Q569" s="2">
        <f t="shared" si="90"/>
        <v>0</v>
      </c>
      <c r="S569" s="2">
        <f t="shared" si="88"/>
        <v>0</v>
      </c>
      <c r="T569" s="2" t="str">
        <f t="shared" si="89"/>
        <v>62090 - Ostatní činnosti v oblasti informačních technologií</v>
      </c>
      <c r="AC569" s="2" t="s">
        <v>5356</v>
      </c>
    </row>
    <row r="570" spans="1:29" ht="15" customHeight="1" x14ac:dyDescent="0.25">
      <c r="A570" s="9">
        <v>4</v>
      </c>
      <c r="B570" s="9"/>
      <c r="C570" s="10"/>
      <c r="D570" s="10"/>
      <c r="E570" s="11" t="s">
        <v>5359</v>
      </c>
      <c r="F570" s="12" t="str">
        <f t="shared" si="96"/>
        <v>63.11</v>
      </c>
      <c r="G570" s="12" t="s">
        <v>5359</v>
      </c>
      <c r="H570" s="12" t="s">
        <v>5360</v>
      </c>
      <c r="I570" s="13" t="str">
        <f t="shared" si="85"/>
        <v>63110</v>
      </c>
      <c r="J570" s="13" t="s">
        <v>2297</v>
      </c>
      <c r="K570" s="13" t="str">
        <f t="shared" si="87"/>
        <v>63110 - Činnosti související se zpracováním dat a hostingem</v>
      </c>
      <c r="L570" s="28">
        <f>IF(Převodník!$A$12='Číselník 2008 ÚR 4 a 5'!M570,1,0)</f>
        <v>0</v>
      </c>
      <c r="M570" s="2" t="s">
        <v>2299</v>
      </c>
      <c r="N570" s="17" t="s">
        <v>2298</v>
      </c>
      <c r="O570" s="9" t="str">
        <f t="shared" si="86"/>
        <v>63.11 - Činnosti související se zpracováním dat a hostingem</v>
      </c>
      <c r="P570" s="9" t="s">
        <v>5361</v>
      </c>
      <c r="Q570" s="2">
        <f t="shared" si="90"/>
        <v>0</v>
      </c>
      <c r="S570" s="2">
        <f t="shared" si="88"/>
        <v>0</v>
      </c>
      <c r="T570" s="2" t="str">
        <f t="shared" si="89"/>
        <v>63110 - Činnosti související se zpracováním dat a hostingem</v>
      </c>
      <c r="AC570" s="2" t="s">
        <v>2299</v>
      </c>
    </row>
    <row r="571" spans="1:29" ht="15" customHeight="1" x14ac:dyDescent="0.25">
      <c r="A571" s="9">
        <v>4</v>
      </c>
      <c r="B571" s="9"/>
      <c r="C571" s="10"/>
      <c r="D571" s="10"/>
      <c r="E571" s="11" t="s">
        <v>5362</v>
      </c>
      <c r="F571" s="12" t="str">
        <f t="shared" si="96"/>
        <v>63.12</v>
      </c>
      <c r="G571" s="12" t="s">
        <v>5362</v>
      </c>
      <c r="H571" s="12" t="s">
        <v>5363</v>
      </c>
      <c r="I571" s="13" t="str">
        <f t="shared" si="85"/>
        <v>63120</v>
      </c>
      <c r="J571" s="13" t="s">
        <v>2301</v>
      </c>
      <c r="K571" s="13" t="str">
        <f t="shared" si="87"/>
        <v>63120 - Činnosti související s webovými portály</v>
      </c>
      <c r="L571" s="28">
        <f>IF(Převodník!$A$12='Číselník 2008 ÚR 4 a 5'!M571,1,0)</f>
        <v>0</v>
      </c>
      <c r="M571" s="2" t="s">
        <v>2303</v>
      </c>
      <c r="N571" s="14" t="s">
        <v>2302</v>
      </c>
      <c r="O571" s="9" t="str">
        <f t="shared" si="86"/>
        <v>63.12 - Činnosti související s webovými portály</v>
      </c>
      <c r="P571" s="9" t="s">
        <v>5364</v>
      </c>
      <c r="Q571" s="2">
        <f t="shared" si="90"/>
        <v>0</v>
      </c>
      <c r="S571" s="2">
        <f t="shared" si="88"/>
        <v>0</v>
      </c>
      <c r="T571" s="2" t="str">
        <f t="shared" si="89"/>
        <v>63120 - Činnosti související s webovými portály</v>
      </c>
      <c r="AC571" s="2" t="s">
        <v>2303</v>
      </c>
    </row>
    <row r="572" spans="1:29" ht="15" customHeight="1" x14ac:dyDescent="0.25">
      <c r="A572" s="9">
        <v>4</v>
      </c>
      <c r="B572" s="9"/>
      <c r="C572" s="10"/>
      <c r="D572" s="10"/>
      <c r="E572" s="11" t="s">
        <v>5365</v>
      </c>
      <c r="F572" s="12" t="str">
        <f t="shared" si="96"/>
        <v>63.91</v>
      </c>
      <c r="G572" s="12" t="s">
        <v>5365</v>
      </c>
      <c r="H572" s="12" t="s">
        <v>5366</v>
      </c>
      <c r="I572" s="13" t="str">
        <f t="shared" si="85"/>
        <v>63910</v>
      </c>
      <c r="J572" s="13" t="s">
        <v>2304</v>
      </c>
      <c r="K572" s="13" t="str">
        <f t="shared" si="87"/>
        <v>63910 - Činnosti zpravodajských tiskových kanceláří a agentur</v>
      </c>
      <c r="L572" s="28">
        <f>IF(Převodník!$A$12='Číselník 2008 ÚR 4 a 5'!M572,1,0)</f>
        <v>0</v>
      </c>
      <c r="M572" s="2" t="s">
        <v>2307</v>
      </c>
      <c r="N572" s="14" t="s">
        <v>2306</v>
      </c>
      <c r="O572" s="9" t="str">
        <f t="shared" si="86"/>
        <v>63.91 - Činnosti zpravodajských tiskových kanceláří a agentur</v>
      </c>
      <c r="P572" s="9" t="s">
        <v>5367</v>
      </c>
      <c r="Q572" s="2">
        <f t="shared" si="90"/>
        <v>0</v>
      </c>
      <c r="S572" s="2">
        <f t="shared" si="88"/>
        <v>0</v>
      </c>
      <c r="T572" s="2" t="str">
        <f t="shared" si="89"/>
        <v>63910 - Činnosti zpravodajských tiskových kanceláří a agentur</v>
      </c>
      <c r="AC572" s="2" t="s">
        <v>2307</v>
      </c>
    </row>
    <row r="573" spans="1:29" ht="15" customHeight="1" x14ac:dyDescent="0.25">
      <c r="A573" s="9">
        <v>4</v>
      </c>
      <c r="B573" s="9"/>
      <c r="C573" s="10"/>
      <c r="D573" s="10"/>
      <c r="E573" s="11" t="s">
        <v>5368</v>
      </c>
      <c r="F573" s="12" t="str">
        <f t="shared" si="96"/>
        <v>63.99</v>
      </c>
      <c r="G573" s="12" t="s">
        <v>5368</v>
      </c>
      <c r="H573" s="12" t="s">
        <v>5369</v>
      </c>
      <c r="I573" s="13" t="str">
        <f t="shared" si="85"/>
        <v>63990</v>
      </c>
      <c r="J573" s="13" t="s">
        <v>2311</v>
      </c>
      <c r="K573" s="13" t="str">
        <f t="shared" si="87"/>
        <v>63990 - Ostatní informační činnosti j. n.</v>
      </c>
      <c r="L573" s="28">
        <f>IF(Převodník!$A$12='Číselník 2008 ÚR 4 a 5'!M573,1,0)</f>
        <v>0</v>
      </c>
      <c r="M573" s="2" t="s">
        <v>2313</v>
      </c>
      <c r="N573" s="14" t="s">
        <v>2312</v>
      </c>
      <c r="O573" s="9" t="str">
        <f t="shared" si="86"/>
        <v>63.99 - Ostatní informační činnosti j. n.</v>
      </c>
      <c r="P573" s="9" t="s">
        <v>5370</v>
      </c>
      <c r="Q573" s="2">
        <f t="shared" si="90"/>
        <v>0</v>
      </c>
      <c r="S573" s="2">
        <f t="shared" si="88"/>
        <v>0</v>
      </c>
      <c r="T573" s="2" t="str">
        <f t="shared" si="89"/>
        <v>63990 - Ostatní informační činnosti j. n.</v>
      </c>
      <c r="AC573" s="2" t="s">
        <v>2313</v>
      </c>
    </row>
    <row r="574" spans="1:29" ht="15" customHeight="1" x14ac:dyDescent="0.25">
      <c r="A574" s="9">
        <v>4</v>
      </c>
      <c r="B574" s="9"/>
      <c r="C574" s="10"/>
      <c r="D574" s="10"/>
      <c r="E574" s="11" t="s">
        <v>5371</v>
      </c>
      <c r="F574" s="12" t="str">
        <f t="shared" si="96"/>
        <v>64.11</v>
      </c>
      <c r="G574" s="12" t="s">
        <v>5371</v>
      </c>
      <c r="H574" s="12" t="s">
        <v>5372</v>
      </c>
      <c r="I574" s="13" t="str">
        <f t="shared" si="85"/>
        <v>64110</v>
      </c>
      <c r="J574" s="13" t="s">
        <v>2317</v>
      </c>
      <c r="K574" s="13" t="str">
        <f t="shared" si="87"/>
        <v>64110 - Centrální bankovnictví</v>
      </c>
      <c r="L574" s="28">
        <f>IF(Převodník!$A$12='Číselník 2008 ÚR 4 a 5'!M574,1,0)</f>
        <v>0</v>
      </c>
      <c r="M574" s="2" t="s">
        <v>2319</v>
      </c>
      <c r="N574" s="14" t="s">
        <v>2318</v>
      </c>
      <c r="O574" s="9" t="str">
        <f t="shared" si="86"/>
        <v>64.11 - Centrální bankovnictví</v>
      </c>
      <c r="P574" s="9" t="s">
        <v>5373</v>
      </c>
      <c r="Q574" s="2">
        <f t="shared" si="90"/>
        <v>0</v>
      </c>
      <c r="S574" s="2">
        <f t="shared" si="88"/>
        <v>0</v>
      </c>
      <c r="T574" s="2" t="str">
        <f t="shared" si="89"/>
        <v>64110 - Centrální bankovnictví</v>
      </c>
      <c r="AC574" s="2" t="s">
        <v>2319</v>
      </c>
    </row>
    <row r="575" spans="1:29" ht="15" customHeight="1" x14ac:dyDescent="0.25">
      <c r="A575" s="9">
        <v>4</v>
      </c>
      <c r="B575" s="9"/>
      <c r="C575" s="10"/>
      <c r="D575" s="10"/>
      <c r="E575" s="11" t="s">
        <v>5374</v>
      </c>
      <c r="F575" s="12" t="str">
        <f t="shared" si="96"/>
        <v>64.19</v>
      </c>
      <c r="G575" s="12" t="s">
        <v>5374</v>
      </c>
      <c r="H575" s="12" t="s">
        <v>5375</v>
      </c>
      <c r="I575" s="13" t="str">
        <f t="shared" si="85"/>
        <v>64190</v>
      </c>
      <c r="J575" s="13" t="s">
        <v>2321</v>
      </c>
      <c r="K575" s="13" t="str">
        <f t="shared" si="87"/>
        <v>64190 - Ostatní peněžní zprostředkování</v>
      </c>
      <c r="L575" s="28">
        <f>IF(Převodník!$A$12='Číselník 2008 ÚR 4 a 5'!M575,1,0)</f>
        <v>0</v>
      </c>
      <c r="M575" s="2" t="s">
        <v>2323</v>
      </c>
      <c r="N575" s="14" t="s">
        <v>2322</v>
      </c>
      <c r="O575" s="9" t="str">
        <f t="shared" si="86"/>
        <v>64.19 - Ostatní peněžní zprostředkování</v>
      </c>
      <c r="P575" s="9" t="s">
        <v>5376</v>
      </c>
      <c r="Q575" s="2">
        <f t="shared" si="90"/>
        <v>0</v>
      </c>
      <c r="S575" s="2">
        <f t="shared" si="88"/>
        <v>0</v>
      </c>
      <c r="T575" s="2" t="str">
        <f t="shared" si="89"/>
        <v>64190 - Ostatní peněžní zprostředkování</v>
      </c>
      <c r="AC575" s="2" t="s">
        <v>2323</v>
      </c>
    </row>
    <row r="576" spans="1:29" ht="15" customHeight="1" x14ac:dyDescent="0.25">
      <c r="A576" s="9">
        <v>4</v>
      </c>
      <c r="B576" s="9"/>
      <c r="C576" s="10"/>
      <c r="D576" s="10"/>
      <c r="E576" s="11" t="s">
        <v>5377</v>
      </c>
      <c r="F576" s="12" t="str">
        <f>E576</f>
        <v>64.20</v>
      </c>
      <c r="G576" s="12" t="s">
        <v>5377</v>
      </c>
      <c r="H576" s="12" t="s">
        <v>5378</v>
      </c>
      <c r="I576" s="13" t="str">
        <f t="shared" si="85"/>
        <v>64200</v>
      </c>
      <c r="J576" s="13" t="s">
        <v>2324</v>
      </c>
      <c r="K576" s="13" t="str">
        <f t="shared" si="87"/>
        <v>64200 - Činnosti holdingových společností</v>
      </c>
      <c r="L576" s="28">
        <f>IF(Převodník!$A$12='Číselník 2008 ÚR 4 a 5'!M576,1,0)</f>
        <v>0</v>
      </c>
      <c r="M576" s="2" t="s">
        <v>2326</v>
      </c>
      <c r="N576" s="14" t="s">
        <v>2325</v>
      </c>
      <c r="O576" s="9" t="str">
        <f t="shared" si="86"/>
        <v>64.20 - Činnosti holdingových společností</v>
      </c>
      <c r="P576" s="9" t="s">
        <v>5379</v>
      </c>
      <c r="Q576" s="2">
        <f t="shared" si="90"/>
        <v>0</v>
      </c>
      <c r="S576" s="2">
        <f t="shared" si="88"/>
        <v>0</v>
      </c>
      <c r="T576" s="2" t="str">
        <f t="shared" si="89"/>
        <v>64200 - Činnosti holdingových společností</v>
      </c>
      <c r="AC576" s="2" t="s">
        <v>2326</v>
      </c>
    </row>
    <row r="577" spans="1:29" ht="15" customHeight="1" x14ac:dyDescent="0.25">
      <c r="A577" s="9">
        <v>4</v>
      </c>
      <c r="B577" s="9"/>
      <c r="C577" s="10"/>
      <c r="D577" s="10"/>
      <c r="E577" s="11" t="s">
        <v>5380</v>
      </c>
      <c r="F577" s="12" t="str">
        <f>E577</f>
        <v>64.30</v>
      </c>
      <c r="G577" s="12" t="s">
        <v>5380</v>
      </c>
      <c r="H577" s="12" t="s">
        <v>5381</v>
      </c>
      <c r="I577" s="13" t="str">
        <f t="shared" si="85"/>
        <v>64300</v>
      </c>
      <c r="J577" s="13" t="s">
        <v>2331</v>
      </c>
      <c r="K577" s="13" t="str">
        <f t="shared" si="87"/>
        <v>64300 - Činnosti trustů, fondů a podobných finančních subjektů</v>
      </c>
      <c r="L577" s="28">
        <f>IF(Převodník!$A$12='Číselník 2008 ÚR 4 a 5'!M577,1,0)</f>
        <v>0</v>
      </c>
      <c r="M577" s="2" t="s">
        <v>2333</v>
      </c>
      <c r="N577" s="17" t="s">
        <v>2332</v>
      </c>
      <c r="O577" s="9" t="str">
        <f t="shared" si="86"/>
        <v>64.30 - Činnosti trustů, fondů a podobných finančních subjektů</v>
      </c>
      <c r="P577" s="9" t="s">
        <v>5382</v>
      </c>
      <c r="Q577" s="2">
        <f t="shared" si="90"/>
        <v>0</v>
      </c>
      <c r="S577" s="2">
        <f t="shared" si="88"/>
        <v>0</v>
      </c>
      <c r="T577" s="2" t="str">
        <f t="shared" si="89"/>
        <v>64300 - Činnosti trustů, fondů a podobných finančních subjektů</v>
      </c>
      <c r="AC577" s="2" t="s">
        <v>2333</v>
      </c>
    </row>
    <row r="578" spans="1:29" ht="15" customHeight="1" x14ac:dyDescent="0.25">
      <c r="A578" s="9">
        <v>4</v>
      </c>
      <c r="B578" s="9"/>
      <c r="C578" s="10"/>
      <c r="D578" s="10"/>
      <c r="E578" s="11" t="s">
        <v>5383</v>
      </c>
      <c r="F578" s="12" t="str">
        <f t="shared" ref="F578:F589" si="97">E578</f>
        <v>64.91</v>
      </c>
      <c r="G578" s="12" t="s">
        <v>5383</v>
      </c>
      <c r="H578" s="12" t="s">
        <v>5384</v>
      </c>
      <c r="I578" s="13" t="str">
        <f t="shared" si="85"/>
        <v>64910</v>
      </c>
      <c r="J578" s="13" t="s">
        <v>2340</v>
      </c>
      <c r="K578" s="13" t="str">
        <f t="shared" si="87"/>
        <v>64910 - Finanční leasing</v>
      </c>
      <c r="L578" s="28">
        <f>IF(Převodník!$A$12='Číselník 2008 ÚR 4 a 5'!M578,1,0)</f>
        <v>0</v>
      </c>
      <c r="M578" s="2" t="s">
        <v>2342</v>
      </c>
      <c r="N578" s="14" t="s">
        <v>2341</v>
      </c>
      <c r="O578" s="9" t="str">
        <f t="shared" si="86"/>
        <v>64.91 - Finanční leasing</v>
      </c>
      <c r="P578" s="9" t="s">
        <v>5385</v>
      </c>
      <c r="Q578" s="2">
        <f t="shared" si="90"/>
        <v>0</v>
      </c>
      <c r="S578" s="2">
        <f t="shared" si="88"/>
        <v>0</v>
      </c>
      <c r="T578" s="2" t="str">
        <f t="shared" si="89"/>
        <v>64910 - Finanční leasing</v>
      </c>
      <c r="AC578" s="2" t="s">
        <v>2342</v>
      </c>
    </row>
    <row r="579" spans="1:29" ht="15" customHeight="1" x14ac:dyDescent="0.25">
      <c r="A579" s="9">
        <v>4</v>
      </c>
      <c r="B579" s="9"/>
      <c r="C579" s="10"/>
      <c r="D579" s="10"/>
      <c r="E579" s="11" t="s">
        <v>5386</v>
      </c>
      <c r="F579" s="12" t="str">
        <f t="shared" si="97"/>
        <v>64.92</v>
      </c>
      <c r="G579" s="12" t="s">
        <v>5386</v>
      </c>
      <c r="H579" s="12" t="s">
        <v>5387</v>
      </c>
      <c r="I579" s="13" t="str">
        <f t="shared" si="85"/>
        <v>64920</v>
      </c>
      <c r="J579" s="13" t="s">
        <v>2344</v>
      </c>
      <c r="K579" s="13" t="str">
        <f t="shared" si="87"/>
        <v>64920 - Ostatní poskytování úvěrů</v>
      </c>
      <c r="L579" s="28">
        <f>IF(Převodník!$A$12='Číselník 2008 ÚR 4 a 5'!M579,1,0)</f>
        <v>0</v>
      </c>
      <c r="M579" s="2" t="s">
        <v>2346</v>
      </c>
      <c r="N579" s="14" t="s">
        <v>2345</v>
      </c>
      <c r="O579" s="9" t="str">
        <f t="shared" si="86"/>
        <v>64.92 - Ostatní poskytování úvěrů</v>
      </c>
      <c r="P579" s="9" t="s">
        <v>5388</v>
      </c>
      <c r="Q579" s="2">
        <f t="shared" si="90"/>
        <v>0</v>
      </c>
      <c r="S579" s="2">
        <f t="shared" si="88"/>
        <v>0</v>
      </c>
      <c r="T579" s="2" t="str">
        <f t="shared" si="89"/>
        <v>64920 - Ostatní poskytování úvěrů</v>
      </c>
      <c r="AC579" s="2" t="s">
        <v>2346</v>
      </c>
    </row>
    <row r="580" spans="1:29" ht="15" customHeight="1" x14ac:dyDescent="0.25">
      <c r="A580" s="9">
        <v>5</v>
      </c>
      <c r="B580" s="9"/>
      <c r="C580" s="16"/>
      <c r="D580" s="16"/>
      <c r="E580" s="11" t="s">
        <v>5389</v>
      </c>
      <c r="F580" s="12" t="str">
        <f t="shared" si="97"/>
        <v>64.92.1</v>
      </c>
      <c r="G580" s="12" t="s">
        <v>5389</v>
      </c>
      <c r="H580" s="12" t="s">
        <v>2347</v>
      </c>
      <c r="I580" s="13" t="str">
        <f t="shared" ref="I580:I643" si="98">IF(LEN(H580)=1,H580,IF(LEN(H580)=2,_xlfn.CONCAT(H580,"000"),IF(LEN(H580)=3,_xlfn.CONCAT(H580,"00"),IF(LEN(H580)=4,_xlfn.CONCAT(H580,"0"),IF(LEN(H580)=5,_xlfn.CONCAT(H580,""),H580)))))</f>
        <v>64921</v>
      </c>
      <c r="J580" s="13" t="s">
        <v>2347</v>
      </c>
      <c r="K580" s="13" t="str">
        <f t="shared" si="87"/>
        <v>64921 - Poskytování úvěrů společnostmi, které nepřijímají vklady</v>
      </c>
      <c r="L580" s="28">
        <f>IF(Převodník!$A$12='Číselník 2008 ÚR 4 a 5'!M580,1,0)</f>
        <v>0</v>
      </c>
      <c r="M580" s="2" t="s">
        <v>2349</v>
      </c>
      <c r="N580" s="14" t="s">
        <v>2348</v>
      </c>
      <c r="O580" s="9" t="str">
        <f t="shared" ref="O580:O643" si="99">G580&amp;" - "&amp;N580</f>
        <v>64.92.1 - Poskytování úvěrů společnostmi, které nepřijímají vklady</v>
      </c>
      <c r="P580" s="9" t="s">
        <v>5390</v>
      </c>
      <c r="Q580" s="2">
        <f t="shared" si="90"/>
        <v>0</v>
      </c>
      <c r="S580" s="2">
        <f t="shared" si="88"/>
        <v>0</v>
      </c>
      <c r="T580" s="2" t="str">
        <f t="shared" si="89"/>
        <v>64921 - Poskytování úvěrů společnostmi, které nepřijímají vklady</v>
      </c>
      <c r="AC580" s="2" t="s">
        <v>2349</v>
      </c>
    </row>
    <row r="581" spans="1:29" ht="15" customHeight="1" x14ac:dyDescent="0.25">
      <c r="A581" s="9">
        <v>5</v>
      </c>
      <c r="B581" s="9"/>
      <c r="C581" s="16"/>
      <c r="D581" s="16"/>
      <c r="E581" s="11" t="s">
        <v>5391</v>
      </c>
      <c r="F581" s="12" t="str">
        <f t="shared" si="97"/>
        <v>64.92.2</v>
      </c>
      <c r="G581" s="12" t="s">
        <v>5391</v>
      </c>
      <c r="H581" s="12" t="s">
        <v>2351</v>
      </c>
      <c r="I581" s="13" t="str">
        <f t="shared" si="98"/>
        <v>64922</v>
      </c>
      <c r="J581" s="13" t="s">
        <v>2351</v>
      </c>
      <c r="K581" s="13" t="str">
        <f t="shared" ref="K581:K644" si="100">J581&amp;" - "&amp;N581</f>
        <v>64922 - Poskytování obchodních úvěrů</v>
      </c>
      <c r="L581" s="28">
        <f>IF(Převodník!$A$12='Číselník 2008 ÚR 4 a 5'!M581,1,0)</f>
        <v>0</v>
      </c>
      <c r="M581" s="2" t="s">
        <v>2353</v>
      </c>
      <c r="N581" s="14" t="s">
        <v>2352</v>
      </c>
      <c r="O581" s="9" t="str">
        <f t="shared" si="99"/>
        <v>64.92.2 - Poskytování obchodních úvěrů</v>
      </c>
      <c r="P581" s="9" t="s">
        <v>5392</v>
      </c>
      <c r="Q581" s="2">
        <f t="shared" si="90"/>
        <v>0</v>
      </c>
      <c r="S581" s="2">
        <f t="shared" ref="S581:S644" si="101">IF(T581=M581,0,1)</f>
        <v>0</v>
      </c>
      <c r="T581" s="2" t="str">
        <f t="shared" ref="T581:T644" si="102">TRIM(M581)</f>
        <v>64922 - Poskytování obchodních úvěrů</v>
      </c>
      <c r="AC581" s="2" t="s">
        <v>2353</v>
      </c>
    </row>
    <row r="582" spans="1:29" ht="15" customHeight="1" x14ac:dyDescent="0.25">
      <c r="A582" s="9">
        <v>5</v>
      </c>
      <c r="B582" s="9"/>
      <c r="C582" s="16"/>
      <c r="D582" s="16"/>
      <c r="E582" s="11" t="s">
        <v>5393</v>
      </c>
      <c r="F582" s="12" t="str">
        <f t="shared" si="97"/>
        <v>64.92.3</v>
      </c>
      <c r="G582" s="12" t="s">
        <v>5393</v>
      </c>
      <c r="H582" s="12" t="s">
        <v>2356</v>
      </c>
      <c r="I582" s="13" t="str">
        <f t="shared" si="98"/>
        <v>64923</v>
      </c>
      <c r="J582" s="13" t="s">
        <v>2356</v>
      </c>
      <c r="K582" s="13" t="str">
        <f t="shared" si="100"/>
        <v>64923 - Činnosti zastaváren</v>
      </c>
      <c r="L582" s="28">
        <f>IF(Převodník!$A$12='Číselník 2008 ÚR 4 a 5'!M582,1,0)</f>
        <v>0</v>
      </c>
      <c r="M582" s="2" t="s">
        <v>2358</v>
      </c>
      <c r="N582" s="14" t="s">
        <v>2357</v>
      </c>
      <c r="O582" s="9" t="str">
        <f t="shared" si="99"/>
        <v>64.92.3 - Činnosti zastaváren</v>
      </c>
      <c r="P582" s="9" t="s">
        <v>5394</v>
      </c>
      <c r="Q582" s="2">
        <f t="shared" si="90"/>
        <v>0</v>
      </c>
      <c r="S582" s="2">
        <f t="shared" si="101"/>
        <v>0</v>
      </c>
      <c r="T582" s="2" t="str">
        <f t="shared" si="102"/>
        <v>64923 - Činnosti zastaváren</v>
      </c>
      <c r="AC582" s="2" t="s">
        <v>2358</v>
      </c>
    </row>
    <row r="583" spans="1:29" ht="15" customHeight="1" x14ac:dyDescent="0.25">
      <c r="A583" s="9">
        <v>5</v>
      </c>
      <c r="B583" s="9"/>
      <c r="C583" s="16"/>
      <c r="D583" s="16"/>
      <c r="E583" s="11" t="s">
        <v>5395</v>
      </c>
      <c r="F583" s="12" t="str">
        <f t="shared" si="97"/>
        <v>64.92.9</v>
      </c>
      <c r="G583" s="12" t="s">
        <v>5395</v>
      </c>
      <c r="H583" s="12" t="s">
        <v>2360</v>
      </c>
      <c r="I583" s="13" t="str">
        <f t="shared" si="98"/>
        <v>64929</v>
      </c>
      <c r="J583" s="13" t="s">
        <v>2360</v>
      </c>
      <c r="K583" s="13" t="str">
        <f t="shared" si="100"/>
        <v>64929 - Ostatní poskytování úvěrů j. n.</v>
      </c>
      <c r="L583" s="28">
        <f>IF(Převodník!$A$12='Číselník 2008 ÚR 4 a 5'!M583,1,0)</f>
        <v>0</v>
      </c>
      <c r="M583" s="2" t="s">
        <v>2362</v>
      </c>
      <c r="N583" s="14" t="s">
        <v>2361</v>
      </c>
      <c r="O583" s="9" t="str">
        <f t="shared" si="99"/>
        <v>64.92.9 - Ostatní poskytování úvěrů j. n.</v>
      </c>
      <c r="P583" s="9" t="s">
        <v>5396</v>
      </c>
      <c r="Q583" s="2">
        <f t="shared" ref="Q583:Q646" si="103">IF(J583=J582,1,0)</f>
        <v>0</v>
      </c>
      <c r="S583" s="2">
        <f t="shared" si="101"/>
        <v>0</v>
      </c>
      <c r="T583" s="2" t="str">
        <f t="shared" si="102"/>
        <v>64929 - Ostatní poskytování úvěrů j. n.</v>
      </c>
      <c r="AC583" s="2" t="s">
        <v>2362</v>
      </c>
    </row>
    <row r="584" spans="1:29" ht="15" customHeight="1" x14ac:dyDescent="0.25">
      <c r="A584" s="9">
        <v>4</v>
      </c>
      <c r="B584" s="9"/>
      <c r="C584" s="10"/>
      <c r="D584" s="10"/>
      <c r="E584" s="11" t="s">
        <v>5397</v>
      </c>
      <c r="F584" s="12" t="str">
        <f t="shared" si="97"/>
        <v>64.99</v>
      </c>
      <c r="G584" s="12" t="s">
        <v>5397</v>
      </c>
      <c r="H584" s="12" t="s">
        <v>5398</v>
      </c>
      <c r="I584" s="13" t="str">
        <f t="shared" si="98"/>
        <v>64990</v>
      </c>
      <c r="J584" s="13" t="s">
        <v>2363</v>
      </c>
      <c r="K584" s="13" t="str">
        <f t="shared" si="100"/>
        <v>64990 - Ostatní finanční zprostředkování j. n.</v>
      </c>
      <c r="L584" s="28">
        <f>IF(Převodník!$A$12='Číselník 2008 ÚR 4 a 5'!M584,1,0)</f>
        <v>0</v>
      </c>
      <c r="M584" s="2" t="s">
        <v>2365</v>
      </c>
      <c r="N584" s="14" t="s">
        <v>2364</v>
      </c>
      <c r="O584" s="9" t="str">
        <f t="shared" si="99"/>
        <v>64.99 - Ostatní finanční zprostředkování j. n.</v>
      </c>
      <c r="P584" s="9" t="s">
        <v>5399</v>
      </c>
      <c r="Q584" s="2">
        <f t="shared" si="103"/>
        <v>0</v>
      </c>
      <c r="S584" s="2">
        <f t="shared" si="101"/>
        <v>0</v>
      </c>
      <c r="T584" s="2" t="str">
        <f t="shared" si="102"/>
        <v>64990 - Ostatní finanční zprostředkování j. n.</v>
      </c>
      <c r="AC584" s="2" t="s">
        <v>2365</v>
      </c>
    </row>
    <row r="585" spans="1:29" ht="15" customHeight="1" x14ac:dyDescent="0.25">
      <c r="A585" s="9">
        <v>5</v>
      </c>
      <c r="B585" s="9"/>
      <c r="C585" s="16"/>
      <c r="D585" s="16"/>
      <c r="E585" s="11" t="s">
        <v>5400</v>
      </c>
      <c r="F585" s="12" t="str">
        <f t="shared" si="97"/>
        <v>64.99.1</v>
      </c>
      <c r="G585" s="12" t="s">
        <v>5400</v>
      </c>
      <c r="H585" s="12" t="s">
        <v>2367</v>
      </c>
      <c r="I585" s="13" t="str">
        <f t="shared" si="98"/>
        <v>64991</v>
      </c>
      <c r="J585" s="13" t="s">
        <v>2367</v>
      </c>
      <c r="K585" s="13" t="str">
        <f t="shared" si="100"/>
        <v>64991 - Faktoringové činnosti</v>
      </c>
      <c r="L585" s="28">
        <f>IF(Převodník!$A$12='Číselník 2008 ÚR 4 a 5'!M585,1,0)</f>
        <v>0</v>
      </c>
      <c r="M585" s="2" t="s">
        <v>2369</v>
      </c>
      <c r="N585" s="14" t="s">
        <v>2368</v>
      </c>
      <c r="O585" s="9" t="str">
        <f t="shared" si="99"/>
        <v>64.99.1 - Faktoringové činnosti</v>
      </c>
      <c r="P585" s="9" t="s">
        <v>5401</v>
      </c>
      <c r="Q585" s="2">
        <f t="shared" si="103"/>
        <v>0</v>
      </c>
      <c r="S585" s="2">
        <f t="shared" si="101"/>
        <v>0</v>
      </c>
      <c r="T585" s="2" t="str">
        <f t="shared" si="102"/>
        <v>64991 - Faktoringové činnosti</v>
      </c>
      <c r="AC585" s="2" t="s">
        <v>2369</v>
      </c>
    </row>
    <row r="586" spans="1:29" ht="15" customHeight="1" x14ac:dyDescent="0.25">
      <c r="A586" s="9">
        <v>5</v>
      </c>
      <c r="B586" s="9"/>
      <c r="C586" s="16"/>
      <c r="D586" s="16"/>
      <c r="E586" s="11" t="s">
        <v>5402</v>
      </c>
      <c r="F586" s="12" t="str">
        <f t="shared" si="97"/>
        <v>64.99.2</v>
      </c>
      <c r="G586" s="12" t="s">
        <v>5402</v>
      </c>
      <c r="H586" s="12" t="s">
        <v>2372</v>
      </c>
      <c r="I586" s="13" t="str">
        <f t="shared" si="98"/>
        <v>64992</v>
      </c>
      <c r="J586" s="13" t="s">
        <v>2372</v>
      </c>
      <c r="K586" s="13" t="str">
        <f t="shared" si="100"/>
        <v>64992 - Obchodování s cennými papíry na vlastní účet</v>
      </c>
      <c r="L586" s="28">
        <f>IF(Převodník!$A$12='Číselník 2008 ÚR 4 a 5'!M586,1,0)</f>
        <v>0</v>
      </c>
      <c r="M586" s="2" t="s">
        <v>5403</v>
      </c>
      <c r="N586" s="14" t="s">
        <v>5404</v>
      </c>
      <c r="O586" s="9" t="str">
        <f t="shared" si="99"/>
        <v>64.99.2 - Obchodování s cennými papíry na vlastní účet</v>
      </c>
      <c r="P586" s="9" t="s">
        <v>5405</v>
      </c>
      <c r="Q586" s="2">
        <f t="shared" si="103"/>
        <v>0</v>
      </c>
      <c r="S586" s="2">
        <f t="shared" si="101"/>
        <v>0</v>
      </c>
      <c r="T586" s="2" t="str">
        <f t="shared" si="102"/>
        <v>64992 - Obchodování s cennými papíry na vlastní účet</v>
      </c>
      <c r="AC586" s="2" t="s">
        <v>5403</v>
      </c>
    </row>
    <row r="587" spans="1:29" ht="15" customHeight="1" x14ac:dyDescent="0.25">
      <c r="A587" s="9">
        <v>5</v>
      </c>
      <c r="B587" s="9"/>
      <c r="C587" s="16"/>
      <c r="D587" s="16"/>
      <c r="E587" s="11" t="s">
        <v>5406</v>
      </c>
      <c r="F587" s="12" t="str">
        <f t="shared" si="97"/>
        <v>64.99.9</v>
      </c>
      <c r="G587" s="12" t="s">
        <v>5406</v>
      </c>
      <c r="H587" s="12" t="s">
        <v>2376</v>
      </c>
      <c r="I587" s="13" t="str">
        <f t="shared" si="98"/>
        <v>64999</v>
      </c>
      <c r="J587" s="13" t="s">
        <v>2376</v>
      </c>
      <c r="K587" s="13" t="str">
        <f t="shared" si="100"/>
        <v>64999 - Jiné finanční zprostředkování j. n.</v>
      </c>
      <c r="L587" s="28">
        <f>IF(Převodník!$A$12='Číselník 2008 ÚR 4 a 5'!M587,1,0)</f>
        <v>0</v>
      </c>
      <c r="M587" s="2" t="s">
        <v>2378</v>
      </c>
      <c r="N587" s="14" t="s">
        <v>2377</v>
      </c>
      <c r="O587" s="9" t="str">
        <f t="shared" si="99"/>
        <v>64.99.9 - Jiné finanční zprostředkování j. n.</v>
      </c>
      <c r="P587" s="9" t="s">
        <v>5407</v>
      </c>
      <c r="Q587" s="2">
        <f t="shared" si="103"/>
        <v>0</v>
      </c>
      <c r="S587" s="2">
        <f t="shared" si="101"/>
        <v>0</v>
      </c>
      <c r="T587" s="2" t="str">
        <f t="shared" si="102"/>
        <v>64999 - Jiné finanční zprostředkování j. n.</v>
      </c>
      <c r="AC587" s="2" t="s">
        <v>2378</v>
      </c>
    </row>
    <row r="588" spans="1:29" ht="15" customHeight="1" x14ac:dyDescent="0.25">
      <c r="A588" s="9">
        <v>4</v>
      </c>
      <c r="B588" s="9"/>
      <c r="C588" s="10"/>
      <c r="D588" s="10"/>
      <c r="E588" s="11" t="s">
        <v>5408</v>
      </c>
      <c r="F588" s="12" t="str">
        <f t="shared" si="97"/>
        <v>65.11</v>
      </c>
      <c r="G588" s="12" t="s">
        <v>5408</v>
      </c>
      <c r="H588" s="12" t="s">
        <v>5409</v>
      </c>
      <c r="I588" s="13" t="str">
        <f t="shared" si="98"/>
        <v>65110</v>
      </c>
      <c r="J588" s="13" t="s">
        <v>2381</v>
      </c>
      <c r="K588" s="13" t="str">
        <f t="shared" si="100"/>
        <v>65110 - Životní pojištění</v>
      </c>
      <c r="L588" s="28">
        <f>IF(Převodník!$A$12='Číselník 2008 ÚR 4 a 5'!M588,1,0)</f>
        <v>0</v>
      </c>
      <c r="M588" s="2" t="s">
        <v>2383</v>
      </c>
      <c r="N588" s="14" t="s">
        <v>2382</v>
      </c>
      <c r="O588" s="9" t="str">
        <f t="shared" si="99"/>
        <v>65.11 - Životní pojištění</v>
      </c>
      <c r="P588" s="9" t="s">
        <v>5410</v>
      </c>
      <c r="Q588" s="2">
        <f t="shared" si="103"/>
        <v>0</v>
      </c>
      <c r="S588" s="2">
        <f t="shared" si="101"/>
        <v>0</v>
      </c>
      <c r="T588" s="2" t="str">
        <f t="shared" si="102"/>
        <v>65110 - Životní pojištění</v>
      </c>
      <c r="AC588" s="2" t="s">
        <v>2383</v>
      </c>
    </row>
    <row r="589" spans="1:29" ht="15" customHeight="1" x14ac:dyDescent="0.25">
      <c r="A589" s="9">
        <v>4</v>
      </c>
      <c r="B589" s="9"/>
      <c r="C589" s="10"/>
      <c r="D589" s="10"/>
      <c r="E589" s="11" t="s">
        <v>5411</v>
      </c>
      <c r="F589" s="12" t="str">
        <f t="shared" si="97"/>
        <v>65.12</v>
      </c>
      <c r="G589" s="12" t="s">
        <v>5411</v>
      </c>
      <c r="H589" s="12" t="s">
        <v>5412</v>
      </c>
      <c r="I589" s="13" t="str">
        <f t="shared" si="98"/>
        <v>65120</v>
      </c>
      <c r="J589" s="13" t="s">
        <v>2386</v>
      </c>
      <c r="K589" s="13" t="str">
        <f t="shared" si="100"/>
        <v>65120 - Neživotní pojištění</v>
      </c>
      <c r="L589" s="28">
        <f>IF(Převodník!$A$12='Číselník 2008 ÚR 4 a 5'!M589,1,0)</f>
        <v>0</v>
      </c>
      <c r="M589" s="2" t="s">
        <v>2388</v>
      </c>
      <c r="N589" s="14" t="s">
        <v>2387</v>
      </c>
      <c r="O589" s="9" t="str">
        <f t="shared" si="99"/>
        <v>65.12 - Neživotní pojištění</v>
      </c>
      <c r="P589" s="9" t="s">
        <v>5413</v>
      </c>
      <c r="Q589" s="2">
        <f t="shared" si="103"/>
        <v>0</v>
      </c>
      <c r="S589" s="2">
        <f t="shared" si="101"/>
        <v>0</v>
      </c>
      <c r="T589" s="2" t="str">
        <f t="shared" si="102"/>
        <v>65120 - Neživotní pojištění</v>
      </c>
      <c r="AC589" s="2" t="s">
        <v>2388</v>
      </c>
    </row>
    <row r="590" spans="1:29" ht="15" customHeight="1" x14ac:dyDescent="0.25">
      <c r="A590" s="9">
        <v>4</v>
      </c>
      <c r="B590" s="9"/>
      <c r="C590" s="10"/>
      <c r="D590" s="10"/>
      <c r="E590" s="11" t="s">
        <v>5414</v>
      </c>
      <c r="F590" s="12" t="str">
        <f>E590</f>
        <v>65.20</v>
      </c>
      <c r="G590" s="12" t="s">
        <v>5414</v>
      </c>
      <c r="H590" s="12" t="s">
        <v>5415</v>
      </c>
      <c r="I590" s="13" t="str">
        <f t="shared" si="98"/>
        <v>65200</v>
      </c>
      <c r="J590" s="13" t="s">
        <v>2391</v>
      </c>
      <c r="K590" s="13" t="str">
        <f t="shared" si="100"/>
        <v>65200 - Zajištění</v>
      </c>
      <c r="L590" s="28">
        <f>IF(Převodník!$A$12='Číselník 2008 ÚR 4 a 5'!M590,1,0)</f>
        <v>0</v>
      </c>
      <c r="M590" s="2" t="s">
        <v>2393</v>
      </c>
      <c r="N590" s="14" t="s">
        <v>2392</v>
      </c>
      <c r="O590" s="9" t="str">
        <f t="shared" si="99"/>
        <v>65.20 - Zajištění</v>
      </c>
      <c r="P590" s="9" t="s">
        <v>5416</v>
      </c>
      <c r="Q590" s="2">
        <f t="shared" si="103"/>
        <v>0</v>
      </c>
      <c r="S590" s="2">
        <f t="shared" si="101"/>
        <v>0</v>
      </c>
      <c r="T590" s="2" t="str">
        <f t="shared" si="102"/>
        <v>65200 - Zajištění</v>
      </c>
      <c r="AC590" s="2" t="s">
        <v>2393</v>
      </c>
    </row>
    <row r="591" spans="1:29" ht="15" customHeight="1" x14ac:dyDescent="0.25">
      <c r="A591" s="9">
        <v>4</v>
      </c>
      <c r="B591" s="9"/>
      <c r="C591" s="10"/>
      <c r="D591" s="10"/>
      <c r="E591" s="11" t="s">
        <v>5417</v>
      </c>
      <c r="F591" s="12" t="str">
        <f>E591</f>
        <v>65.30</v>
      </c>
      <c r="G591" s="12" t="s">
        <v>5417</v>
      </c>
      <c r="H591" s="12" t="s">
        <v>5418</v>
      </c>
      <c r="I591" s="13" t="str">
        <f t="shared" si="98"/>
        <v>65300</v>
      </c>
      <c r="J591" s="13" t="s">
        <v>2396</v>
      </c>
      <c r="K591" s="13" t="str">
        <f t="shared" si="100"/>
        <v>65300 - Penzijní financování</v>
      </c>
      <c r="L591" s="28">
        <f>IF(Převodník!$A$12='Číselník 2008 ÚR 4 a 5'!M591,1,0)</f>
        <v>0</v>
      </c>
      <c r="M591" s="2" t="s">
        <v>2398</v>
      </c>
      <c r="N591" s="14" t="s">
        <v>2397</v>
      </c>
      <c r="O591" s="9" t="str">
        <f t="shared" si="99"/>
        <v>65.30 - Penzijní financování</v>
      </c>
      <c r="P591" s="9" t="s">
        <v>5419</v>
      </c>
      <c r="Q591" s="2">
        <f t="shared" si="103"/>
        <v>0</v>
      </c>
      <c r="S591" s="2">
        <f t="shared" si="101"/>
        <v>0</v>
      </c>
      <c r="T591" s="2" t="str">
        <f t="shared" si="102"/>
        <v>65300 - Penzijní financování</v>
      </c>
      <c r="AC591" s="2" t="s">
        <v>2398</v>
      </c>
    </row>
    <row r="592" spans="1:29" ht="15" customHeight="1" x14ac:dyDescent="0.25">
      <c r="A592" s="9">
        <v>4</v>
      </c>
      <c r="B592" s="9"/>
      <c r="C592" s="10"/>
      <c r="D592" s="10"/>
      <c r="E592" s="11" t="s">
        <v>5420</v>
      </c>
      <c r="F592" s="12" t="str">
        <f t="shared" ref="F592:F597" si="104">E592</f>
        <v>66.11</v>
      </c>
      <c r="G592" s="12" t="s">
        <v>5420</v>
      </c>
      <c r="H592" s="12" t="s">
        <v>5421</v>
      </c>
      <c r="I592" s="13" t="str">
        <f t="shared" si="98"/>
        <v>66110</v>
      </c>
      <c r="J592" s="13" t="s">
        <v>2400</v>
      </c>
      <c r="K592" s="13" t="str">
        <f t="shared" si="100"/>
        <v>66110 - Řízení a správa finančních trhů</v>
      </c>
      <c r="L592" s="28">
        <f>IF(Převodník!$A$12='Číselník 2008 ÚR 4 a 5'!M592,1,0)</f>
        <v>0</v>
      </c>
      <c r="M592" s="2" t="s">
        <v>2402</v>
      </c>
      <c r="N592" s="14" t="s">
        <v>2401</v>
      </c>
      <c r="O592" s="9" t="str">
        <f t="shared" si="99"/>
        <v>66.11 - Řízení a správa finančních trhů</v>
      </c>
      <c r="P592" s="9" t="s">
        <v>5422</v>
      </c>
      <c r="Q592" s="2">
        <f t="shared" si="103"/>
        <v>0</v>
      </c>
      <c r="S592" s="2">
        <f t="shared" si="101"/>
        <v>0</v>
      </c>
      <c r="T592" s="2" t="str">
        <f t="shared" si="102"/>
        <v>66110 - Řízení a správa finančních trhů</v>
      </c>
      <c r="AC592" s="2" t="s">
        <v>2402</v>
      </c>
    </row>
    <row r="593" spans="1:29" ht="15" customHeight="1" x14ac:dyDescent="0.25">
      <c r="A593" s="9">
        <v>4</v>
      </c>
      <c r="B593" s="9"/>
      <c r="C593" s="10"/>
      <c r="D593" s="10"/>
      <c r="E593" s="11" t="s">
        <v>5423</v>
      </c>
      <c r="F593" s="12" t="str">
        <f t="shared" si="104"/>
        <v>66.12</v>
      </c>
      <c r="G593" s="12" t="s">
        <v>5423</v>
      </c>
      <c r="H593" s="12" t="s">
        <v>5424</v>
      </c>
      <c r="I593" s="13" t="str">
        <f t="shared" si="98"/>
        <v>66120</v>
      </c>
      <c r="J593" s="13" t="s">
        <v>2403</v>
      </c>
      <c r="K593" s="13" t="str">
        <f t="shared" si="100"/>
        <v>66120 - Obchodování s cennými papíry a komoditami na burzách</v>
      </c>
      <c r="L593" s="28">
        <f>IF(Převodník!$A$12='Číselník 2008 ÚR 4 a 5'!M593,1,0)</f>
        <v>0</v>
      </c>
      <c r="M593" s="2" t="s">
        <v>5425</v>
      </c>
      <c r="N593" s="14" t="s">
        <v>5426</v>
      </c>
      <c r="O593" s="9" t="str">
        <f t="shared" si="99"/>
        <v>66.12 - Obchodování s cennými papíry a komoditami na burzách</v>
      </c>
      <c r="P593" s="9" t="s">
        <v>5427</v>
      </c>
      <c r="Q593" s="2">
        <f t="shared" si="103"/>
        <v>0</v>
      </c>
      <c r="S593" s="2">
        <f t="shared" si="101"/>
        <v>0</v>
      </c>
      <c r="T593" s="2" t="str">
        <f t="shared" si="102"/>
        <v>66120 - Obchodování s cennými papíry a komoditami na burzách</v>
      </c>
      <c r="AC593" s="2" t="s">
        <v>5425</v>
      </c>
    </row>
    <row r="594" spans="1:29" ht="15" customHeight="1" x14ac:dyDescent="0.25">
      <c r="A594" s="9">
        <v>4</v>
      </c>
      <c r="B594" s="9"/>
      <c r="C594" s="10"/>
      <c r="D594" s="10"/>
      <c r="E594" s="11" t="s">
        <v>5428</v>
      </c>
      <c r="F594" s="12" t="str">
        <f t="shared" si="104"/>
        <v>66.19</v>
      </c>
      <c r="G594" s="12" t="s">
        <v>5428</v>
      </c>
      <c r="H594" s="12" t="s">
        <v>5429</v>
      </c>
      <c r="I594" s="13" t="str">
        <f t="shared" si="98"/>
        <v>66190</v>
      </c>
      <c r="J594" s="13" t="s">
        <v>2406</v>
      </c>
      <c r="K594" s="13" t="str">
        <f t="shared" si="100"/>
        <v>66190 - Ostatní pomocné činnosti související s finančním zprostředkováním</v>
      </c>
      <c r="L594" s="28">
        <f>IF(Převodník!$A$12='Číselník 2008 ÚR 4 a 5'!M594,1,0)</f>
        <v>0</v>
      </c>
      <c r="M594" s="2" t="s">
        <v>2408</v>
      </c>
      <c r="N594" s="14" t="s">
        <v>2407</v>
      </c>
      <c r="O594" s="9" t="str">
        <f t="shared" si="99"/>
        <v>66.19 - Ostatní pomocné činnosti související s finančním zprostředkováním</v>
      </c>
      <c r="P594" s="9" t="s">
        <v>5430</v>
      </c>
      <c r="Q594" s="2">
        <f t="shared" si="103"/>
        <v>0</v>
      </c>
      <c r="S594" s="2">
        <f t="shared" si="101"/>
        <v>0</v>
      </c>
      <c r="T594" s="2" t="str">
        <f t="shared" si="102"/>
        <v>66190 - Ostatní pomocné činnosti související s finančním zprostředkováním</v>
      </c>
      <c r="AC594" s="2" t="s">
        <v>2408</v>
      </c>
    </row>
    <row r="595" spans="1:29" ht="15" customHeight="1" x14ac:dyDescent="0.25">
      <c r="A595" s="9">
        <v>4</v>
      </c>
      <c r="B595" s="9"/>
      <c r="C595" s="10"/>
      <c r="D595" s="10"/>
      <c r="E595" s="11" t="s">
        <v>5431</v>
      </c>
      <c r="F595" s="12" t="str">
        <f t="shared" si="104"/>
        <v>66.21</v>
      </c>
      <c r="G595" s="12" t="s">
        <v>5431</v>
      </c>
      <c r="H595" s="12" t="s">
        <v>5432</v>
      </c>
      <c r="I595" s="13" t="str">
        <f t="shared" si="98"/>
        <v>66210</v>
      </c>
      <c r="J595" s="13" t="s">
        <v>2413</v>
      </c>
      <c r="K595" s="13" t="str">
        <f t="shared" si="100"/>
        <v>66210 - Vyhodnocování rizik a škod</v>
      </c>
      <c r="L595" s="28">
        <f>IF(Převodník!$A$12='Číselník 2008 ÚR 4 a 5'!M595,1,0)</f>
        <v>0</v>
      </c>
      <c r="M595" s="2" t="s">
        <v>2415</v>
      </c>
      <c r="N595" s="14" t="s">
        <v>2414</v>
      </c>
      <c r="O595" s="9" t="str">
        <f t="shared" si="99"/>
        <v>66.21 - Vyhodnocování rizik a škod</v>
      </c>
      <c r="P595" s="9" t="s">
        <v>5433</v>
      </c>
      <c r="Q595" s="2">
        <f t="shared" si="103"/>
        <v>0</v>
      </c>
      <c r="S595" s="2">
        <f t="shared" si="101"/>
        <v>0</v>
      </c>
      <c r="T595" s="2" t="str">
        <f t="shared" si="102"/>
        <v>66210 - Vyhodnocování rizik a škod</v>
      </c>
      <c r="AC595" s="2" t="s">
        <v>2415</v>
      </c>
    </row>
    <row r="596" spans="1:29" ht="15" customHeight="1" x14ac:dyDescent="0.25">
      <c r="A596" s="9">
        <v>4</v>
      </c>
      <c r="B596" s="9"/>
      <c r="C596" s="10"/>
      <c r="D596" s="10"/>
      <c r="E596" s="11" t="s">
        <v>5434</v>
      </c>
      <c r="F596" s="12" t="str">
        <f t="shared" si="104"/>
        <v>66.22</v>
      </c>
      <c r="G596" s="12" t="s">
        <v>5434</v>
      </c>
      <c r="H596" s="12" t="s">
        <v>5435</v>
      </c>
      <c r="I596" s="13" t="str">
        <f t="shared" si="98"/>
        <v>66220</v>
      </c>
      <c r="J596" s="13" t="s">
        <v>2417</v>
      </c>
      <c r="K596" s="13" t="str">
        <f t="shared" si="100"/>
        <v>66220 - Činnosti zástupců pojišťovny a makléřů</v>
      </c>
      <c r="L596" s="28">
        <f>IF(Převodník!$A$12='Číselník 2008 ÚR 4 a 5'!M596,1,0)</f>
        <v>0</v>
      </c>
      <c r="M596" s="2" t="s">
        <v>2419</v>
      </c>
      <c r="N596" s="14" t="s">
        <v>2418</v>
      </c>
      <c r="O596" s="9" t="str">
        <f t="shared" si="99"/>
        <v>66.22 - Činnosti zástupců pojišťovny a makléřů</v>
      </c>
      <c r="P596" s="9" t="s">
        <v>5436</v>
      </c>
      <c r="Q596" s="2">
        <f t="shared" si="103"/>
        <v>0</v>
      </c>
      <c r="S596" s="2">
        <f t="shared" si="101"/>
        <v>0</v>
      </c>
      <c r="T596" s="2" t="str">
        <f t="shared" si="102"/>
        <v>66220 - Činnosti zástupců pojišťovny a makléřů</v>
      </c>
      <c r="AC596" s="2" t="s">
        <v>2419</v>
      </c>
    </row>
    <row r="597" spans="1:29" ht="15" customHeight="1" x14ac:dyDescent="0.25">
      <c r="A597" s="9">
        <v>4</v>
      </c>
      <c r="B597" s="9"/>
      <c r="C597" s="10"/>
      <c r="D597" s="10"/>
      <c r="E597" s="11" t="s">
        <v>5437</v>
      </c>
      <c r="F597" s="12" t="str">
        <f t="shared" si="104"/>
        <v>66.29</v>
      </c>
      <c r="G597" s="12" t="s">
        <v>5437</v>
      </c>
      <c r="H597" s="12" t="s">
        <v>5438</v>
      </c>
      <c r="I597" s="13" t="str">
        <f t="shared" si="98"/>
        <v>66290</v>
      </c>
      <c r="J597" s="13" t="s">
        <v>2421</v>
      </c>
      <c r="K597" s="13" t="str">
        <f t="shared" si="100"/>
        <v>66290 - Ostatní pomocné činnosti související s pojišťovnictvím a penzijním financováním</v>
      </c>
      <c r="L597" s="28">
        <f>IF(Převodník!$A$12='Číselník 2008 ÚR 4 a 5'!M597,1,0)</f>
        <v>0</v>
      </c>
      <c r="M597" s="2" t="s">
        <v>5439</v>
      </c>
      <c r="N597" s="14" t="s">
        <v>5440</v>
      </c>
      <c r="O597" s="9" t="str">
        <f t="shared" si="99"/>
        <v>66.29 - Ostatní pomocné činnosti související s pojišťovnictvím a penzijním financováním</v>
      </c>
      <c r="P597" s="9" t="s">
        <v>5441</v>
      </c>
      <c r="Q597" s="2">
        <f t="shared" si="103"/>
        <v>0</v>
      </c>
      <c r="S597" s="2">
        <f t="shared" si="101"/>
        <v>0</v>
      </c>
      <c r="T597" s="2" t="str">
        <f t="shared" si="102"/>
        <v>66290 - Ostatní pomocné činnosti související s pojišťovnictvím a penzijním financováním</v>
      </c>
      <c r="AC597" s="2" t="s">
        <v>5439</v>
      </c>
    </row>
    <row r="598" spans="1:29" ht="15" customHeight="1" x14ac:dyDescent="0.25">
      <c r="A598" s="9">
        <v>4</v>
      </c>
      <c r="B598" s="9"/>
      <c r="C598" s="10"/>
      <c r="D598" s="10"/>
      <c r="E598" s="11" t="s">
        <v>5442</v>
      </c>
      <c r="F598" s="12" t="str">
        <f>E598</f>
        <v>66.30</v>
      </c>
      <c r="G598" s="12" t="s">
        <v>5442</v>
      </c>
      <c r="H598" s="12" t="s">
        <v>5443</v>
      </c>
      <c r="I598" s="13" t="str">
        <f t="shared" si="98"/>
        <v>66300</v>
      </c>
      <c r="J598" s="13" t="s">
        <v>2410</v>
      </c>
      <c r="K598" s="13" t="str">
        <f t="shared" si="100"/>
        <v>66300 - Správa fondů</v>
      </c>
      <c r="L598" s="28">
        <f>IF(Převodník!$A$12='Číselník 2008 ÚR 4 a 5'!M598,1,0)</f>
        <v>0</v>
      </c>
      <c r="M598" s="2" t="s">
        <v>2416</v>
      </c>
      <c r="N598" s="14" t="s">
        <v>2411</v>
      </c>
      <c r="O598" s="9" t="str">
        <f t="shared" si="99"/>
        <v>66.30 - Správa fondů</v>
      </c>
      <c r="P598" s="9" t="s">
        <v>5444</v>
      </c>
      <c r="Q598" s="2">
        <f t="shared" si="103"/>
        <v>0</v>
      </c>
      <c r="S598" s="2">
        <f t="shared" si="101"/>
        <v>0</v>
      </c>
      <c r="T598" s="2" t="str">
        <f t="shared" si="102"/>
        <v>66300 - Správa fondů</v>
      </c>
      <c r="AC598" s="2" t="s">
        <v>2416</v>
      </c>
    </row>
    <row r="599" spans="1:29" ht="15" customHeight="1" x14ac:dyDescent="0.25">
      <c r="A599" s="9">
        <v>4</v>
      </c>
      <c r="B599" s="9"/>
      <c r="C599" s="10"/>
      <c r="D599" s="10"/>
      <c r="E599" s="11" t="s">
        <v>5445</v>
      </c>
      <c r="F599" s="12" t="str">
        <f>E599</f>
        <v>68.10</v>
      </c>
      <c r="G599" s="12" t="s">
        <v>5445</v>
      </c>
      <c r="H599" s="12" t="s">
        <v>5446</v>
      </c>
      <c r="I599" s="13" t="str">
        <f t="shared" si="98"/>
        <v>68100</v>
      </c>
      <c r="J599" s="13" t="s">
        <v>2427</v>
      </c>
      <c r="K599" s="13" t="str">
        <f t="shared" si="100"/>
        <v>68100 - Nákup a následný prodej vlastních nemovitostí</v>
      </c>
      <c r="L599" s="28">
        <f>IF(Převodník!$A$12='Číselník 2008 ÚR 4 a 5'!M599,1,0)</f>
        <v>0</v>
      </c>
      <c r="M599" s="2" t="s">
        <v>2429</v>
      </c>
      <c r="N599" s="14" t="s">
        <v>2428</v>
      </c>
      <c r="O599" s="9" t="str">
        <f t="shared" si="99"/>
        <v>68.10 - Nákup a následný prodej vlastních nemovitostí</v>
      </c>
      <c r="P599" s="9" t="s">
        <v>5447</v>
      </c>
      <c r="Q599" s="2">
        <f t="shared" si="103"/>
        <v>0</v>
      </c>
      <c r="S599" s="2">
        <f t="shared" si="101"/>
        <v>0</v>
      </c>
      <c r="T599" s="2" t="str">
        <f t="shared" si="102"/>
        <v>68100 - Nákup a následný prodej vlastních nemovitostí</v>
      </c>
      <c r="AC599" s="2" t="s">
        <v>2429</v>
      </c>
    </row>
    <row r="600" spans="1:29" ht="15" customHeight="1" x14ac:dyDescent="0.25">
      <c r="A600" s="9">
        <v>4</v>
      </c>
      <c r="B600" s="9"/>
      <c r="C600" s="10"/>
      <c r="D600" s="10"/>
      <c r="E600" s="22" t="s">
        <v>5448</v>
      </c>
      <c r="F600" s="12" t="str">
        <f t="shared" ref="F600:F606" si="105">E600</f>
        <v>68.20</v>
      </c>
      <c r="G600" s="12" t="s">
        <v>5448</v>
      </c>
      <c r="H600" s="12" t="s">
        <v>5449</v>
      </c>
      <c r="I600" s="13" t="str">
        <f t="shared" si="98"/>
        <v>68200</v>
      </c>
      <c r="J600" s="13" t="s">
        <v>2431</v>
      </c>
      <c r="K600" s="13" t="str">
        <f t="shared" si="100"/>
        <v>68200 - Pronájem a správa vlastních nebo pronajatých nemovitostí</v>
      </c>
      <c r="L600" s="28">
        <f>IF(Převodník!$A$12='Číselník 2008 ÚR 4 a 5'!M600,1,0)</f>
        <v>0</v>
      </c>
      <c r="M600" s="2" t="s">
        <v>2433</v>
      </c>
      <c r="N600" s="14" t="s">
        <v>2432</v>
      </c>
      <c r="O600" s="9" t="str">
        <f t="shared" si="99"/>
        <v>68.20 - Pronájem a správa vlastních nebo pronajatých nemovitostí</v>
      </c>
      <c r="P600" s="9" t="s">
        <v>5450</v>
      </c>
      <c r="Q600" s="2">
        <f t="shared" si="103"/>
        <v>0</v>
      </c>
      <c r="S600" s="2">
        <f t="shared" si="101"/>
        <v>0</v>
      </c>
      <c r="T600" s="2" t="str">
        <f t="shared" si="102"/>
        <v>68200 - Pronájem a správa vlastních nebo pronajatých nemovitostí</v>
      </c>
      <c r="AC600" s="2" t="s">
        <v>2433</v>
      </c>
    </row>
    <row r="601" spans="1:29" ht="15" customHeight="1" x14ac:dyDescent="0.25">
      <c r="A601" s="9">
        <v>5</v>
      </c>
      <c r="B601" s="9"/>
      <c r="C601" s="16"/>
      <c r="D601" s="16"/>
      <c r="E601" s="11" t="s">
        <v>5451</v>
      </c>
      <c r="F601" s="12" t="str">
        <f t="shared" si="105"/>
        <v>68.20.1</v>
      </c>
      <c r="G601" s="12" t="s">
        <v>5451</v>
      </c>
      <c r="H601" s="12" t="s">
        <v>2435</v>
      </c>
      <c r="I601" s="13" t="str">
        <f t="shared" si="98"/>
        <v>68201</v>
      </c>
      <c r="J601" s="13" t="s">
        <v>2435</v>
      </c>
      <c r="K601" s="13" t="str">
        <f t="shared" si="100"/>
        <v>68201 - Pronájem vlastních nebo pronajatých nemovitostí s bytovými prostory</v>
      </c>
      <c r="L601" s="28">
        <f>IF(Převodník!$A$12='Číselník 2008 ÚR 4 a 5'!M601,1,0)</f>
        <v>0</v>
      </c>
      <c r="M601" s="2" t="s">
        <v>5452</v>
      </c>
      <c r="N601" s="14" t="s">
        <v>5453</v>
      </c>
      <c r="O601" s="9" t="str">
        <f t="shared" si="99"/>
        <v>68.20.1 - Pronájem vlastních nebo pronajatých nemovitostí s bytovými prostory</v>
      </c>
      <c r="P601" s="9" t="s">
        <v>5454</v>
      </c>
      <c r="Q601" s="2">
        <f t="shared" si="103"/>
        <v>0</v>
      </c>
      <c r="S601" s="2">
        <f t="shared" si="101"/>
        <v>0</v>
      </c>
      <c r="T601" s="2" t="str">
        <f t="shared" si="102"/>
        <v>68201 - Pronájem vlastních nebo pronajatých nemovitostí s bytovými prostory</v>
      </c>
      <c r="AC601" s="2" t="s">
        <v>5452</v>
      </c>
    </row>
    <row r="602" spans="1:29" ht="15" customHeight="1" x14ac:dyDescent="0.25">
      <c r="A602" s="9">
        <v>5</v>
      </c>
      <c r="B602" s="9"/>
      <c r="C602" s="16"/>
      <c r="D602" s="16"/>
      <c r="E602" s="11" t="s">
        <v>5455</v>
      </c>
      <c r="F602" s="12" t="str">
        <f t="shared" si="105"/>
        <v>68.20.2</v>
      </c>
      <c r="G602" s="12" t="s">
        <v>5455</v>
      </c>
      <c r="H602" s="12" t="s">
        <v>2438</v>
      </c>
      <c r="I602" s="13" t="str">
        <f t="shared" si="98"/>
        <v>68202</v>
      </c>
      <c r="J602" s="13" t="s">
        <v>2438</v>
      </c>
      <c r="K602" s="13" t="str">
        <f t="shared" si="100"/>
        <v>68202 - Pronájem vlastních nebo pronajatých nemovitostí s nebytovými prostory</v>
      </c>
      <c r="L602" s="28">
        <f>IF(Převodník!$A$12='Číselník 2008 ÚR 4 a 5'!M602,1,0)</f>
        <v>0</v>
      </c>
      <c r="M602" s="2" t="s">
        <v>5456</v>
      </c>
      <c r="N602" s="14" t="s">
        <v>5457</v>
      </c>
      <c r="O602" s="9" t="str">
        <f t="shared" si="99"/>
        <v>68.20.2 - Pronájem vlastních nebo pronajatých nemovitostí s nebytovými prostory</v>
      </c>
      <c r="P602" s="9" t="s">
        <v>5458</v>
      </c>
      <c r="Q602" s="2">
        <f t="shared" si="103"/>
        <v>0</v>
      </c>
      <c r="S602" s="2">
        <f t="shared" si="101"/>
        <v>0</v>
      </c>
      <c r="T602" s="2" t="str">
        <f t="shared" si="102"/>
        <v>68202 - Pronájem vlastních nebo pronajatých nemovitostí s nebytovými prostory</v>
      </c>
      <c r="AC602" s="2" t="s">
        <v>5456</v>
      </c>
    </row>
    <row r="603" spans="1:29" ht="15" customHeight="1" x14ac:dyDescent="0.25">
      <c r="A603" s="9">
        <v>5</v>
      </c>
      <c r="B603" s="9"/>
      <c r="C603" s="16"/>
      <c r="D603" s="16"/>
      <c r="E603" s="11" t="s">
        <v>5459</v>
      </c>
      <c r="F603" s="12" t="str">
        <f t="shared" si="105"/>
        <v>68.20.3</v>
      </c>
      <c r="G603" s="12" t="s">
        <v>5459</v>
      </c>
      <c r="H603" s="12" t="s">
        <v>2441</v>
      </c>
      <c r="I603" s="13" t="str">
        <f t="shared" si="98"/>
        <v>68203</v>
      </c>
      <c r="J603" s="13" t="s">
        <v>2441</v>
      </c>
      <c r="K603" s="13" t="str">
        <f t="shared" si="100"/>
        <v xml:space="preserve">68203 - Správa vlastních nebo pronajatých nemovitostí s bytovými prostory </v>
      </c>
      <c r="L603" s="28">
        <f>IF(Převodník!$A$12='Číselník 2008 ÚR 4 a 5'!M603,1,0)</f>
        <v>0</v>
      </c>
      <c r="M603" s="2" t="s">
        <v>5460</v>
      </c>
      <c r="N603" s="14" t="s">
        <v>5461</v>
      </c>
      <c r="O603" s="9" t="str">
        <f t="shared" si="99"/>
        <v xml:space="preserve">68.20.3 - Správa vlastních nebo pronajatých nemovitostí s bytovými prostory </v>
      </c>
      <c r="P603" s="9" t="s">
        <v>5462</v>
      </c>
      <c r="Q603" s="2">
        <f t="shared" si="103"/>
        <v>0</v>
      </c>
      <c r="S603" s="2">
        <f t="shared" si="101"/>
        <v>0</v>
      </c>
      <c r="T603" s="2" t="str">
        <f t="shared" si="102"/>
        <v>68203 - Správa vlastních nebo pronajatých nemovitostí s bytovými prostory</v>
      </c>
      <c r="AC603" s="2" t="s">
        <v>5460</v>
      </c>
    </row>
    <row r="604" spans="1:29" ht="15" customHeight="1" x14ac:dyDescent="0.25">
      <c r="A604" s="9">
        <v>5</v>
      </c>
      <c r="B604" s="9"/>
      <c r="C604" s="16"/>
      <c r="D604" s="16"/>
      <c r="E604" s="11" t="s">
        <v>5463</v>
      </c>
      <c r="F604" s="12" t="str">
        <f t="shared" si="105"/>
        <v>68.20.4 </v>
      </c>
      <c r="G604" s="12" t="s">
        <v>5464</v>
      </c>
      <c r="H604" s="12" t="s">
        <v>5465</v>
      </c>
      <c r="I604" s="13" t="str">
        <f t="shared" si="98"/>
        <v>68204 </v>
      </c>
      <c r="J604" s="13" t="s">
        <v>5465</v>
      </c>
      <c r="K604" s="13" t="str">
        <f t="shared" si="100"/>
        <v>68204  - Správa vlastních nebo pronajatých nemovitostí s nebytovými prostory</v>
      </c>
      <c r="L604" s="28">
        <f>IF(Převodník!$A$12='Číselník 2008 ÚR 4 a 5'!M604,1,0)</f>
        <v>0</v>
      </c>
      <c r="M604" s="2" t="s">
        <v>5466</v>
      </c>
      <c r="N604" s="17" t="s">
        <v>5467</v>
      </c>
      <c r="O604" s="9" t="str">
        <f t="shared" si="99"/>
        <v>68.20.4  - Správa vlastních nebo pronajatých nemovitostí s nebytovými prostory</v>
      </c>
      <c r="P604" s="9" t="s">
        <v>5468</v>
      </c>
      <c r="Q604" s="2">
        <f t="shared" si="103"/>
        <v>0</v>
      </c>
      <c r="S604" s="2">
        <f t="shared" si="101"/>
        <v>0</v>
      </c>
      <c r="T604" s="2" t="str">
        <f t="shared" si="102"/>
        <v>68204  - Správa vlastních nebo pronajatých nemovitostí s nebytovými prostory</v>
      </c>
      <c r="AC604" s="2" t="s">
        <v>5466</v>
      </c>
    </row>
    <row r="605" spans="1:29" ht="15" customHeight="1" x14ac:dyDescent="0.25">
      <c r="A605" s="9">
        <v>4</v>
      </c>
      <c r="B605" s="9"/>
      <c r="C605" s="10"/>
      <c r="D605" s="10"/>
      <c r="E605" s="11" t="s">
        <v>5469</v>
      </c>
      <c r="F605" s="12" t="str">
        <f t="shared" si="105"/>
        <v>68.31</v>
      </c>
      <c r="G605" s="12" t="s">
        <v>5469</v>
      </c>
      <c r="H605" s="12" t="s">
        <v>5470</v>
      </c>
      <c r="I605" s="13" t="str">
        <f t="shared" si="98"/>
        <v>68310</v>
      </c>
      <c r="J605" s="13" t="s">
        <v>2447</v>
      </c>
      <c r="K605" s="13" t="str">
        <f t="shared" si="100"/>
        <v>68310 - Zprostředkovatelské činnosti realitních agentur</v>
      </c>
      <c r="L605" s="28">
        <f>IF(Převodník!$A$12='Číselník 2008 ÚR 4 a 5'!M605,1,0)</f>
        <v>0</v>
      </c>
      <c r="M605" s="2" t="s">
        <v>2449</v>
      </c>
      <c r="N605" s="14" t="s">
        <v>2448</v>
      </c>
      <c r="O605" s="9" t="str">
        <f t="shared" si="99"/>
        <v>68.31 - Zprostředkovatelské činnosti realitních agentur</v>
      </c>
      <c r="P605" s="9" t="s">
        <v>5471</v>
      </c>
      <c r="Q605" s="2">
        <f t="shared" si="103"/>
        <v>0</v>
      </c>
      <c r="S605" s="2">
        <f t="shared" si="101"/>
        <v>0</v>
      </c>
      <c r="T605" s="2" t="str">
        <f t="shared" si="102"/>
        <v>68310 - Zprostředkovatelské činnosti realitních agentur</v>
      </c>
      <c r="AC605" s="2" t="s">
        <v>2449</v>
      </c>
    </row>
    <row r="606" spans="1:29" ht="15" customHeight="1" x14ac:dyDescent="0.25">
      <c r="A606" s="9">
        <v>4</v>
      </c>
      <c r="B606" s="9"/>
      <c r="C606" s="10"/>
      <c r="D606" s="10"/>
      <c r="E606" s="11" t="s">
        <v>5472</v>
      </c>
      <c r="F606" s="12" t="str">
        <f t="shared" si="105"/>
        <v>68.32</v>
      </c>
      <c r="G606" s="12" t="s">
        <v>5472</v>
      </c>
      <c r="H606" s="12" t="s">
        <v>5473</v>
      </c>
      <c r="I606" s="13" t="str">
        <f t="shared" si="98"/>
        <v>68320</v>
      </c>
      <c r="J606" s="13" t="s">
        <v>2451</v>
      </c>
      <c r="K606" s="13" t="str">
        <f t="shared" si="100"/>
        <v>68320 - Správa nemovitostí na základě smlouvy</v>
      </c>
      <c r="L606" s="28">
        <f>IF(Převodník!$A$12='Číselník 2008 ÚR 4 a 5'!M606,1,0)</f>
        <v>0</v>
      </c>
      <c r="M606" s="2" t="s">
        <v>5474</v>
      </c>
      <c r="N606" s="14" t="s">
        <v>5475</v>
      </c>
      <c r="O606" s="9" t="str">
        <f t="shared" si="99"/>
        <v>68.32 - Správa nemovitostí na základě smlouvy</v>
      </c>
      <c r="P606" s="9" t="s">
        <v>5476</v>
      </c>
      <c r="Q606" s="2">
        <f t="shared" si="103"/>
        <v>0</v>
      </c>
      <c r="S606" s="2">
        <f t="shared" si="101"/>
        <v>0</v>
      </c>
      <c r="T606" s="2" t="str">
        <f t="shared" si="102"/>
        <v>68320 - Správa nemovitostí na základě smlouvy</v>
      </c>
      <c r="AC606" s="2" t="s">
        <v>5474</v>
      </c>
    </row>
    <row r="607" spans="1:29" ht="15" customHeight="1" x14ac:dyDescent="0.25">
      <c r="A607" s="9">
        <v>4</v>
      </c>
      <c r="B607" s="9"/>
      <c r="C607" s="10"/>
      <c r="D607" s="10"/>
      <c r="E607" s="11" t="s">
        <v>5477</v>
      </c>
      <c r="F607" s="12" t="str">
        <f>E607</f>
        <v>69.10</v>
      </c>
      <c r="G607" s="12" t="s">
        <v>5477</v>
      </c>
      <c r="H607" s="12" t="s">
        <v>5478</v>
      </c>
      <c r="I607" s="13" t="str">
        <f t="shared" si="98"/>
        <v>69100</v>
      </c>
      <c r="J607" s="13" t="s">
        <v>2457</v>
      </c>
      <c r="K607" s="13" t="str">
        <f t="shared" si="100"/>
        <v>69100 - Právní činnosti</v>
      </c>
      <c r="L607" s="28">
        <f>IF(Převodník!$A$12='Číselník 2008 ÚR 4 a 5'!M607,1,0)</f>
        <v>0</v>
      </c>
      <c r="M607" s="2" t="s">
        <v>2459</v>
      </c>
      <c r="N607" s="14" t="s">
        <v>2458</v>
      </c>
      <c r="O607" s="9" t="str">
        <f t="shared" si="99"/>
        <v>69.10 - Právní činnosti</v>
      </c>
      <c r="P607" s="9" t="s">
        <v>5479</v>
      </c>
      <c r="Q607" s="2">
        <f t="shared" si="103"/>
        <v>0</v>
      </c>
      <c r="S607" s="2">
        <f t="shared" si="101"/>
        <v>0</v>
      </c>
      <c r="T607" s="2" t="str">
        <f t="shared" si="102"/>
        <v>69100 - Právní činnosti</v>
      </c>
      <c r="AC607" s="2" t="s">
        <v>2459</v>
      </c>
    </row>
    <row r="608" spans="1:29" ht="15" customHeight="1" x14ac:dyDescent="0.25">
      <c r="A608" s="9">
        <v>4</v>
      </c>
      <c r="B608" s="9"/>
      <c r="C608" s="10"/>
      <c r="D608" s="10"/>
      <c r="E608" s="11" t="s">
        <v>5480</v>
      </c>
      <c r="F608" s="12" t="str">
        <f>E608</f>
        <v>69.20</v>
      </c>
      <c r="G608" s="12" t="s">
        <v>5480</v>
      </c>
      <c r="H608" s="12" t="s">
        <v>5481</v>
      </c>
      <c r="I608" s="13" t="str">
        <f t="shared" si="98"/>
        <v>69200</v>
      </c>
      <c r="J608" s="13" t="s">
        <v>2460</v>
      </c>
      <c r="K608" s="13" t="str">
        <f t="shared" si="100"/>
        <v>69200 - Účetnické a auditorské činnosti; daňové poradenství</v>
      </c>
      <c r="L608" s="28">
        <f>IF(Převodník!$A$12='Číselník 2008 ÚR 4 a 5'!M608,1,0)</f>
        <v>0</v>
      </c>
      <c r="M608" s="2" t="s">
        <v>2462</v>
      </c>
      <c r="N608" s="17" t="s">
        <v>2461</v>
      </c>
      <c r="O608" s="9" t="str">
        <f t="shared" si="99"/>
        <v>69.20 - Účetnické a auditorské činnosti; daňové poradenství</v>
      </c>
      <c r="P608" s="9" t="s">
        <v>5482</v>
      </c>
      <c r="Q608" s="2">
        <f t="shared" si="103"/>
        <v>0</v>
      </c>
      <c r="S608" s="2">
        <f t="shared" si="101"/>
        <v>0</v>
      </c>
      <c r="T608" s="2" t="str">
        <f t="shared" si="102"/>
        <v>69200 - Účetnické a auditorské činnosti; daňové poradenství</v>
      </c>
      <c r="AC608" s="2" t="s">
        <v>2462</v>
      </c>
    </row>
    <row r="609" spans="1:29" ht="15" customHeight="1" x14ac:dyDescent="0.25">
      <c r="A609" s="9">
        <v>4</v>
      </c>
      <c r="B609" s="9"/>
      <c r="C609" s="10"/>
      <c r="D609" s="10"/>
      <c r="E609" s="11" t="s">
        <v>5483</v>
      </c>
      <c r="F609" s="12" t="str">
        <f>E609</f>
        <v>70.10</v>
      </c>
      <c r="G609" s="12" t="s">
        <v>5483</v>
      </c>
      <c r="H609" s="12" t="s">
        <v>5484</v>
      </c>
      <c r="I609" s="13" t="str">
        <f t="shared" si="98"/>
        <v>70100</v>
      </c>
      <c r="J609" s="13" t="s">
        <v>2463</v>
      </c>
      <c r="K609" s="13" t="str">
        <f t="shared" si="100"/>
        <v>70100 - Činnosti vedení podniků</v>
      </c>
      <c r="L609" s="28">
        <f>IF(Převodník!$A$12='Číselník 2008 ÚR 4 a 5'!M609,1,0)</f>
        <v>0</v>
      </c>
      <c r="M609" s="2" t="s">
        <v>2465</v>
      </c>
      <c r="N609" s="14" t="s">
        <v>2464</v>
      </c>
      <c r="O609" s="9" t="str">
        <f t="shared" si="99"/>
        <v>70.10 - Činnosti vedení podniků</v>
      </c>
      <c r="P609" s="9" t="s">
        <v>5485</v>
      </c>
      <c r="Q609" s="2">
        <f t="shared" si="103"/>
        <v>0</v>
      </c>
      <c r="S609" s="2">
        <f t="shared" si="101"/>
        <v>0</v>
      </c>
      <c r="T609" s="2" t="str">
        <f t="shared" si="102"/>
        <v>70100 - Činnosti vedení podniků</v>
      </c>
      <c r="AC609" s="2" t="s">
        <v>2465</v>
      </c>
    </row>
    <row r="610" spans="1:29" ht="15" customHeight="1" x14ac:dyDescent="0.25">
      <c r="A610" s="9">
        <v>4</v>
      </c>
      <c r="B610" s="9"/>
      <c r="C610" s="10"/>
      <c r="D610" s="10"/>
      <c r="E610" s="11" t="s">
        <v>5486</v>
      </c>
      <c r="F610" s="12" t="str">
        <f t="shared" ref="F610:F625" si="106">E610</f>
        <v>70.21</v>
      </c>
      <c r="G610" s="12" t="s">
        <v>5486</v>
      </c>
      <c r="H610" s="12" t="s">
        <v>5487</v>
      </c>
      <c r="I610" s="13" t="str">
        <f t="shared" si="98"/>
        <v>70210</v>
      </c>
      <c r="J610" s="13" t="s">
        <v>2467</v>
      </c>
      <c r="K610" s="13" t="str">
        <f t="shared" si="100"/>
        <v>70210 - Poradenství v oblasti vztahů s veřejností a komunikace</v>
      </c>
      <c r="L610" s="28">
        <f>IF(Převodník!$A$12='Číselník 2008 ÚR 4 a 5'!M610,1,0)</f>
        <v>0</v>
      </c>
      <c r="M610" s="2" t="s">
        <v>5488</v>
      </c>
      <c r="N610" s="17" t="s">
        <v>5489</v>
      </c>
      <c r="O610" s="9" t="str">
        <f t="shared" si="99"/>
        <v>70.21 - Poradenství v oblasti vztahů s veřejností a komunikace</v>
      </c>
      <c r="P610" s="9" t="s">
        <v>5490</v>
      </c>
      <c r="Q610" s="2">
        <f t="shared" si="103"/>
        <v>0</v>
      </c>
      <c r="S610" s="2">
        <f t="shared" si="101"/>
        <v>0</v>
      </c>
      <c r="T610" s="2" t="str">
        <f t="shared" si="102"/>
        <v>70210 - Poradenství v oblasti vztahů s veřejností a komunikace</v>
      </c>
      <c r="AC610" s="2" t="s">
        <v>5488</v>
      </c>
    </row>
    <row r="611" spans="1:29" ht="15" customHeight="1" x14ac:dyDescent="0.25">
      <c r="A611" s="9">
        <v>4</v>
      </c>
      <c r="B611" s="9"/>
      <c r="C611" s="10"/>
      <c r="D611" s="10"/>
      <c r="E611" s="11" t="s">
        <v>5491</v>
      </c>
      <c r="F611" s="12" t="str">
        <f t="shared" si="106"/>
        <v>70.22</v>
      </c>
      <c r="G611" s="12" t="s">
        <v>5491</v>
      </c>
      <c r="H611" s="12" t="s">
        <v>5492</v>
      </c>
      <c r="I611" s="13" t="str">
        <f t="shared" si="98"/>
        <v>70220</v>
      </c>
      <c r="J611" s="13" t="s">
        <v>2473</v>
      </c>
      <c r="K611" s="13" t="str">
        <f t="shared" si="100"/>
        <v>70220 - Ostatní poradenství v oblasti podnikání a řízení</v>
      </c>
      <c r="L611" s="28">
        <f>IF(Převodník!$A$12='Číselník 2008 ÚR 4 a 5'!M611,1,0)</f>
        <v>0</v>
      </c>
      <c r="M611" s="2" t="s">
        <v>5493</v>
      </c>
      <c r="N611" s="14" t="s">
        <v>5494</v>
      </c>
      <c r="O611" s="9" t="str">
        <f t="shared" si="99"/>
        <v>70.22 - Ostatní poradenství v oblasti podnikání a řízení</v>
      </c>
      <c r="P611" s="9" t="s">
        <v>5495</v>
      </c>
      <c r="Q611" s="2">
        <f t="shared" si="103"/>
        <v>0</v>
      </c>
      <c r="S611" s="2">
        <f t="shared" si="101"/>
        <v>0</v>
      </c>
      <c r="T611" s="2" t="str">
        <f t="shared" si="102"/>
        <v>70220 - Ostatní poradenství v oblasti podnikání a řízení</v>
      </c>
      <c r="AC611" s="2" t="s">
        <v>5493</v>
      </c>
    </row>
    <row r="612" spans="1:29" ht="15" customHeight="1" x14ac:dyDescent="0.25">
      <c r="A612" s="9">
        <v>4</v>
      </c>
      <c r="B612" s="9"/>
      <c r="C612" s="10"/>
      <c r="D612" s="10"/>
      <c r="E612" s="11" t="s">
        <v>5496</v>
      </c>
      <c r="F612" s="12" t="str">
        <f t="shared" si="106"/>
        <v>71.11</v>
      </c>
      <c r="G612" s="12" t="s">
        <v>5496</v>
      </c>
      <c r="H612" s="12" t="s">
        <v>5497</v>
      </c>
      <c r="I612" s="13" t="str">
        <f t="shared" si="98"/>
        <v>71110</v>
      </c>
      <c r="J612" s="13" t="s">
        <v>2479</v>
      </c>
      <c r="K612" s="13" t="str">
        <f t="shared" si="100"/>
        <v>71110 - Architektonické činnosti</v>
      </c>
      <c r="L612" s="28">
        <f>IF(Převodník!$A$12='Číselník 2008 ÚR 4 a 5'!M612,1,0)</f>
        <v>0</v>
      </c>
      <c r="M612" s="2" t="s">
        <v>2481</v>
      </c>
      <c r="N612" s="14" t="s">
        <v>2480</v>
      </c>
      <c r="O612" s="9" t="str">
        <f t="shared" si="99"/>
        <v>71.11 - Architektonické činnosti</v>
      </c>
      <c r="P612" s="9" t="s">
        <v>5498</v>
      </c>
      <c r="Q612" s="2">
        <f t="shared" si="103"/>
        <v>0</v>
      </c>
      <c r="S612" s="2">
        <f t="shared" si="101"/>
        <v>0</v>
      </c>
      <c r="T612" s="2" t="str">
        <f t="shared" si="102"/>
        <v>71110 - Architektonické činnosti</v>
      </c>
      <c r="AC612" s="2" t="s">
        <v>2481</v>
      </c>
    </row>
    <row r="613" spans="1:29" ht="15" customHeight="1" x14ac:dyDescent="0.25">
      <c r="A613" s="9">
        <v>4</v>
      </c>
      <c r="B613" s="9"/>
      <c r="C613" s="10"/>
      <c r="D613" s="10"/>
      <c r="E613" s="11" t="s">
        <v>5499</v>
      </c>
      <c r="F613" s="12" t="str">
        <f t="shared" si="106"/>
        <v>71.12</v>
      </c>
      <c r="G613" s="12" t="s">
        <v>5499</v>
      </c>
      <c r="H613" s="12" t="s">
        <v>5500</v>
      </c>
      <c r="I613" s="13" t="str">
        <f t="shared" si="98"/>
        <v>71120</v>
      </c>
      <c r="J613" s="13" t="s">
        <v>2483</v>
      </c>
      <c r="K613" s="13" t="str">
        <f t="shared" si="100"/>
        <v>71120 - Inženýrské činnosti a související technické poradenství</v>
      </c>
      <c r="L613" s="28">
        <f>IF(Převodník!$A$12='Číselník 2008 ÚR 4 a 5'!M613,1,0)</f>
        <v>0</v>
      </c>
      <c r="M613" s="2" t="s">
        <v>2485</v>
      </c>
      <c r="N613" s="14" t="s">
        <v>2484</v>
      </c>
      <c r="O613" s="9" t="str">
        <f t="shared" si="99"/>
        <v>71.12 - Inženýrské činnosti a související technické poradenství</v>
      </c>
      <c r="P613" s="9" t="s">
        <v>5501</v>
      </c>
      <c r="Q613" s="2">
        <f t="shared" si="103"/>
        <v>0</v>
      </c>
      <c r="S613" s="2">
        <f t="shared" si="101"/>
        <v>0</v>
      </c>
      <c r="T613" s="2" t="str">
        <f t="shared" si="102"/>
        <v>71120 - Inženýrské činnosti a související technické poradenství</v>
      </c>
      <c r="AC613" s="2" t="s">
        <v>2485</v>
      </c>
    </row>
    <row r="614" spans="1:29" ht="15" customHeight="1" x14ac:dyDescent="0.25">
      <c r="A614" s="9">
        <v>5</v>
      </c>
      <c r="B614" s="9"/>
      <c r="C614" s="16"/>
      <c r="D614" s="16"/>
      <c r="E614" s="11" t="s">
        <v>5502</v>
      </c>
      <c r="F614" s="12" t="str">
        <f t="shared" si="106"/>
        <v>71.12.1</v>
      </c>
      <c r="G614" s="12" t="s">
        <v>5502</v>
      </c>
      <c r="H614" s="12" t="s">
        <v>2486</v>
      </c>
      <c r="I614" s="13" t="str">
        <f t="shared" si="98"/>
        <v>71121</v>
      </c>
      <c r="J614" s="13" t="s">
        <v>2486</v>
      </c>
      <c r="K614" s="13" t="str">
        <f t="shared" si="100"/>
        <v>71121 - Geologický průzkum</v>
      </c>
      <c r="L614" s="28">
        <f>IF(Převodník!$A$12='Číselník 2008 ÚR 4 a 5'!M614,1,0)</f>
        <v>0</v>
      </c>
      <c r="M614" s="2" t="s">
        <v>2488</v>
      </c>
      <c r="N614" s="14" t="s">
        <v>2487</v>
      </c>
      <c r="O614" s="9" t="str">
        <f t="shared" si="99"/>
        <v>71.12.1 - Geologický průzkum</v>
      </c>
      <c r="P614" s="9" t="s">
        <v>5503</v>
      </c>
      <c r="Q614" s="2">
        <f t="shared" si="103"/>
        <v>0</v>
      </c>
      <c r="S614" s="2">
        <f t="shared" si="101"/>
        <v>0</v>
      </c>
      <c r="T614" s="2" t="str">
        <f t="shared" si="102"/>
        <v>71121 - Geologický průzkum</v>
      </c>
      <c r="AC614" s="2" t="s">
        <v>2488</v>
      </c>
    </row>
    <row r="615" spans="1:29" ht="15" customHeight="1" x14ac:dyDescent="0.25">
      <c r="A615" s="9">
        <v>5</v>
      </c>
      <c r="B615" s="9"/>
      <c r="C615" s="10"/>
      <c r="D615" s="10"/>
      <c r="E615" s="11" t="s">
        <v>5504</v>
      </c>
      <c r="F615" s="12" t="str">
        <f t="shared" si="106"/>
        <v>71.12.2</v>
      </c>
      <c r="G615" s="12" t="s">
        <v>5504</v>
      </c>
      <c r="H615" s="12" t="s">
        <v>2489</v>
      </c>
      <c r="I615" s="13" t="str">
        <f t="shared" si="98"/>
        <v>71122</v>
      </c>
      <c r="J615" s="13" t="s">
        <v>2489</v>
      </c>
      <c r="K615" s="13" t="str">
        <f t="shared" si="100"/>
        <v>71122 - Zeměměřické a kartografické činnosti</v>
      </c>
      <c r="L615" s="28">
        <f>IF(Převodník!$A$12='Číselník 2008 ÚR 4 a 5'!M615,1,0)</f>
        <v>0</v>
      </c>
      <c r="M615" s="2" t="s">
        <v>2491</v>
      </c>
      <c r="N615" s="14" t="s">
        <v>2490</v>
      </c>
      <c r="O615" s="9" t="str">
        <f t="shared" si="99"/>
        <v>71.12.2 - Zeměměřické a kartografické činnosti</v>
      </c>
      <c r="P615" s="9" t="s">
        <v>5505</v>
      </c>
      <c r="Q615" s="2">
        <f t="shared" si="103"/>
        <v>0</v>
      </c>
      <c r="S615" s="2">
        <f t="shared" si="101"/>
        <v>0</v>
      </c>
      <c r="T615" s="2" t="str">
        <f t="shared" si="102"/>
        <v>71122 - Zeměměřické a kartografické činnosti</v>
      </c>
      <c r="AC615" s="2" t="s">
        <v>2491</v>
      </c>
    </row>
    <row r="616" spans="1:29" ht="15" customHeight="1" x14ac:dyDescent="0.25">
      <c r="A616" s="9">
        <v>5</v>
      </c>
      <c r="B616" s="9"/>
      <c r="C616" s="16"/>
      <c r="D616" s="21"/>
      <c r="E616" s="10" t="s">
        <v>5506</v>
      </c>
      <c r="F616" s="12" t="str">
        <f t="shared" si="106"/>
        <v>71.12.3</v>
      </c>
      <c r="G616" s="12" t="s">
        <v>5506</v>
      </c>
      <c r="H616" s="12" t="s">
        <v>2492</v>
      </c>
      <c r="I616" s="13" t="str">
        <f t="shared" si="98"/>
        <v>71123</v>
      </c>
      <c r="J616" s="13" t="s">
        <v>2492</v>
      </c>
      <c r="K616" s="13" t="str">
        <f t="shared" si="100"/>
        <v>71123 - Hydrometeorologické a meteorologické činnosti</v>
      </c>
      <c r="L616" s="28">
        <f>IF(Převodník!$A$12='Číselník 2008 ÚR 4 a 5'!M616,1,0)</f>
        <v>0</v>
      </c>
      <c r="M616" s="2" t="s">
        <v>2494</v>
      </c>
      <c r="N616" s="14" t="s">
        <v>2493</v>
      </c>
      <c r="O616" s="9" t="str">
        <f t="shared" si="99"/>
        <v>71.12.3 - Hydrometeorologické a meteorologické činnosti</v>
      </c>
      <c r="P616" s="9" t="s">
        <v>5507</v>
      </c>
      <c r="Q616" s="2">
        <f t="shared" si="103"/>
        <v>0</v>
      </c>
      <c r="S616" s="2">
        <f t="shared" si="101"/>
        <v>0</v>
      </c>
      <c r="T616" s="2" t="str">
        <f t="shared" si="102"/>
        <v>71123 - Hydrometeorologické a meteorologické činnosti</v>
      </c>
      <c r="AC616" s="2" t="s">
        <v>2494</v>
      </c>
    </row>
    <row r="617" spans="1:29" ht="15" customHeight="1" x14ac:dyDescent="0.25">
      <c r="A617" s="9">
        <v>5</v>
      </c>
      <c r="B617" s="9"/>
      <c r="C617" s="16"/>
      <c r="D617" s="21"/>
      <c r="E617" s="10" t="s">
        <v>5508</v>
      </c>
      <c r="F617" s="12" t="str">
        <f t="shared" si="106"/>
        <v>71.12.9</v>
      </c>
      <c r="G617" s="12" t="s">
        <v>5508</v>
      </c>
      <c r="H617" s="12" t="s">
        <v>2495</v>
      </c>
      <c r="I617" s="13" t="str">
        <f t="shared" si="98"/>
        <v>71129</v>
      </c>
      <c r="J617" s="13" t="s">
        <v>2495</v>
      </c>
      <c r="K617" s="13" t="str">
        <f t="shared" si="100"/>
        <v>71129 - Ostatní inženýrské činnosti a související technické poradenství j. n.</v>
      </c>
      <c r="L617" s="28">
        <f>IF(Převodník!$A$12='Číselník 2008 ÚR 4 a 5'!M617,1,0)</f>
        <v>0</v>
      </c>
      <c r="M617" s="2" t="s">
        <v>2497</v>
      </c>
      <c r="N617" s="14" t="s">
        <v>2496</v>
      </c>
      <c r="O617" s="9" t="str">
        <f t="shared" si="99"/>
        <v>71.12.9 - Ostatní inženýrské činnosti a související technické poradenství j. n.</v>
      </c>
      <c r="P617" s="9" t="s">
        <v>5509</v>
      </c>
      <c r="Q617" s="2">
        <f t="shared" si="103"/>
        <v>0</v>
      </c>
      <c r="S617" s="2">
        <f t="shared" si="101"/>
        <v>0</v>
      </c>
      <c r="T617" s="2" t="str">
        <f t="shared" si="102"/>
        <v>71129 - Ostatní inženýrské činnosti a související technické poradenství j. n.</v>
      </c>
      <c r="AC617" s="2" t="s">
        <v>2497</v>
      </c>
    </row>
    <row r="618" spans="1:29" ht="15" customHeight="1" x14ac:dyDescent="0.25">
      <c r="A618" s="9">
        <v>4</v>
      </c>
      <c r="B618" s="9"/>
      <c r="C618" s="10"/>
      <c r="D618" s="10"/>
      <c r="E618" s="11" t="s">
        <v>5510</v>
      </c>
      <c r="F618" s="12" t="str">
        <f t="shared" si="106"/>
        <v>71.20</v>
      </c>
      <c r="G618" s="12" t="s">
        <v>5510</v>
      </c>
      <c r="H618" s="12" t="s">
        <v>5511</v>
      </c>
      <c r="I618" s="13" t="str">
        <f t="shared" si="98"/>
        <v>71200</v>
      </c>
      <c r="J618" s="13" t="s">
        <v>2498</v>
      </c>
      <c r="K618" s="13" t="str">
        <f t="shared" si="100"/>
        <v>71200 - Technické zkoušky a analýzy</v>
      </c>
      <c r="L618" s="28">
        <f>IF(Převodník!$A$12='Číselník 2008 ÚR 4 a 5'!M618,1,0)</f>
        <v>0</v>
      </c>
      <c r="M618" s="2" t="s">
        <v>2500</v>
      </c>
      <c r="N618" s="14" t="s">
        <v>2499</v>
      </c>
      <c r="O618" s="9" t="str">
        <f t="shared" si="99"/>
        <v>71.20 - Technické zkoušky a analýzy</v>
      </c>
      <c r="P618" s="9" t="s">
        <v>5512</v>
      </c>
      <c r="Q618" s="2">
        <f t="shared" si="103"/>
        <v>0</v>
      </c>
      <c r="S618" s="2">
        <f t="shared" si="101"/>
        <v>0</v>
      </c>
      <c r="T618" s="2" t="str">
        <f t="shared" si="102"/>
        <v>71200 - Technické zkoušky a analýzy</v>
      </c>
      <c r="AC618" s="2" t="s">
        <v>2500</v>
      </c>
    </row>
    <row r="619" spans="1:29" ht="15" customHeight="1" x14ac:dyDescent="0.25">
      <c r="A619" s="9">
        <v>5</v>
      </c>
      <c r="B619" s="9"/>
      <c r="C619" s="16"/>
      <c r="D619" s="16"/>
      <c r="E619" s="11" t="s">
        <v>5513</v>
      </c>
      <c r="F619" s="12" t="str">
        <f t="shared" si="106"/>
        <v>71.20.1  </v>
      </c>
      <c r="G619" s="12" t="s">
        <v>5513</v>
      </c>
      <c r="H619" s="12" t="s">
        <v>5514</v>
      </c>
      <c r="I619" s="13" t="str">
        <f t="shared" si="98"/>
        <v>71201  </v>
      </c>
      <c r="J619" s="13" t="s">
        <v>5514</v>
      </c>
      <c r="K619" s="13" t="str">
        <f t="shared" si="100"/>
        <v>71201   - Zkoušky a analýzy vyhrazených technických zařízení</v>
      </c>
      <c r="L619" s="28">
        <f>IF(Převodník!$A$12='Číselník 2008 ÚR 4 a 5'!M619,1,0)</f>
        <v>0</v>
      </c>
      <c r="M619" s="2" t="s">
        <v>5515</v>
      </c>
      <c r="N619" s="14" t="s">
        <v>2502</v>
      </c>
      <c r="O619" s="9" t="str">
        <f t="shared" si="99"/>
        <v>71.20.1   - Zkoušky a analýzy vyhrazených technických zařízení</v>
      </c>
      <c r="P619" s="9" t="s">
        <v>5516</v>
      </c>
      <c r="Q619" s="2">
        <f t="shared" si="103"/>
        <v>0</v>
      </c>
      <c r="S619" s="2">
        <f t="shared" si="101"/>
        <v>0</v>
      </c>
      <c r="T619" s="2" t="str">
        <f t="shared" si="102"/>
        <v>71201   - Zkoušky a analýzy vyhrazených technických zařízení</v>
      </c>
      <c r="AC619" s="2" t="s">
        <v>5515</v>
      </c>
    </row>
    <row r="620" spans="1:29" ht="15" customHeight="1" x14ac:dyDescent="0.25">
      <c r="A620" s="9">
        <v>5</v>
      </c>
      <c r="B620" s="9"/>
      <c r="C620" s="16"/>
      <c r="D620" s="16"/>
      <c r="E620" s="11" t="s">
        <v>5517</v>
      </c>
      <c r="F620" s="12" t="str">
        <f t="shared" si="106"/>
        <v>71.20.9   </v>
      </c>
      <c r="G620" s="12" t="s">
        <v>5517</v>
      </c>
      <c r="H620" s="12" t="s">
        <v>5518</v>
      </c>
      <c r="I620" s="13" t="str">
        <f t="shared" si="98"/>
        <v>71209   </v>
      </c>
      <c r="J620" s="13" t="s">
        <v>5518</v>
      </c>
      <c r="K620" s="13" t="str">
        <f t="shared" si="100"/>
        <v>71209    - Ostatní technické zkoušky a analýzy</v>
      </c>
      <c r="L620" s="28">
        <f>IF(Převodník!$A$12='Číselník 2008 ÚR 4 a 5'!M620,1,0)</f>
        <v>0</v>
      </c>
      <c r="M620" s="2" t="s">
        <v>5519</v>
      </c>
      <c r="N620" s="14" t="s">
        <v>2505</v>
      </c>
      <c r="O620" s="9" t="str">
        <f t="shared" si="99"/>
        <v>71.20.9    - Ostatní technické zkoušky a analýzy</v>
      </c>
      <c r="P620" s="9" t="s">
        <v>5520</v>
      </c>
      <c r="Q620" s="2">
        <f t="shared" si="103"/>
        <v>0</v>
      </c>
      <c r="S620" s="2">
        <f t="shared" si="101"/>
        <v>0</v>
      </c>
      <c r="T620" s="2" t="str">
        <f t="shared" si="102"/>
        <v>71209    - Ostatní technické zkoušky a analýzy</v>
      </c>
      <c r="AC620" s="2" t="s">
        <v>5519</v>
      </c>
    </row>
    <row r="621" spans="1:29" ht="15" customHeight="1" x14ac:dyDescent="0.25">
      <c r="A621" s="9">
        <v>4</v>
      </c>
      <c r="B621" s="9"/>
      <c r="C621" s="10"/>
      <c r="D621" s="10"/>
      <c r="E621" s="11" t="s">
        <v>5521</v>
      </c>
      <c r="F621" s="12" t="str">
        <f t="shared" si="106"/>
        <v>72.11</v>
      </c>
      <c r="G621" s="12" t="s">
        <v>5521</v>
      </c>
      <c r="H621" s="12" t="s">
        <v>5522</v>
      </c>
      <c r="I621" s="13" t="str">
        <f t="shared" si="98"/>
        <v>72110</v>
      </c>
      <c r="J621" s="13" t="s">
        <v>2507</v>
      </c>
      <c r="K621" s="13" t="str">
        <f t="shared" si="100"/>
        <v>72110 - Výzkum a vývoj v oblasti biotechnologie</v>
      </c>
      <c r="L621" s="28">
        <f>IF(Převodník!$A$12='Číselník 2008 ÚR 4 a 5'!M621,1,0)</f>
        <v>0</v>
      </c>
      <c r="M621" s="2" t="s">
        <v>5523</v>
      </c>
      <c r="N621" s="14" t="s">
        <v>5524</v>
      </c>
      <c r="O621" s="9" t="str">
        <f t="shared" si="99"/>
        <v>72.11 - Výzkum a vývoj v oblasti biotechnologie</v>
      </c>
      <c r="P621" s="9" t="s">
        <v>5525</v>
      </c>
      <c r="Q621" s="2">
        <f t="shared" si="103"/>
        <v>0</v>
      </c>
      <c r="S621" s="2">
        <f t="shared" si="101"/>
        <v>0</v>
      </c>
      <c r="T621" s="2" t="str">
        <f t="shared" si="102"/>
        <v>72110 - Výzkum a vývoj v oblasti biotechnologie</v>
      </c>
      <c r="AC621" s="2" t="s">
        <v>5523</v>
      </c>
    </row>
    <row r="622" spans="1:29" ht="15" customHeight="1" x14ac:dyDescent="0.25">
      <c r="A622" s="9">
        <v>4</v>
      </c>
      <c r="B622" s="9"/>
      <c r="C622" s="10"/>
      <c r="D622" s="10"/>
      <c r="E622" s="11" t="s">
        <v>5526</v>
      </c>
      <c r="F622" s="12" t="str">
        <f t="shared" si="106"/>
        <v>72.19</v>
      </c>
      <c r="G622" s="12" t="s">
        <v>5526</v>
      </c>
      <c r="H622" s="12" t="s">
        <v>5527</v>
      </c>
      <c r="I622" s="13" t="str">
        <f t="shared" si="98"/>
        <v>72190</v>
      </c>
      <c r="J622" s="13" t="s">
        <v>2512</v>
      </c>
      <c r="K622" s="13" t="str">
        <f t="shared" si="100"/>
        <v>72190 - Ostatní výzkum a vývoj v oblasti přírodních a technických věd</v>
      </c>
      <c r="L622" s="28">
        <f>IF(Převodník!$A$12='Číselník 2008 ÚR 4 a 5'!M622,1,0)</f>
        <v>0</v>
      </c>
      <c r="M622" s="2" t="s">
        <v>5528</v>
      </c>
      <c r="N622" s="14" t="s">
        <v>5529</v>
      </c>
      <c r="O622" s="9" t="str">
        <f t="shared" si="99"/>
        <v>72.19 - Ostatní výzkum a vývoj v oblasti přírodních a technických věd</v>
      </c>
      <c r="P622" s="9" t="s">
        <v>5530</v>
      </c>
      <c r="Q622" s="2">
        <f t="shared" si="103"/>
        <v>0</v>
      </c>
      <c r="S622" s="2">
        <f t="shared" si="101"/>
        <v>0</v>
      </c>
      <c r="T622" s="2" t="str">
        <f t="shared" si="102"/>
        <v>72190 - Ostatní výzkum a vývoj v oblasti přírodních a technických věd</v>
      </c>
      <c r="AC622" s="2" t="s">
        <v>5528</v>
      </c>
    </row>
    <row r="623" spans="1:29" ht="15" customHeight="1" x14ac:dyDescent="0.25">
      <c r="A623" s="9">
        <v>5</v>
      </c>
      <c r="B623" s="9"/>
      <c r="C623" s="16"/>
      <c r="D623" s="16"/>
      <c r="E623" s="11" t="s">
        <v>5531</v>
      </c>
      <c r="F623" s="12" t="str">
        <f t="shared" si="106"/>
        <v>72.19.1 </v>
      </c>
      <c r="G623" s="12" t="s">
        <v>5531</v>
      </c>
      <c r="H623" s="12" t="s">
        <v>5532</v>
      </c>
      <c r="I623" s="13" t="str">
        <f t="shared" si="98"/>
        <v>72191 </v>
      </c>
      <c r="J623" s="13" t="s">
        <v>5532</v>
      </c>
      <c r="K623" s="13" t="str">
        <f t="shared" si="100"/>
        <v>72191  - Výzkum a vývoj v oblasti lékařských věd </v>
      </c>
      <c r="L623" s="28">
        <f>IF(Převodník!$A$12='Číselník 2008 ÚR 4 a 5'!M623,1,0)</f>
        <v>0</v>
      </c>
      <c r="M623" s="2" t="s">
        <v>5533</v>
      </c>
      <c r="N623" s="14" t="s">
        <v>5534</v>
      </c>
      <c r="O623" s="9" t="str">
        <f t="shared" si="99"/>
        <v>72.19.1  - Výzkum a vývoj v oblasti lékařských věd </v>
      </c>
      <c r="P623" s="9" t="s">
        <v>5535</v>
      </c>
      <c r="Q623" s="2">
        <f t="shared" si="103"/>
        <v>0</v>
      </c>
      <c r="S623" s="2">
        <f t="shared" si="101"/>
        <v>0</v>
      </c>
      <c r="T623" s="2" t="str">
        <f t="shared" si="102"/>
        <v>72191  - Výzkum a vývoj v oblasti lékařských věd </v>
      </c>
      <c r="AC623" s="2" t="s">
        <v>5533</v>
      </c>
    </row>
    <row r="624" spans="1:29" ht="15" customHeight="1" x14ac:dyDescent="0.25">
      <c r="A624" s="9">
        <v>5</v>
      </c>
      <c r="B624" s="9"/>
      <c r="C624" s="16"/>
      <c r="D624" s="16"/>
      <c r="E624" s="11" t="s">
        <v>5536</v>
      </c>
      <c r="F624" s="12" t="str">
        <f t="shared" si="106"/>
        <v>72.19.2</v>
      </c>
      <c r="G624" s="12" t="s">
        <v>5536</v>
      </c>
      <c r="H624" s="12" t="s">
        <v>2519</v>
      </c>
      <c r="I624" s="13" t="str">
        <f t="shared" si="98"/>
        <v>72192</v>
      </c>
      <c r="J624" s="13" t="s">
        <v>2519</v>
      </c>
      <c r="K624" s="13" t="str">
        <f t="shared" si="100"/>
        <v>72192 - Výzkum a vývoj v oblasti technických věd</v>
      </c>
      <c r="L624" s="28">
        <f>IF(Převodník!$A$12='Číselník 2008 ÚR 4 a 5'!M624,1,0)</f>
        <v>0</v>
      </c>
      <c r="M624" s="2" t="s">
        <v>5537</v>
      </c>
      <c r="N624" s="14" t="s">
        <v>5538</v>
      </c>
      <c r="O624" s="9" t="str">
        <f t="shared" si="99"/>
        <v>72.19.2 - Výzkum a vývoj v oblasti technických věd</v>
      </c>
      <c r="P624" s="9" t="s">
        <v>5539</v>
      </c>
      <c r="Q624" s="2">
        <f t="shared" si="103"/>
        <v>0</v>
      </c>
      <c r="S624" s="2">
        <f t="shared" si="101"/>
        <v>0</v>
      </c>
      <c r="T624" s="2" t="str">
        <f t="shared" si="102"/>
        <v>72192 - Výzkum a vývoj v oblasti technických věd</v>
      </c>
      <c r="AC624" s="2" t="s">
        <v>5537</v>
      </c>
    </row>
    <row r="625" spans="1:29" ht="15" customHeight="1" x14ac:dyDescent="0.25">
      <c r="A625" s="9">
        <v>5</v>
      </c>
      <c r="B625" s="9"/>
      <c r="C625" s="16"/>
      <c r="D625" s="16"/>
      <c r="E625" s="11" t="s">
        <v>5540</v>
      </c>
      <c r="F625" s="12" t="str">
        <f t="shared" si="106"/>
        <v>72.19.9</v>
      </c>
      <c r="G625" s="12" t="s">
        <v>5540</v>
      </c>
      <c r="H625" s="12" t="s">
        <v>2522</v>
      </c>
      <c r="I625" s="13" t="str">
        <f t="shared" si="98"/>
        <v>72199</v>
      </c>
      <c r="J625" s="13" t="s">
        <v>2522</v>
      </c>
      <c r="K625" s="13" t="str">
        <f t="shared" si="100"/>
        <v>72199 - Výzkum a vývoj v oblasti jiných přírodních věd</v>
      </c>
      <c r="L625" s="28">
        <f>IF(Převodník!$A$12='Číselník 2008 ÚR 4 a 5'!M625,1,0)</f>
        <v>0</v>
      </c>
      <c r="M625" s="2" t="s">
        <v>5541</v>
      </c>
      <c r="N625" s="14" t="s">
        <v>5542</v>
      </c>
      <c r="O625" s="9" t="str">
        <f t="shared" si="99"/>
        <v>72.19.9 - Výzkum a vývoj v oblasti jiných přírodních věd</v>
      </c>
      <c r="P625" s="9" t="s">
        <v>5543</v>
      </c>
      <c r="Q625" s="2">
        <f t="shared" si="103"/>
        <v>0</v>
      </c>
      <c r="S625" s="2">
        <f t="shared" si="101"/>
        <v>0</v>
      </c>
      <c r="T625" s="2" t="str">
        <f t="shared" si="102"/>
        <v>72199 - Výzkum a vývoj v oblasti jiných přírodních věd</v>
      </c>
      <c r="AC625" s="2" t="s">
        <v>5541</v>
      </c>
    </row>
    <row r="626" spans="1:29" ht="15" customHeight="1" x14ac:dyDescent="0.25">
      <c r="A626" s="9">
        <v>4</v>
      </c>
      <c r="B626" s="9"/>
      <c r="C626" s="10"/>
      <c r="D626" s="10"/>
      <c r="E626" s="11" t="s">
        <v>5544</v>
      </c>
      <c r="F626" s="12" t="str">
        <f>E626</f>
        <v>72.20</v>
      </c>
      <c r="G626" s="12" t="s">
        <v>5544</v>
      </c>
      <c r="H626" s="12" t="s">
        <v>5545</v>
      </c>
      <c r="I626" s="13" t="str">
        <f t="shared" si="98"/>
        <v>72200</v>
      </c>
      <c r="J626" s="13" t="s">
        <v>2525</v>
      </c>
      <c r="K626" s="13" t="str">
        <f t="shared" si="100"/>
        <v>72200 - Výzkum a vývoj v oblasti společenských a humanitních věd</v>
      </c>
      <c r="L626" s="28">
        <f>IF(Převodník!$A$12='Číselník 2008 ÚR 4 a 5'!M626,1,0)</f>
        <v>0</v>
      </c>
      <c r="M626" s="2" t="s">
        <v>5546</v>
      </c>
      <c r="N626" s="14" t="s">
        <v>5547</v>
      </c>
      <c r="O626" s="9" t="str">
        <f t="shared" si="99"/>
        <v>72.20 - Výzkum a vývoj v oblasti společenských a humanitních věd</v>
      </c>
      <c r="P626" s="9" t="s">
        <v>5548</v>
      </c>
      <c r="Q626" s="2">
        <f t="shared" si="103"/>
        <v>0</v>
      </c>
      <c r="S626" s="2">
        <f t="shared" si="101"/>
        <v>0</v>
      </c>
      <c r="T626" s="2" t="str">
        <f t="shared" si="102"/>
        <v>72200 - Výzkum a vývoj v oblasti společenských a humanitních věd</v>
      </c>
      <c r="AC626" s="2" t="s">
        <v>5546</v>
      </c>
    </row>
    <row r="627" spans="1:29" ht="15" customHeight="1" x14ac:dyDescent="0.25">
      <c r="A627" s="9">
        <v>4</v>
      </c>
      <c r="B627" s="9"/>
      <c r="C627" s="10"/>
      <c r="D627" s="10"/>
      <c r="E627" s="11" t="s">
        <v>5549</v>
      </c>
      <c r="F627" s="12" t="str">
        <f t="shared" ref="F627:F628" si="107">E627</f>
        <v>73.11</v>
      </c>
      <c r="G627" s="12" t="s">
        <v>5549</v>
      </c>
      <c r="H627" s="12" t="s">
        <v>5550</v>
      </c>
      <c r="I627" s="13" t="str">
        <f t="shared" si="98"/>
        <v>73110</v>
      </c>
      <c r="J627" s="13" t="s">
        <v>2528</v>
      </c>
      <c r="K627" s="13" t="str">
        <f t="shared" si="100"/>
        <v>73110 - Činnosti reklamních agentur</v>
      </c>
      <c r="L627" s="28">
        <f>IF(Převodník!$A$12='Číselník 2008 ÚR 4 a 5'!M627,1,0)</f>
        <v>0</v>
      </c>
      <c r="M627" s="2" t="s">
        <v>2530</v>
      </c>
      <c r="N627" s="14" t="s">
        <v>2529</v>
      </c>
      <c r="O627" s="9" t="str">
        <f t="shared" si="99"/>
        <v>73.11 - Činnosti reklamních agentur</v>
      </c>
      <c r="P627" s="9" t="s">
        <v>5551</v>
      </c>
      <c r="Q627" s="2">
        <f t="shared" si="103"/>
        <v>0</v>
      </c>
      <c r="S627" s="2">
        <f t="shared" si="101"/>
        <v>0</v>
      </c>
      <c r="T627" s="2" t="str">
        <f t="shared" si="102"/>
        <v>73110 - Činnosti reklamních agentur</v>
      </c>
      <c r="AC627" s="2" t="s">
        <v>2530</v>
      </c>
    </row>
    <row r="628" spans="1:29" ht="15" customHeight="1" x14ac:dyDescent="0.25">
      <c r="A628" s="9">
        <v>4</v>
      </c>
      <c r="B628" s="9"/>
      <c r="C628" s="10"/>
      <c r="D628" s="10"/>
      <c r="E628" s="11" t="s">
        <v>5552</v>
      </c>
      <c r="F628" s="12" t="str">
        <f t="shared" si="107"/>
        <v>73.12</v>
      </c>
      <c r="G628" s="12" t="s">
        <v>5552</v>
      </c>
      <c r="H628" s="12" t="s">
        <v>5553</v>
      </c>
      <c r="I628" s="13" t="str">
        <f t="shared" si="98"/>
        <v>73120</v>
      </c>
      <c r="J628" s="13" t="s">
        <v>2531</v>
      </c>
      <c r="K628" s="13" t="str">
        <f t="shared" si="100"/>
        <v>73120 - Zastupování médií při prodeji reklamního času a prostoru</v>
      </c>
      <c r="L628" s="28">
        <f>IF(Převodník!$A$12='Číselník 2008 ÚR 4 a 5'!M628,1,0)</f>
        <v>0</v>
      </c>
      <c r="M628" s="2" t="s">
        <v>5554</v>
      </c>
      <c r="N628" s="14" t="s">
        <v>5555</v>
      </c>
      <c r="O628" s="9" t="str">
        <f t="shared" si="99"/>
        <v>73.12 - Zastupování médií při prodeji reklamního času a prostoru</v>
      </c>
      <c r="P628" s="9" t="s">
        <v>5556</v>
      </c>
      <c r="Q628" s="2">
        <f t="shared" si="103"/>
        <v>0</v>
      </c>
      <c r="S628" s="2">
        <f t="shared" si="101"/>
        <v>0</v>
      </c>
      <c r="T628" s="2" t="str">
        <f t="shared" si="102"/>
        <v>73120 - Zastupování médií při prodeji reklamního času a prostoru</v>
      </c>
      <c r="AC628" s="2" t="s">
        <v>5554</v>
      </c>
    </row>
    <row r="629" spans="1:29" ht="15" customHeight="1" x14ac:dyDescent="0.25">
      <c r="A629" s="9">
        <v>4</v>
      </c>
      <c r="B629" s="9"/>
      <c r="C629" s="10"/>
      <c r="D629" s="10"/>
      <c r="E629" s="11" t="s">
        <v>5557</v>
      </c>
      <c r="F629" s="12" t="str">
        <f>E629</f>
        <v>73.20</v>
      </c>
      <c r="G629" s="12" t="s">
        <v>5557</v>
      </c>
      <c r="H629" s="12" t="s">
        <v>5558</v>
      </c>
      <c r="I629" s="13" t="str">
        <f t="shared" si="98"/>
        <v>73200</v>
      </c>
      <c r="J629" s="13" t="s">
        <v>2534</v>
      </c>
      <c r="K629" s="13" t="str">
        <f t="shared" si="100"/>
        <v>73200 - Průzkum trhu a veřejného mínění</v>
      </c>
      <c r="L629" s="28">
        <f>IF(Převodník!$A$12='Číselník 2008 ÚR 4 a 5'!M629,1,0)</f>
        <v>0</v>
      </c>
      <c r="M629" s="2" t="s">
        <v>2536</v>
      </c>
      <c r="N629" s="14" t="s">
        <v>2535</v>
      </c>
      <c r="O629" s="9" t="str">
        <f t="shared" si="99"/>
        <v>73.20 - Průzkum trhu a veřejného mínění</v>
      </c>
      <c r="P629" s="9" t="s">
        <v>5559</v>
      </c>
      <c r="Q629" s="2">
        <f t="shared" si="103"/>
        <v>0</v>
      </c>
      <c r="S629" s="2">
        <f t="shared" si="101"/>
        <v>0</v>
      </c>
      <c r="T629" s="2" t="str">
        <f t="shared" si="102"/>
        <v>73200 - Průzkum trhu a veřejného mínění</v>
      </c>
      <c r="AC629" s="2" t="s">
        <v>2536</v>
      </c>
    </row>
    <row r="630" spans="1:29" ht="15" customHeight="1" x14ac:dyDescent="0.25">
      <c r="A630" s="9">
        <v>4</v>
      </c>
      <c r="B630" s="9"/>
      <c r="C630" s="10"/>
      <c r="D630" s="10"/>
      <c r="E630" s="11" t="s">
        <v>5560</v>
      </c>
      <c r="F630" s="12" t="str">
        <f>E630</f>
        <v>74.10</v>
      </c>
      <c r="G630" s="12" t="s">
        <v>5560</v>
      </c>
      <c r="H630" s="12" t="s">
        <v>5561</v>
      </c>
      <c r="I630" s="13" t="str">
        <f t="shared" si="98"/>
        <v>74100</v>
      </c>
      <c r="J630" s="13" t="s">
        <v>2537</v>
      </c>
      <c r="K630" s="13" t="str">
        <f t="shared" si="100"/>
        <v xml:space="preserve">74100 - Specializované návrhářské činnosti </v>
      </c>
      <c r="L630" s="28">
        <f>IF(Převodník!$A$12='Číselník 2008 ÚR 4 a 5'!M630,1,0)</f>
        <v>0</v>
      </c>
      <c r="M630" s="2" t="s">
        <v>2539</v>
      </c>
      <c r="N630" s="14" t="s">
        <v>5562</v>
      </c>
      <c r="O630" s="9" t="str">
        <f t="shared" si="99"/>
        <v xml:space="preserve">74.10 - Specializované návrhářské činnosti </v>
      </c>
      <c r="P630" s="9" t="s">
        <v>5563</v>
      </c>
      <c r="Q630" s="2">
        <f t="shared" si="103"/>
        <v>0</v>
      </c>
      <c r="S630" s="2">
        <f t="shared" si="101"/>
        <v>0</v>
      </c>
      <c r="T630" s="2" t="str">
        <f t="shared" si="102"/>
        <v>74100 - Specializované návrhářské činnosti</v>
      </c>
      <c r="AC630" s="2" t="s">
        <v>2539</v>
      </c>
    </row>
    <row r="631" spans="1:29" ht="15" customHeight="1" x14ac:dyDescent="0.25">
      <c r="A631" s="9">
        <v>4</v>
      </c>
      <c r="B631" s="9"/>
      <c r="C631" s="10"/>
      <c r="D631" s="10"/>
      <c r="E631" s="11" t="s">
        <v>5564</v>
      </c>
      <c r="F631" s="12" t="str">
        <f>E631</f>
        <v>74.20</v>
      </c>
      <c r="G631" s="12" t="s">
        <v>5564</v>
      </c>
      <c r="H631" s="12" t="s">
        <v>5565</v>
      </c>
      <c r="I631" s="13" t="str">
        <f t="shared" si="98"/>
        <v>74200</v>
      </c>
      <c r="J631" s="13" t="s">
        <v>2551</v>
      </c>
      <c r="K631" s="13" t="str">
        <f t="shared" si="100"/>
        <v>74200 - Fotografické činnosti</v>
      </c>
      <c r="L631" s="28">
        <f>IF(Převodník!$A$12='Číselník 2008 ÚR 4 a 5'!M631,1,0)</f>
        <v>0</v>
      </c>
      <c r="M631" s="2" t="s">
        <v>2553</v>
      </c>
      <c r="N631" s="14" t="s">
        <v>2552</v>
      </c>
      <c r="O631" s="9" t="str">
        <f t="shared" si="99"/>
        <v>74.20 - Fotografické činnosti</v>
      </c>
      <c r="P631" s="9" t="s">
        <v>5566</v>
      </c>
      <c r="Q631" s="2">
        <f t="shared" si="103"/>
        <v>0</v>
      </c>
      <c r="S631" s="2">
        <f t="shared" si="101"/>
        <v>0</v>
      </c>
      <c r="T631" s="2" t="str">
        <f t="shared" si="102"/>
        <v>74200 - Fotografické činnosti</v>
      </c>
      <c r="AC631" s="2" t="s">
        <v>2553</v>
      </c>
    </row>
    <row r="632" spans="1:29" ht="15" customHeight="1" x14ac:dyDescent="0.25">
      <c r="A632" s="9">
        <v>4</v>
      </c>
      <c r="B632" s="9"/>
      <c r="C632" s="10"/>
      <c r="D632" s="10"/>
      <c r="E632" s="11" t="s">
        <v>5567</v>
      </c>
      <c r="F632" s="12" t="str">
        <f>E632</f>
        <v>74.30</v>
      </c>
      <c r="G632" s="12" t="s">
        <v>5567</v>
      </c>
      <c r="H632" s="12" t="s">
        <v>5568</v>
      </c>
      <c r="I632" s="13" t="str">
        <f t="shared" si="98"/>
        <v>74300</v>
      </c>
      <c r="J632" s="13" t="s">
        <v>2555</v>
      </c>
      <c r="K632" s="13" t="str">
        <f t="shared" si="100"/>
        <v>74300 - Překladatelské a tlumočnické činnosti</v>
      </c>
      <c r="L632" s="28">
        <f>IF(Převodník!$A$12='Číselník 2008 ÚR 4 a 5'!M632,1,0)</f>
        <v>0</v>
      </c>
      <c r="M632" s="2" t="s">
        <v>2557</v>
      </c>
      <c r="N632" s="14" t="s">
        <v>2556</v>
      </c>
      <c r="O632" s="9" t="str">
        <f t="shared" si="99"/>
        <v>74.30 - Překladatelské a tlumočnické činnosti</v>
      </c>
      <c r="P632" s="9" t="s">
        <v>5569</v>
      </c>
      <c r="Q632" s="2">
        <f t="shared" si="103"/>
        <v>0</v>
      </c>
      <c r="S632" s="2">
        <f t="shared" si="101"/>
        <v>0</v>
      </c>
      <c r="T632" s="2" t="str">
        <f t="shared" si="102"/>
        <v>74300 - Překladatelské a tlumočnické činnosti</v>
      </c>
      <c r="AC632" s="2" t="s">
        <v>2557</v>
      </c>
    </row>
    <row r="633" spans="1:29" ht="15" customHeight="1" x14ac:dyDescent="0.25">
      <c r="A633" s="9">
        <v>4</v>
      </c>
      <c r="B633" s="9"/>
      <c r="C633" s="10"/>
      <c r="D633" s="10"/>
      <c r="E633" s="11" t="s">
        <v>5570</v>
      </c>
      <c r="F633" s="12" t="str">
        <f t="shared" ref="F633:F636" si="108">E633</f>
        <v>74.90</v>
      </c>
      <c r="G633" s="12" t="s">
        <v>5570</v>
      </c>
      <c r="H633" s="12" t="s">
        <v>5571</v>
      </c>
      <c r="I633" s="13" t="str">
        <f t="shared" si="98"/>
        <v>74900</v>
      </c>
      <c r="J633" s="13" t="s">
        <v>2558</v>
      </c>
      <c r="K633" s="13" t="str">
        <f t="shared" si="100"/>
        <v>74900 - Ostatní profesní, vědecké a technické činnosti j. n.</v>
      </c>
      <c r="L633" s="28">
        <f>IF(Převodník!$A$12='Číselník 2008 ÚR 4 a 5'!M633,1,0)</f>
        <v>0</v>
      </c>
      <c r="M633" s="2" t="s">
        <v>2560</v>
      </c>
      <c r="N633" s="14" t="s">
        <v>2559</v>
      </c>
      <c r="O633" s="9" t="str">
        <f t="shared" si="99"/>
        <v>74.90 - Ostatní profesní, vědecké a technické činnosti j. n.</v>
      </c>
      <c r="P633" s="9" t="s">
        <v>5572</v>
      </c>
      <c r="Q633" s="2">
        <f t="shared" si="103"/>
        <v>0</v>
      </c>
      <c r="S633" s="2">
        <f t="shared" si="101"/>
        <v>0</v>
      </c>
      <c r="T633" s="2" t="str">
        <f t="shared" si="102"/>
        <v>74900 - Ostatní profesní, vědecké a technické činnosti j. n.</v>
      </c>
      <c r="AC633" s="2" t="s">
        <v>2560</v>
      </c>
    </row>
    <row r="634" spans="1:29" ht="15" customHeight="1" x14ac:dyDescent="0.25">
      <c r="A634" s="9">
        <v>5</v>
      </c>
      <c r="B634" s="9"/>
      <c r="C634" s="16"/>
      <c r="D634" s="16"/>
      <c r="E634" s="11" t="s">
        <v>5573</v>
      </c>
      <c r="F634" s="12" t="str">
        <f t="shared" si="108"/>
        <v>74.90.1</v>
      </c>
      <c r="G634" s="12" t="s">
        <v>5573</v>
      </c>
      <c r="H634" s="12" t="s">
        <v>2569</v>
      </c>
      <c r="I634" s="13" t="str">
        <f t="shared" si="98"/>
        <v>74901</v>
      </c>
      <c r="J634" s="13" t="s">
        <v>2569</v>
      </c>
      <c r="K634" s="13" t="str">
        <f t="shared" si="100"/>
        <v>74901 - Poradenství v oblasti bezpečnosti a ochrany zdraví při práci</v>
      </c>
      <c r="L634" s="28">
        <f>IF(Převodník!$A$12='Číselník 2008 ÚR 4 a 5'!M634,1,0)</f>
        <v>0</v>
      </c>
      <c r="M634" s="2" t="s">
        <v>5574</v>
      </c>
      <c r="N634" s="14" t="s">
        <v>5575</v>
      </c>
      <c r="O634" s="9" t="str">
        <f t="shared" si="99"/>
        <v>74.90.1 - Poradenství v oblasti bezpečnosti a ochrany zdraví při práci</v>
      </c>
      <c r="P634" s="9" t="s">
        <v>5576</v>
      </c>
      <c r="Q634" s="2">
        <f t="shared" si="103"/>
        <v>0</v>
      </c>
      <c r="S634" s="2">
        <f t="shared" si="101"/>
        <v>0</v>
      </c>
      <c r="T634" s="2" t="str">
        <f t="shared" si="102"/>
        <v>74901 - Poradenství v oblasti bezpečnosti a ochrany zdraví při práci</v>
      </c>
      <c r="AC634" s="2" t="s">
        <v>5574</v>
      </c>
    </row>
    <row r="635" spans="1:29" ht="15" customHeight="1" x14ac:dyDescent="0.25">
      <c r="A635" s="9">
        <v>5</v>
      </c>
      <c r="B635" s="9"/>
      <c r="C635" s="16"/>
      <c r="D635" s="16"/>
      <c r="E635" s="11" t="s">
        <v>5577</v>
      </c>
      <c r="F635" s="12" t="str">
        <f t="shared" si="108"/>
        <v>74.90.2</v>
      </c>
      <c r="G635" s="12" t="s">
        <v>5577</v>
      </c>
      <c r="H635" s="12" t="s">
        <v>2573</v>
      </c>
      <c r="I635" s="13" t="str">
        <f t="shared" si="98"/>
        <v>74902</v>
      </c>
      <c r="J635" s="13" t="s">
        <v>2573</v>
      </c>
      <c r="K635" s="13" t="str">
        <f t="shared" si="100"/>
        <v>74902 - Poradenství v oblasti požární ochrany</v>
      </c>
      <c r="L635" s="28">
        <f>IF(Převodník!$A$12='Číselník 2008 ÚR 4 a 5'!M635,1,0)</f>
        <v>0</v>
      </c>
      <c r="M635" s="2" t="s">
        <v>5578</v>
      </c>
      <c r="N635" s="14" t="s">
        <v>5579</v>
      </c>
      <c r="O635" s="9" t="str">
        <f t="shared" si="99"/>
        <v>74.90.2 - Poradenství v oblasti požární ochrany</v>
      </c>
      <c r="P635" s="9" t="s">
        <v>5580</v>
      </c>
      <c r="Q635" s="2">
        <f t="shared" si="103"/>
        <v>0</v>
      </c>
      <c r="S635" s="2">
        <f t="shared" si="101"/>
        <v>0</v>
      </c>
      <c r="T635" s="2" t="str">
        <f t="shared" si="102"/>
        <v>74902 - Poradenství v oblasti požární ochrany</v>
      </c>
      <c r="AC635" s="2" t="s">
        <v>5578</v>
      </c>
    </row>
    <row r="636" spans="1:29" ht="15" customHeight="1" x14ac:dyDescent="0.25">
      <c r="A636" s="9">
        <v>5</v>
      </c>
      <c r="B636" s="9"/>
      <c r="C636" s="16"/>
      <c r="D636" s="16"/>
      <c r="E636" s="11" t="s">
        <v>5581</v>
      </c>
      <c r="F636" s="12" t="str">
        <f t="shared" si="108"/>
        <v>74.90.9</v>
      </c>
      <c r="G636" s="12" t="s">
        <v>5581</v>
      </c>
      <c r="H636" s="12" t="s">
        <v>2576</v>
      </c>
      <c r="I636" s="13" t="str">
        <f t="shared" si="98"/>
        <v>74909</v>
      </c>
      <c r="J636" s="13" t="s">
        <v>2576</v>
      </c>
      <c r="K636" s="13" t="str">
        <f t="shared" si="100"/>
        <v>74909 - Jiné profesní, vědecké a technické činnosti j. n.</v>
      </c>
      <c r="L636" s="28">
        <f>IF(Převodník!$A$12='Číselník 2008 ÚR 4 a 5'!M636,1,0)</f>
        <v>0</v>
      </c>
      <c r="M636" s="2" t="s">
        <v>2578</v>
      </c>
      <c r="N636" s="14" t="s">
        <v>2577</v>
      </c>
      <c r="O636" s="9" t="str">
        <f t="shared" si="99"/>
        <v>74.90.9 - Jiné profesní, vědecké a technické činnosti j. n.</v>
      </c>
      <c r="P636" s="9" t="s">
        <v>5582</v>
      </c>
      <c r="Q636" s="2">
        <f t="shared" si="103"/>
        <v>0</v>
      </c>
      <c r="S636" s="2">
        <f t="shared" si="101"/>
        <v>0</v>
      </c>
      <c r="T636" s="2" t="str">
        <f t="shared" si="102"/>
        <v>74909 - Jiné profesní, vědecké a technické činnosti j. n.</v>
      </c>
      <c r="AC636" s="2" t="s">
        <v>2578</v>
      </c>
    </row>
    <row r="637" spans="1:29" ht="15" customHeight="1" x14ac:dyDescent="0.25">
      <c r="A637" s="9">
        <v>4</v>
      </c>
      <c r="B637" s="9"/>
      <c r="C637" s="10"/>
      <c r="D637" s="10"/>
      <c r="E637" s="11" t="s">
        <v>5583</v>
      </c>
      <c r="F637" s="12" t="str">
        <f>E637</f>
        <v>75.00</v>
      </c>
      <c r="G637" s="12" t="s">
        <v>5583</v>
      </c>
      <c r="H637" s="12" t="s">
        <v>5584</v>
      </c>
      <c r="I637" s="13" t="str">
        <f t="shared" si="98"/>
        <v>75000</v>
      </c>
      <c r="J637" s="13" t="s">
        <v>2579</v>
      </c>
      <c r="K637" s="13" t="str">
        <f t="shared" si="100"/>
        <v>75000 - Veterinární činnosti</v>
      </c>
      <c r="L637" s="28">
        <f>IF(Převodník!$A$12='Číselník 2008 ÚR 4 a 5'!M637,1,0)</f>
        <v>0</v>
      </c>
      <c r="M637" s="2" t="s">
        <v>2581</v>
      </c>
      <c r="N637" s="14" t="s">
        <v>2580</v>
      </c>
      <c r="O637" s="9" t="str">
        <f t="shared" si="99"/>
        <v>75.00 - Veterinární činnosti</v>
      </c>
      <c r="P637" s="9" t="s">
        <v>5585</v>
      </c>
      <c r="Q637" s="2">
        <f t="shared" si="103"/>
        <v>0</v>
      </c>
      <c r="S637" s="2">
        <f t="shared" si="101"/>
        <v>0</v>
      </c>
      <c r="T637" s="2" t="str">
        <f t="shared" si="102"/>
        <v>75000 - Veterinární činnosti</v>
      </c>
      <c r="AC637" s="2" t="s">
        <v>2581</v>
      </c>
    </row>
    <row r="638" spans="1:29" ht="15" customHeight="1" x14ac:dyDescent="0.25">
      <c r="A638" s="9">
        <v>4</v>
      </c>
      <c r="B638" s="9"/>
      <c r="C638" s="10"/>
      <c r="D638" s="21"/>
      <c r="E638" s="11" t="s">
        <v>5586</v>
      </c>
      <c r="F638" s="12" t="str">
        <f t="shared" ref="F638:F648" si="109">E638</f>
        <v>77.11</v>
      </c>
      <c r="G638" s="12" t="s">
        <v>5586</v>
      </c>
      <c r="H638" s="12" t="s">
        <v>5587</v>
      </c>
      <c r="I638" s="13" t="str">
        <f t="shared" si="98"/>
        <v>77110</v>
      </c>
      <c r="J638" s="13" t="s">
        <v>2582</v>
      </c>
      <c r="K638" s="13" t="str">
        <f t="shared" si="100"/>
        <v>77110 - Pronájem a leasing automobilů a jiných lehkých motorových vozidel, kromě motocyklů</v>
      </c>
      <c r="L638" s="28">
        <f>IF(Převodník!$A$12='Číselník 2008 ÚR 4 a 5'!M638,1,0)</f>
        <v>0</v>
      </c>
      <c r="M638" s="2" t="s">
        <v>5588</v>
      </c>
      <c r="N638" s="14" t="s">
        <v>5589</v>
      </c>
      <c r="O638" s="9" t="str">
        <f t="shared" si="99"/>
        <v>77.11 - Pronájem a leasing automobilů a jiných lehkých motorových vozidel, kromě motocyklů</v>
      </c>
      <c r="P638" s="9" t="s">
        <v>5590</v>
      </c>
      <c r="Q638" s="2">
        <f t="shared" si="103"/>
        <v>0</v>
      </c>
      <c r="S638" s="2">
        <f t="shared" si="101"/>
        <v>0</v>
      </c>
      <c r="T638" s="2" t="str">
        <f t="shared" si="102"/>
        <v>77110 - Pronájem a leasing automobilů a jiných lehkých motorových vozidel, kromě motocyklů</v>
      </c>
      <c r="AC638" s="2" t="s">
        <v>5588</v>
      </c>
    </row>
    <row r="639" spans="1:29" ht="15" customHeight="1" x14ac:dyDescent="0.25">
      <c r="A639" s="9">
        <v>4</v>
      </c>
      <c r="B639" s="9"/>
      <c r="C639" s="10"/>
      <c r="D639" s="10"/>
      <c r="E639" s="11" t="s">
        <v>5591</v>
      </c>
      <c r="F639" s="12" t="str">
        <f t="shared" si="109"/>
        <v>77.12</v>
      </c>
      <c r="G639" s="12" t="s">
        <v>5591</v>
      </c>
      <c r="H639" s="12" t="s">
        <v>5592</v>
      </c>
      <c r="I639" s="13" t="str">
        <f t="shared" si="98"/>
        <v>77120</v>
      </c>
      <c r="J639" s="13" t="s">
        <v>2586</v>
      </c>
      <c r="K639" s="13" t="str">
        <f t="shared" si="100"/>
        <v>77120 - Pronájem a leasing nákladních automobilů</v>
      </c>
      <c r="L639" s="28">
        <f>IF(Převodník!$A$12='Číselník 2008 ÚR 4 a 5'!M639,1,0)</f>
        <v>0</v>
      </c>
      <c r="M639" s="2" t="s">
        <v>2588</v>
      </c>
      <c r="N639" s="14" t="s">
        <v>2587</v>
      </c>
      <c r="O639" s="9" t="str">
        <f t="shared" si="99"/>
        <v>77.12 - Pronájem a leasing nákladních automobilů</v>
      </c>
      <c r="P639" s="9" t="s">
        <v>5593</v>
      </c>
      <c r="Q639" s="2">
        <f t="shared" si="103"/>
        <v>0</v>
      </c>
      <c r="S639" s="2">
        <f t="shared" si="101"/>
        <v>0</v>
      </c>
      <c r="T639" s="2" t="str">
        <f t="shared" si="102"/>
        <v>77120 - Pronájem a leasing nákladních automobilů</v>
      </c>
      <c r="AC639" s="2" t="s">
        <v>2588</v>
      </c>
    </row>
    <row r="640" spans="1:29" ht="15" customHeight="1" x14ac:dyDescent="0.25">
      <c r="A640" s="9">
        <v>4</v>
      </c>
      <c r="B640" s="9"/>
      <c r="C640" s="10"/>
      <c r="D640" s="10"/>
      <c r="E640" s="11" t="s">
        <v>5594</v>
      </c>
      <c r="F640" s="12" t="str">
        <f t="shared" si="109"/>
        <v>77.21</v>
      </c>
      <c r="G640" s="12" t="s">
        <v>5594</v>
      </c>
      <c r="H640" s="12" t="s">
        <v>5595</v>
      </c>
      <c r="I640" s="13" t="str">
        <f t="shared" si="98"/>
        <v>77210</v>
      </c>
      <c r="J640" s="13" t="s">
        <v>2590</v>
      </c>
      <c r="K640" s="13" t="str">
        <f t="shared" si="100"/>
        <v>77210 - Pronájem a leasing rekreačních a sportovních potřeb</v>
      </c>
      <c r="L640" s="28">
        <f>IF(Převodník!$A$12='Číselník 2008 ÚR 4 a 5'!M640,1,0)</f>
        <v>0</v>
      </c>
      <c r="M640" s="2" t="s">
        <v>2592</v>
      </c>
      <c r="N640" s="14" t="s">
        <v>2591</v>
      </c>
      <c r="O640" s="9" t="str">
        <f t="shared" si="99"/>
        <v>77.21 - Pronájem a leasing rekreačních a sportovních potřeb</v>
      </c>
      <c r="P640" s="9" t="s">
        <v>5596</v>
      </c>
      <c r="Q640" s="2">
        <f t="shared" si="103"/>
        <v>0</v>
      </c>
      <c r="S640" s="2">
        <f t="shared" si="101"/>
        <v>0</v>
      </c>
      <c r="T640" s="2" t="str">
        <f t="shared" si="102"/>
        <v>77210 - Pronájem a leasing rekreačních a sportovních potřeb</v>
      </c>
      <c r="AC640" s="2" t="s">
        <v>2592</v>
      </c>
    </row>
    <row r="641" spans="1:29" ht="15" customHeight="1" x14ac:dyDescent="0.25">
      <c r="A641" s="9">
        <v>4</v>
      </c>
      <c r="B641" s="9"/>
      <c r="C641" s="10"/>
      <c r="D641" s="10"/>
      <c r="E641" s="11" t="s">
        <v>5597</v>
      </c>
      <c r="F641" s="12" t="str">
        <f t="shared" si="109"/>
        <v>77.22</v>
      </c>
      <c r="G641" s="12" t="s">
        <v>5597</v>
      </c>
      <c r="H641" s="12" t="s">
        <v>5598</v>
      </c>
      <c r="I641" s="13" t="str">
        <f t="shared" si="98"/>
        <v>77220</v>
      </c>
      <c r="J641" s="13" t="s">
        <v>2593</v>
      </c>
      <c r="K641" s="13" t="str">
        <f t="shared" si="100"/>
        <v>77220 - Pronájem videokazet a disků</v>
      </c>
      <c r="L641" s="28">
        <f>IF(Převodník!$A$12='Číselník 2008 ÚR 4 a 5'!M641,1,0)</f>
        <v>0</v>
      </c>
      <c r="M641" s="2" t="s">
        <v>2595</v>
      </c>
      <c r="N641" s="14" t="s">
        <v>2594</v>
      </c>
      <c r="O641" s="9" t="str">
        <f t="shared" si="99"/>
        <v>77.22 - Pronájem videokazet a disků</v>
      </c>
      <c r="P641" s="9" t="s">
        <v>5599</v>
      </c>
      <c r="Q641" s="2">
        <f t="shared" si="103"/>
        <v>0</v>
      </c>
      <c r="S641" s="2">
        <f t="shared" si="101"/>
        <v>0</v>
      </c>
      <c r="T641" s="2" t="str">
        <f t="shared" si="102"/>
        <v>77220 - Pronájem videokazet a disků</v>
      </c>
      <c r="AC641" s="2" t="s">
        <v>2595</v>
      </c>
    </row>
    <row r="642" spans="1:29" ht="15" customHeight="1" x14ac:dyDescent="0.25">
      <c r="A642" s="9">
        <v>4</v>
      </c>
      <c r="B642" s="9"/>
      <c r="C642" s="10"/>
      <c r="D642" s="10"/>
      <c r="E642" s="11" t="s">
        <v>5600</v>
      </c>
      <c r="F642" s="12" t="str">
        <f t="shared" si="109"/>
        <v>77.29</v>
      </c>
      <c r="G642" s="12" t="s">
        <v>5600</v>
      </c>
      <c r="H642" s="12" t="s">
        <v>5601</v>
      </c>
      <c r="I642" s="13" t="str">
        <f t="shared" si="98"/>
        <v>77290</v>
      </c>
      <c r="J642" s="13" t="s">
        <v>2597</v>
      </c>
      <c r="K642" s="13" t="str">
        <f t="shared" si="100"/>
        <v>77290 - Pronájem a leasing ostatních výrobků pro osobní potřebu a převážně pro domácnost</v>
      </c>
      <c r="L642" s="28">
        <f>IF(Převodník!$A$12='Číselník 2008 ÚR 4 a 5'!M642,1,0)</f>
        <v>0</v>
      </c>
      <c r="M642" s="2" t="s">
        <v>5602</v>
      </c>
      <c r="N642" s="14" t="s">
        <v>5603</v>
      </c>
      <c r="O642" s="9" t="str">
        <f t="shared" si="99"/>
        <v>77.29 - Pronájem a leasing ostatních výrobků pro osobní potřebu a převážně pro domácnost</v>
      </c>
      <c r="P642" s="9" t="s">
        <v>5604</v>
      </c>
      <c r="Q642" s="2">
        <f t="shared" si="103"/>
        <v>0</v>
      </c>
      <c r="S642" s="2">
        <f t="shared" si="101"/>
        <v>0</v>
      </c>
      <c r="T642" s="2" t="str">
        <f t="shared" si="102"/>
        <v>77290 - Pronájem a leasing ostatních výrobků pro osobní potřebu a převážně pro domácnost</v>
      </c>
      <c r="AC642" s="2" t="s">
        <v>5602</v>
      </c>
    </row>
    <row r="643" spans="1:29" ht="15" customHeight="1" x14ac:dyDescent="0.25">
      <c r="A643" s="9">
        <v>4</v>
      </c>
      <c r="B643" s="9"/>
      <c r="C643" s="10"/>
      <c r="D643" s="10"/>
      <c r="E643" s="11" t="s">
        <v>5605</v>
      </c>
      <c r="F643" s="12" t="str">
        <f t="shared" si="109"/>
        <v>77.31</v>
      </c>
      <c r="G643" s="12" t="s">
        <v>5605</v>
      </c>
      <c r="H643" s="12" t="s">
        <v>5606</v>
      </c>
      <c r="I643" s="13" t="str">
        <f t="shared" si="98"/>
        <v>77310</v>
      </c>
      <c r="J643" s="13" t="s">
        <v>2600</v>
      </c>
      <c r="K643" s="13" t="str">
        <f t="shared" si="100"/>
        <v>77310 - Pronájem a leasing zemědělských strojů a zařízení</v>
      </c>
      <c r="L643" s="28">
        <f>IF(Převodník!$A$12='Číselník 2008 ÚR 4 a 5'!M643,1,0)</f>
        <v>0</v>
      </c>
      <c r="M643" s="2" t="s">
        <v>2602</v>
      </c>
      <c r="N643" s="14" t="s">
        <v>2601</v>
      </c>
      <c r="O643" s="9" t="str">
        <f t="shared" si="99"/>
        <v>77.31 - Pronájem a leasing zemědělských strojů a zařízení</v>
      </c>
      <c r="P643" s="9" t="s">
        <v>5607</v>
      </c>
      <c r="Q643" s="2">
        <f t="shared" si="103"/>
        <v>0</v>
      </c>
      <c r="S643" s="2">
        <f t="shared" si="101"/>
        <v>0</v>
      </c>
      <c r="T643" s="2" t="str">
        <f t="shared" si="102"/>
        <v>77310 - Pronájem a leasing zemědělských strojů a zařízení</v>
      </c>
      <c r="AC643" s="2" t="s">
        <v>2602</v>
      </c>
    </row>
    <row r="644" spans="1:29" ht="15" customHeight="1" x14ac:dyDescent="0.25">
      <c r="A644" s="9">
        <v>4</v>
      </c>
      <c r="B644" s="9"/>
      <c r="C644" s="10"/>
      <c r="D644" s="10"/>
      <c r="E644" s="11" t="s">
        <v>5608</v>
      </c>
      <c r="F644" s="12" t="str">
        <f t="shared" si="109"/>
        <v>77.32</v>
      </c>
      <c r="G644" s="12" t="s">
        <v>5608</v>
      </c>
      <c r="H644" s="12" t="s">
        <v>5609</v>
      </c>
      <c r="I644" s="13" t="str">
        <f t="shared" ref="I644:I707" si="110">IF(LEN(H644)=1,H644,IF(LEN(H644)=2,_xlfn.CONCAT(H644,"000"),IF(LEN(H644)=3,_xlfn.CONCAT(H644,"00"),IF(LEN(H644)=4,_xlfn.CONCAT(H644,"0"),IF(LEN(H644)=5,_xlfn.CONCAT(H644,""),H644)))))</f>
        <v>77320</v>
      </c>
      <c r="J644" s="13" t="s">
        <v>2603</v>
      </c>
      <c r="K644" s="13" t="str">
        <f t="shared" si="100"/>
        <v xml:space="preserve">77320 - Pronájem a leasing stavebních strojů a zařízení </v>
      </c>
      <c r="L644" s="28">
        <f>IF(Převodník!$A$12='Číselník 2008 ÚR 4 a 5'!M644,1,0)</f>
        <v>0</v>
      </c>
      <c r="M644" s="2" t="s">
        <v>5610</v>
      </c>
      <c r="N644" s="14" t="s">
        <v>5611</v>
      </c>
      <c r="O644" s="9" t="str">
        <f t="shared" ref="O644:O707" si="111">G644&amp;" - "&amp;N644</f>
        <v xml:space="preserve">77.32 - Pronájem a leasing stavebních strojů a zařízení </v>
      </c>
      <c r="P644" s="9" t="s">
        <v>5612</v>
      </c>
      <c r="Q644" s="2">
        <f t="shared" si="103"/>
        <v>0</v>
      </c>
      <c r="S644" s="2">
        <f t="shared" si="101"/>
        <v>0</v>
      </c>
      <c r="T644" s="2" t="str">
        <f t="shared" si="102"/>
        <v>77320 - Pronájem a leasing stavebních strojů a zařízení</v>
      </c>
      <c r="AC644" s="2" t="s">
        <v>5610</v>
      </c>
    </row>
    <row r="645" spans="1:29" ht="15" customHeight="1" x14ac:dyDescent="0.25">
      <c r="A645" s="9">
        <v>4</v>
      </c>
      <c r="B645" s="9"/>
      <c r="C645" s="10"/>
      <c r="D645" s="10"/>
      <c r="E645" s="11" t="s">
        <v>5613</v>
      </c>
      <c r="F645" s="12" t="str">
        <f t="shared" si="109"/>
        <v>77.33</v>
      </c>
      <c r="G645" s="12" t="s">
        <v>5613</v>
      </c>
      <c r="H645" s="12" t="s">
        <v>5614</v>
      </c>
      <c r="I645" s="13" t="str">
        <f t="shared" si="110"/>
        <v>77330</v>
      </c>
      <c r="J645" s="13" t="s">
        <v>2606</v>
      </c>
      <c r="K645" s="13" t="str">
        <f t="shared" ref="K645:K708" si="112">J645&amp;" - "&amp;N645</f>
        <v>77330 - Pronájem a leasing kancelářských strojů a zařízení, včetně počítačů</v>
      </c>
      <c r="L645" s="28">
        <f>IF(Převodník!$A$12='Číselník 2008 ÚR 4 a 5'!M645,1,0)</f>
        <v>0</v>
      </c>
      <c r="M645" s="2" t="s">
        <v>5615</v>
      </c>
      <c r="N645" s="14" t="s">
        <v>5616</v>
      </c>
      <c r="O645" s="9" t="str">
        <f t="shared" si="111"/>
        <v>77.33 - Pronájem a leasing kancelářských strojů a zařízení, včetně počítačů</v>
      </c>
      <c r="P645" s="9" t="s">
        <v>5617</v>
      </c>
      <c r="Q645" s="2">
        <f t="shared" si="103"/>
        <v>0</v>
      </c>
      <c r="S645" s="2">
        <f t="shared" ref="S645:S708" si="113">IF(T645=M645,0,1)</f>
        <v>0</v>
      </c>
      <c r="T645" s="2" t="str">
        <f t="shared" ref="T645:T708" si="114">TRIM(M645)</f>
        <v>77330 - Pronájem a leasing kancelářských strojů a zařízení, včetně počítačů</v>
      </c>
      <c r="AC645" s="2" t="s">
        <v>5615</v>
      </c>
    </row>
    <row r="646" spans="1:29" ht="15" customHeight="1" x14ac:dyDescent="0.25">
      <c r="A646" s="9">
        <v>4</v>
      </c>
      <c r="B646" s="9"/>
      <c r="C646" s="10"/>
      <c r="D646" s="10"/>
      <c r="E646" s="11" t="s">
        <v>5618</v>
      </c>
      <c r="F646" s="12" t="str">
        <f t="shared" si="109"/>
        <v>77.34</v>
      </c>
      <c r="G646" s="12" t="s">
        <v>5618</v>
      </c>
      <c r="H646" s="12" t="s">
        <v>5619</v>
      </c>
      <c r="I646" s="13" t="str">
        <f t="shared" si="110"/>
        <v>77340</v>
      </c>
      <c r="J646" s="13" t="s">
        <v>2609</v>
      </c>
      <c r="K646" s="13" t="str">
        <f t="shared" si="112"/>
        <v>77340 - Pronájem a leasing vodních dopravních prostředků</v>
      </c>
      <c r="L646" s="28">
        <f>IF(Převodník!$A$12='Číselník 2008 ÚR 4 a 5'!M646,1,0)</f>
        <v>0</v>
      </c>
      <c r="M646" s="2" t="s">
        <v>2611</v>
      </c>
      <c r="N646" s="14" t="s">
        <v>2610</v>
      </c>
      <c r="O646" s="9" t="str">
        <f t="shared" si="111"/>
        <v>77.34 - Pronájem a leasing vodních dopravních prostředků</v>
      </c>
      <c r="P646" s="9" t="s">
        <v>5620</v>
      </c>
      <c r="Q646" s="2">
        <f t="shared" si="103"/>
        <v>0</v>
      </c>
      <c r="S646" s="2">
        <f t="shared" si="113"/>
        <v>0</v>
      </c>
      <c r="T646" s="2" t="str">
        <f t="shared" si="114"/>
        <v>77340 - Pronájem a leasing vodních dopravních prostředků</v>
      </c>
      <c r="AC646" s="2" t="s">
        <v>2611</v>
      </c>
    </row>
    <row r="647" spans="1:29" ht="15" customHeight="1" x14ac:dyDescent="0.25">
      <c r="A647" s="9">
        <v>4</v>
      </c>
      <c r="B647" s="9"/>
      <c r="C647" s="10"/>
      <c r="D647" s="10"/>
      <c r="E647" s="11" t="s">
        <v>5621</v>
      </c>
      <c r="F647" s="12" t="str">
        <f t="shared" si="109"/>
        <v>77.35</v>
      </c>
      <c r="G647" s="12" t="s">
        <v>5621</v>
      </c>
      <c r="H647" s="12" t="s">
        <v>5622</v>
      </c>
      <c r="I647" s="13" t="str">
        <f t="shared" si="110"/>
        <v>77350</v>
      </c>
      <c r="J647" s="13" t="s">
        <v>2612</v>
      </c>
      <c r="K647" s="13" t="str">
        <f t="shared" si="112"/>
        <v>77350 - Pronájem a leasing leteckých dopravních prostředků</v>
      </c>
      <c r="L647" s="28">
        <f>IF(Převodník!$A$12='Číselník 2008 ÚR 4 a 5'!M647,1,0)</f>
        <v>0</v>
      </c>
      <c r="M647" s="2" t="s">
        <v>2614</v>
      </c>
      <c r="N647" s="14" t="s">
        <v>2613</v>
      </c>
      <c r="O647" s="9" t="str">
        <f t="shared" si="111"/>
        <v>77.35 - Pronájem a leasing leteckých dopravních prostředků</v>
      </c>
      <c r="P647" s="9" t="s">
        <v>5623</v>
      </c>
      <c r="Q647" s="2">
        <f t="shared" ref="Q647:Q710" si="115">IF(J647=J646,1,0)</f>
        <v>0</v>
      </c>
      <c r="S647" s="2">
        <f t="shared" si="113"/>
        <v>0</v>
      </c>
      <c r="T647" s="2" t="str">
        <f t="shared" si="114"/>
        <v>77350 - Pronájem a leasing leteckých dopravních prostředků</v>
      </c>
      <c r="AC647" s="2" t="s">
        <v>2614</v>
      </c>
    </row>
    <row r="648" spans="1:29" ht="15" customHeight="1" x14ac:dyDescent="0.25">
      <c r="A648" s="9">
        <v>4</v>
      </c>
      <c r="B648" s="9"/>
      <c r="C648" s="10"/>
      <c r="D648" s="10"/>
      <c r="E648" s="11" t="s">
        <v>5624</v>
      </c>
      <c r="F648" s="12" t="str">
        <f t="shared" si="109"/>
        <v>77.39</v>
      </c>
      <c r="G648" s="12" t="s">
        <v>5624</v>
      </c>
      <c r="H648" s="12" t="s">
        <v>5625</v>
      </c>
      <c r="I648" s="13" t="str">
        <f t="shared" si="110"/>
        <v>77390</v>
      </c>
      <c r="J648" s="13" t="s">
        <v>2615</v>
      </c>
      <c r="K648" s="13" t="str">
        <f t="shared" si="112"/>
        <v>77390 - Pronájem a leasing ostatních strojů, zařízení a výrobků j. n.</v>
      </c>
      <c r="L648" s="28">
        <f>IF(Převodník!$A$12='Číselník 2008 ÚR 4 a 5'!M648,1,0)</f>
        <v>0</v>
      </c>
      <c r="M648" s="2" t="s">
        <v>2617</v>
      </c>
      <c r="N648" s="14" t="s">
        <v>2616</v>
      </c>
      <c r="O648" s="9" t="str">
        <f t="shared" si="111"/>
        <v>77.39 - Pronájem a leasing ostatních strojů, zařízení a výrobků j. n.</v>
      </c>
      <c r="P648" s="9" t="s">
        <v>5626</v>
      </c>
      <c r="Q648" s="2">
        <f t="shared" si="115"/>
        <v>0</v>
      </c>
      <c r="S648" s="2">
        <f t="shared" si="113"/>
        <v>0</v>
      </c>
      <c r="T648" s="2" t="str">
        <f t="shared" si="114"/>
        <v>77390 - Pronájem a leasing ostatních strojů, zařízení a výrobků j. n.</v>
      </c>
      <c r="AC648" s="2" t="s">
        <v>2617</v>
      </c>
    </row>
    <row r="649" spans="1:29" ht="15" customHeight="1" x14ac:dyDescent="0.25">
      <c r="A649" s="9">
        <v>4</v>
      </c>
      <c r="B649" s="9"/>
      <c r="C649" s="10"/>
      <c r="D649" s="10"/>
      <c r="E649" s="11" t="s">
        <v>5627</v>
      </c>
      <c r="F649" s="12" t="str">
        <f>E649</f>
        <v>77.40</v>
      </c>
      <c r="G649" s="12" t="s">
        <v>5627</v>
      </c>
      <c r="H649" s="12" t="s">
        <v>5628</v>
      </c>
      <c r="I649" s="13" t="str">
        <f t="shared" si="110"/>
        <v>77400</v>
      </c>
      <c r="J649" s="13" t="s">
        <v>2619</v>
      </c>
      <c r="K649" s="13" t="str">
        <f t="shared" si="112"/>
        <v>77400 - Leasing duševního vlastnictví a podobných produktů, kromě děl chráněných autorským právem</v>
      </c>
      <c r="L649" s="28">
        <f>IF(Převodník!$A$12='Číselník 2008 ÚR 4 a 5'!M649,1,0)</f>
        <v>0</v>
      </c>
      <c r="M649" s="2" t="s">
        <v>2621</v>
      </c>
      <c r="N649" s="17" t="s">
        <v>2620</v>
      </c>
      <c r="O649" s="9" t="str">
        <f t="shared" si="111"/>
        <v>77.40 - Leasing duševního vlastnictví a podobných produktů, kromě děl chráněných autorským právem</v>
      </c>
      <c r="P649" s="9" t="s">
        <v>5629</v>
      </c>
      <c r="Q649" s="2">
        <f t="shared" si="115"/>
        <v>0</v>
      </c>
      <c r="S649" s="2">
        <f t="shared" si="113"/>
        <v>0</v>
      </c>
      <c r="T649" s="2" t="str">
        <f t="shared" si="114"/>
        <v>77400 - Leasing duševního vlastnictví a podobných produktů, kromě děl chráněných autorským právem</v>
      </c>
      <c r="AC649" s="2" t="s">
        <v>2621</v>
      </c>
    </row>
    <row r="650" spans="1:29" ht="15" customHeight="1" x14ac:dyDescent="0.25">
      <c r="A650" s="9">
        <v>4</v>
      </c>
      <c r="B650" s="9"/>
      <c r="C650" s="10"/>
      <c r="D650" s="10"/>
      <c r="E650" s="11" t="s">
        <v>5630</v>
      </c>
      <c r="F650" s="12" t="str">
        <f>E650</f>
        <v>78.10</v>
      </c>
      <c r="G650" s="12" t="s">
        <v>5630</v>
      </c>
      <c r="H650" s="12" t="s">
        <v>5631</v>
      </c>
      <c r="I650" s="13" t="str">
        <f t="shared" si="110"/>
        <v>78100</v>
      </c>
      <c r="J650" s="13" t="s">
        <v>2623</v>
      </c>
      <c r="K650" s="13" t="str">
        <f t="shared" si="112"/>
        <v>78100 - Činnosti agentur zprostředkujících zaměstnání</v>
      </c>
      <c r="L650" s="28">
        <f>IF(Převodník!$A$12='Číselník 2008 ÚR 4 a 5'!M650,1,0)</f>
        <v>0</v>
      </c>
      <c r="M650" s="2" t="s">
        <v>2625</v>
      </c>
      <c r="N650" s="14" t="s">
        <v>2624</v>
      </c>
      <c r="O650" s="9" t="str">
        <f t="shared" si="111"/>
        <v>78.10 - Činnosti agentur zprostředkujících zaměstnání</v>
      </c>
      <c r="P650" s="9" t="s">
        <v>5632</v>
      </c>
      <c r="Q650" s="2">
        <f t="shared" si="115"/>
        <v>0</v>
      </c>
      <c r="S650" s="2">
        <f t="shared" si="113"/>
        <v>0</v>
      </c>
      <c r="T650" s="2" t="str">
        <f t="shared" si="114"/>
        <v>78100 - Činnosti agentur zprostředkujících zaměstnání</v>
      </c>
      <c r="AC650" s="2" t="s">
        <v>2625</v>
      </c>
    </row>
    <row r="651" spans="1:29" ht="15" customHeight="1" x14ac:dyDescent="0.25">
      <c r="A651" s="9">
        <v>4</v>
      </c>
      <c r="B651" s="9"/>
      <c r="C651" s="10"/>
      <c r="D651" s="21"/>
      <c r="E651" s="11" t="s">
        <v>5633</v>
      </c>
      <c r="F651" s="12" t="str">
        <f>E651</f>
        <v>78.20</v>
      </c>
      <c r="G651" s="12" t="s">
        <v>5633</v>
      </c>
      <c r="H651" s="12" t="s">
        <v>5634</v>
      </c>
      <c r="I651" s="13" t="str">
        <f t="shared" si="110"/>
        <v>78200</v>
      </c>
      <c r="J651" s="13" t="s">
        <v>2626</v>
      </c>
      <c r="K651" s="13" t="str">
        <f t="shared" si="112"/>
        <v>78200 - Činnosti agentur zprostředkujících práci na přechodnou dobu</v>
      </c>
      <c r="L651" s="28">
        <f>IF(Převodník!$A$12='Číselník 2008 ÚR 4 a 5'!M651,1,0)</f>
        <v>0</v>
      </c>
      <c r="M651" s="2" t="s">
        <v>2628</v>
      </c>
      <c r="N651" s="14" t="s">
        <v>2627</v>
      </c>
      <c r="O651" s="9" t="str">
        <f t="shared" si="111"/>
        <v>78.20 - Činnosti agentur zprostředkujících práci na přechodnou dobu</v>
      </c>
      <c r="P651" s="9" t="s">
        <v>5635</v>
      </c>
      <c r="Q651" s="2">
        <f t="shared" si="115"/>
        <v>0</v>
      </c>
      <c r="S651" s="2">
        <f t="shared" si="113"/>
        <v>0</v>
      </c>
      <c r="T651" s="2" t="str">
        <f t="shared" si="114"/>
        <v>78200 - Činnosti agentur zprostředkujících práci na přechodnou dobu</v>
      </c>
      <c r="AC651" s="2" t="s">
        <v>2628</v>
      </c>
    </row>
    <row r="652" spans="1:29" ht="15" customHeight="1" x14ac:dyDescent="0.25">
      <c r="A652" s="9">
        <v>4</v>
      </c>
      <c r="B652" s="9"/>
      <c r="C652" s="10"/>
      <c r="D652" s="10"/>
      <c r="E652" s="11" t="s">
        <v>5636</v>
      </c>
      <c r="F652" s="12" t="str">
        <f>E652</f>
        <v>78.30</v>
      </c>
      <c r="G652" s="12" t="s">
        <v>5636</v>
      </c>
      <c r="H652" s="12" t="s">
        <v>5637</v>
      </c>
      <c r="I652" s="13" t="str">
        <f t="shared" si="110"/>
        <v>78300</v>
      </c>
      <c r="J652" s="13" t="s">
        <v>2630</v>
      </c>
      <c r="K652" s="13" t="str">
        <f t="shared" si="112"/>
        <v>78300 - Ostatní poskytování lidských zdrojů</v>
      </c>
      <c r="L652" s="28">
        <f>IF(Převodník!$A$12='Číselník 2008 ÚR 4 a 5'!M652,1,0)</f>
        <v>0</v>
      </c>
      <c r="M652" s="2" t="s">
        <v>2632</v>
      </c>
      <c r="N652" s="17" t="s">
        <v>2631</v>
      </c>
      <c r="O652" s="9" t="str">
        <f t="shared" si="111"/>
        <v>78.30 - Ostatní poskytování lidských zdrojů</v>
      </c>
      <c r="P652" s="9" t="s">
        <v>5638</v>
      </c>
      <c r="Q652" s="2">
        <f t="shared" si="115"/>
        <v>0</v>
      </c>
      <c r="S652" s="2">
        <f t="shared" si="113"/>
        <v>0</v>
      </c>
      <c r="T652" s="2" t="str">
        <f t="shared" si="114"/>
        <v>78300 - Ostatní poskytování lidských zdrojů</v>
      </c>
      <c r="AC652" s="2" t="s">
        <v>2632</v>
      </c>
    </row>
    <row r="653" spans="1:29" ht="15" customHeight="1" x14ac:dyDescent="0.25">
      <c r="A653" s="9">
        <v>4</v>
      </c>
      <c r="B653" s="9"/>
      <c r="C653" s="10"/>
      <c r="D653" s="10"/>
      <c r="E653" s="11" t="s">
        <v>5639</v>
      </c>
      <c r="F653" s="12" t="str">
        <f t="shared" ref="F653:F657" si="116">E653</f>
        <v>79.11</v>
      </c>
      <c r="G653" s="12" t="s">
        <v>5639</v>
      </c>
      <c r="H653" s="12" t="s">
        <v>5640</v>
      </c>
      <c r="I653" s="13" t="str">
        <f t="shared" si="110"/>
        <v>79110</v>
      </c>
      <c r="J653" s="13" t="s">
        <v>2634</v>
      </c>
      <c r="K653" s="13" t="str">
        <f t="shared" si="112"/>
        <v xml:space="preserve">79110 - Činnosti cestovních agentur </v>
      </c>
      <c r="L653" s="28">
        <f>IF(Převodník!$A$12='Číselník 2008 ÚR 4 a 5'!M653,1,0)</f>
        <v>0</v>
      </c>
      <c r="M653" s="2" t="s">
        <v>2636</v>
      </c>
      <c r="N653" s="14" t="s">
        <v>5641</v>
      </c>
      <c r="O653" s="9" t="str">
        <f t="shared" si="111"/>
        <v xml:space="preserve">79.11 - Činnosti cestovních agentur </v>
      </c>
      <c r="P653" s="9" t="s">
        <v>5642</v>
      </c>
      <c r="Q653" s="2">
        <f t="shared" si="115"/>
        <v>0</v>
      </c>
      <c r="S653" s="2">
        <f t="shared" si="113"/>
        <v>0</v>
      </c>
      <c r="T653" s="2" t="str">
        <f t="shared" si="114"/>
        <v>79110 - Činnosti cestovních agentur</v>
      </c>
      <c r="AC653" s="2" t="s">
        <v>2636</v>
      </c>
    </row>
    <row r="654" spans="1:29" ht="15" customHeight="1" x14ac:dyDescent="0.25">
      <c r="A654" s="9">
        <v>4</v>
      </c>
      <c r="B654" s="9"/>
      <c r="C654" s="10"/>
      <c r="D654" s="10"/>
      <c r="E654" s="11" t="s">
        <v>5643</v>
      </c>
      <c r="F654" s="12" t="str">
        <f t="shared" si="116"/>
        <v>79.12</v>
      </c>
      <c r="G654" s="12" t="s">
        <v>5643</v>
      </c>
      <c r="H654" s="12" t="s">
        <v>5644</v>
      </c>
      <c r="I654" s="13" t="str">
        <f t="shared" si="110"/>
        <v>79120</v>
      </c>
      <c r="J654" s="13" t="s">
        <v>2643</v>
      </c>
      <c r="K654" s="13" t="str">
        <f t="shared" si="112"/>
        <v>79120 - Činnosti cestovních kanceláří</v>
      </c>
      <c r="L654" s="28">
        <f>IF(Převodník!$A$12='Číselník 2008 ÚR 4 a 5'!M654,1,0)</f>
        <v>0</v>
      </c>
      <c r="M654" s="2" t="s">
        <v>2645</v>
      </c>
      <c r="N654" s="14" t="s">
        <v>2644</v>
      </c>
      <c r="O654" s="9" t="str">
        <f t="shared" si="111"/>
        <v>79.12 - Činnosti cestovních kanceláří</v>
      </c>
      <c r="P654" s="9" t="s">
        <v>5645</v>
      </c>
      <c r="Q654" s="2">
        <f t="shared" si="115"/>
        <v>0</v>
      </c>
      <c r="S654" s="2">
        <f t="shared" si="113"/>
        <v>0</v>
      </c>
      <c r="T654" s="2" t="str">
        <f t="shared" si="114"/>
        <v>79120 - Činnosti cestovních kanceláří</v>
      </c>
      <c r="AC654" s="2" t="s">
        <v>2645</v>
      </c>
    </row>
    <row r="655" spans="1:29" ht="15" customHeight="1" x14ac:dyDescent="0.25">
      <c r="A655" s="9">
        <v>4</v>
      </c>
      <c r="B655" s="9"/>
      <c r="C655" s="10"/>
      <c r="D655" s="10"/>
      <c r="E655" s="11" t="s">
        <v>5646</v>
      </c>
      <c r="F655" s="12" t="str">
        <f t="shared" si="116"/>
        <v>79.90</v>
      </c>
      <c r="G655" s="12" t="s">
        <v>5646</v>
      </c>
      <c r="H655" s="12" t="s">
        <v>5647</v>
      </c>
      <c r="I655" s="13" t="str">
        <f t="shared" si="110"/>
        <v>79900</v>
      </c>
      <c r="J655" s="13" t="s">
        <v>2646</v>
      </c>
      <c r="K655" s="13" t="str">
        <f t="shared" si="112"/>
        <v>79900 - Ostatní rezervační a související činnosti</v>
      </c>
      <c r="L655" s="28">
        <f>IF(Převodník!$A$12='Číselník 2008 ÚR 4 a 5'!M655,1,0)</f>
        <v>0</v>
      </c>
      <c r="M655" s="2" t="s">
        <v>2648</v>
      </c>
      <c r="N655" s="17" t="s">
        <v>2647</v>
      </c>
      <c r="O655" s="9" t="str">
        <f t="shared" si="111"/>
        <v>79.90 - Ostatní rezervační a související činnosti</v>
      </c>
      <c r="P655" s="9" t="s">
        <v>5648</v>
      </c>
      <c r="Q655" s="2">
        <f t="shared" si="115"/>
        <v>0</v>
      </c>
      <c r="S655" s="2">
        <f t="shared" si="113"/>
        <v>0</v>
      </c>
      <c r="T655" s="2" t="str">
        <f t="shared" si="114"/>
        <v>79900 - Ostatní rezervační a související činnosti</v>
      </c>
      <c r="AC655" s="2" t="s">
        <v>2648</v>
      </c>
    </row>
    <row r="656" spans="1:29" ht="15" customHeight="1" x14ac:dyDescent="0.25">
      <c r="A656" s="9">
        <v>5</v>
      </c>
      <c r="B656" s="9"/>
      <c r="C656" s="16"/>
      <c r="D656" s="16"/>
      <c r="E656" s="22" t="s">
        <v>5649</v>
      </c>
      <c r="F656" s="12" t="str">
        <f t="shared" si="116"/>
        <v>79.90.1</v>
      </c>
      <c r="G656" s="12" t="s">
        <v>5649</v>
      </c>
      <c r="H656" s="12" t="s">
        <v>2654</v>
      </c>
      <c r="I656" s="13" t="str">
        <f t="shared" si="110"/>
        <v>79901</v>
      </c>
      <c r="J656" s="13" t="s">
        <v>2654</v>
      </c>
      <c r="K656" s="13" t="str">
        <f t="shared" si="112"/>
        <v>79901 - Průvodcovské činnosti</v>
      </c>
      <c r="L656" s="28">
        <f>IF(Převodník!$A$12='Číselník 2008 ÚR 4 a 5'!M656,1,0)</f>
        <v>0</v>
      </c>
      <c r="M656" s="2" t="s">
        <v>2656</v>
      </c>
      <c r="N656" s="14" t="s">
        <v>2655</v>
      </c>
      <c r="O656" s="9" t="str">
        <f t="shared" si="111"/>
        <v>79.90.1 - Průvodcovské činnosti</v>
      </c>
      <c r="P656" s="9" t="s">
        <v>5650</v>
      </c>
      <c r="Q656" s="2">
        <f t="shared" si="115"/>
        <v>0</v>
      </c>
      <c r="S656" s="2">
        <f t="shared" si="113"/>
        <v>0</v>
      </c>
      <c r="T656" s="2" t="str">
        <f t="shared" si="114"/>
        <v>79901 - Průvodcovské činnosti</v>
      </c>
      <c r="AC656" s="2" t="s">
        <v>2656</v>
      </c>
    </row>
    <row r="657" spans="1:29" ht="15" customHeight="1" x14ac:dyDescent="0.25">
      <c r="A657" s="9">
        <v>5</v>
      </c>
      <c r="B657" s="9"/>
      <c r="C657" s="16"/>
      <c r="D657" s="16"/>
      <c r="E657" s="11" t="s">
        <v>5651</v>
      </c>
      <c r="F657" s="12" t="str">
        <f t="shared" si="116"/>
        <v>79.90.9</v>
      </c>
      <c r="G657" s="12" t="s">
        <v>5651</v>
      </c>
      <c r="H657" s="12" t="s">
        <v>2658</v>
      </c>
      <c r="I657" s="13" t="str">
        <f t="shared" si="110"/>
        <v>79909</v>
      </c>
      <c r="J657" s="13" t="s">
        <v>2658</v>
      </c>
      <c r="K657" s="13" t="str">
        <f t="shared" si="112"/>
        <v>79909 - Ostatní rezervační a související činnosti j. n.</v>
      </c>
      <c r="L657" s="28">
        <f>IF(Převodník!$A$12='Číselník 2008 ÚR 4 a 5'!M657,1,0)</f>
        <v>0</v>
      </c>
      <c r="M657" s="2" t="s">
        <v>2660</v>
      </c>
      <c r="N657" s="14" t="s">
        <v>2659</v>
      </c>
      <c r="O657" s="9" t="str">
        <f t="shared" si="111"/>
        <v>79.90.9 - Ostatní rezervační a související činnosti j. n.</v>
      </c>
      <c r="P657" s="9" t="s">
        <v>5652</v>
      </c>
      <c r="Q657" s="2">
        <f t="shared" si="115"/>
        <v>0</v>
      </c>
      <c r="S657" s="2">
        <f t="shared" si="113"/>
        <v>0</v>
      </c>
      <c r="T657" s="2" t="str">
        <f t="shared" si="114"/>
        <v>79909 - Ostatní rezervační a související činnosti j. n.</v>
      </c>
      <c r="AC657" s="2" t="s">
        <v>2660</v>
      </c>
    </row>
    <row r="658" spans="1:29" ht="15" customHeight="1" x14ac:dyDescent="0.25">
      <c r="A658" s="9">
        <v>4</v>
      </c>
      <c r="B658" s="9"/>
      <c r="C658" s="10"/>
      <c r="D658" s="10"/>
      <c r="E658" s="11" t="s">
        <v>5653</v>
      </c>
      <c r="F658" s="12" t="str">
        <f>E658</f>
        <v>80.10</v>
      </c>
      <c r="G658" s="12" t="s">
        <v>5653</v>
      </c>
      <c r="H658" s="12" t="s">
        <v>5654</v>
      </c>
      <c r="I658" s="13" t="str">
        <f t="shared" si="110"/>
        <v>80100</v>
      </c>
      <c r="J658" s="13" t="s">
        <v>2661</v>
      </c>
      <c r="K658" s="13" t="str">
        <f t="shared" si="112"/>
        <v>80100 - Činnosti soukromých bezpečnostních agentur</v>
      </c>
      <c r="L658" s="28">
        <f>IF(Převodník!$A$12='Číselník 2008 ÚR 4 a 5'!M658,1,0)</f>
        <v>0</v>
      </c>
      <c r="M658" s="2" t="s">
        <v>2663</v>
      </c>
      <c r="N658" s="14" t="s">
        <v>2662</v>
      </c>
      <c r="O658" s="9" t="str">
        <f t="shared" si="111"/>
        <v>80.10 - Činnosti soukromých bezpečnostních agentur</v>
      </c>
      <c r="P658" s="9" t="s">
        <v>5655</v>
      </c>
      <c r="Q658" s="2">
        <f t="shared" si="115"/>
        <v>0</v>
      </c>
      <c r="S658" s="2">
        <f t="shared" si="113"/>
        <v>0</v>
      </c>
      <c r="T658" s="2" t="str">
        <f t="shared" si="114"/>
        <v>80100 - Činnosti soukromých bezpečnostních agentur</v>
      </c>
      <c r="AC658" s="2" t="s">
        <v>2663</v>
      </c>
    </row>
    <row r="659" spans="1:29" ht="15" customHeight="1" x14ac:dyDescent="0.25">
      <c r="A659" s="9">
        <v>4</v>
      </c>
      <c r="B659" s="9"/>
      <c r="C659" s="10"/>
      <c r="D659" s="10"/>
      <c r="E659" s="11" t="s">
        <v>5656</v>
      </c>
      <c r="F659" s="12" t="str">
        <f>E659</f>
        <v>80.20</v>
      </c>
      <c r="G659" s="12" t="s">
        <v>5656</v>
      </c>
      <c r="H659" s="12" t="s">
        <v>5657</v>
      </c>
      <c r="I659" s="13" t="str">
        <f t="shared" si="110"/>
        <v>80200</v>
      </c>
      <c r="J659" s="13" t="s">
        <v>2666</v>
      </c>
      <c r="K659" s="13" t="str">
        <f t="shared" si="112"/>
        <v>80200 - Činnosti související s provozem bezpečnostních systémů</v>
      </c>
      <c r="L659" s="28">
        <f>IF(Převodník!$A$12='Číselník 2008 ÚR 4 a 5'!M659,1,0)</f>
        <v>0</v>
      </c>
      <c r="M659" s="2" t="s">
        <v>5658</v>
      </c>
      <c r="N659" s="17" t="s">
        <v>5659</v>
      </c>
      <c r="O659" s="9" t="str">
        <f t="shared" si="111"/>
        <v>80.20 - Činnosti související s provozem bezpečnostních systémů</v>
      </c>
      <c r="P659" s="9" t="s">
        <v>5660</v>
      </c>
      <c r="Q659" s="2">
        <f t="shared" si="115"/>
        <v>0</v>
      </c>
      <c r="S659" s="2">
        <f t="shared" si="113"/>
        <v>0</v>
      </c>
      <c r="T659" s="2" t="str">
        <f t="shared" si="114"/>
        <v>80200 - Činnosti související s provozem bezpečnostních systémů</v>
      </c>
      <c r="AC659" s="2" t="s">
        <v>5658</v>
      </c>
    </row>
    <row r="660" spans="1:29" ht="15" customHeight="1" x14ac:dyDescent="0.25">
      <c r="A660" s="9">
        <v>4</v>
      </c>
      <c r="B660" s="9"/>
      <c r="C660" s="10"/>
      <c r="D660" s="10"/>
      <c r="E660" s="11" t="s">
        <v>5661</v>
      </c>
      <c r="F660" s="12" t="str">
        <f>E660</f>
        <v>80.30</v>
      </c>
      <c r="G660" s="12" t="s">
        <v>5661</v>
      </c>
      <c r="H660" s="12" t="s">
        <v>5662</v>
      </c>
      <c r="I660" s="13" t="str">
        <f t="shared" si="110"/>
        <v>80300</v>
      </c>
      <c r="J660" s="13" t="s">
        <v>2670</v>
      </c>
      <c r="K660" s="13" t="str">
        <f t="shared" si="112"/>
        <v xml:space="preserve">80300 - Pátrací činnosti </v>
      </c>
      <c r="L660" s="28">
        <f>IF(Převodník!$A$12='Číselník 2008 ÚR 4 a 5'!M660,1,0)</f>
        <v>0</v>
      </c>
      <c r="M660" s="2" t="s">
        <v>2672</v>
      </c>
      <c r="N660" s="14" t="s">
        <v>5663</v>
      </c>
      <c r="O660" s="9" t="str">
        <f t="shared" si="111"/>
        <v xml:space="preserve">80.30 - Pátrací činnosti </v>
      </c>
      <c r="P660" s="9" t="s">
        <v>5664</v>
      </c>
      <c r="Q660" s="2">
        <f t="shared" si="115"/>
        <v>0</v>
      </c>
      <c r="S660" s="2">
        <f t="shared" si="113"/>
        <v>0</v>
      </c>
      <c r="T660" s="2" t="str">
        <f t="shared" si="114"/>
        <v>80300 - Pátrací činnosti</v>
      </c>
      <c r="AC660" s="2" t="s">
        <v>2672</v>
      </c>
    </row>
    <row r="661" spans="1:29" ht="15" customHeight="1" x14ac:dyDescent="0.25">
      <c r="A661" s="9">
        <v>4</v>
      </c>
      <c r="B661" s="9"/>
      <c r="C661" s="10"/>
      <c r="D661" s="10"/>
      <c r="E661" s="11" t="s">
        <v>5665</v>
      </c>
      <c r="F661" s="12" t="str">
        <f>E661</f>
        <v>81.10</v>
      </c>
      <c r="G661" s="12" t="s">
        <v>5665</v>
      </c>
      <c r="H661" s="12" t="s">
        <v>5666</v>
      </c>
      <c r="I661" s="13" t="str">
        <f t="shared" si="110"/>
        <v>81100</v>
      </c>
      <c r="J661" s="13" t="s">
        <v>2673</v>
      </c>
      <c r="K661" s="13" t="str">
        <f t="shared" si="112"/>
        <v xml:space="preserve">81100 - Kombinované pomocné činnosti </v>
      </c>
      <c r="L661" s="28">
        <f>IF(Převodník!$A$12='Číselník 2008 ÚR 4 a 5'!M661,1,0)</f>
        <v>0</v>
      </c>
      <c r="M661" s="2" t="s">
        <v>2675</v>
      </c>
      <c r="N661" s="14" t="s">
        <v>5667</v>
      </c>
      <c r="O661" s="9" t="str">
        <f t="shared" si="111"/>
        <v xml:space="preserve">81.10 - Kombinované pomocné činnosti </v>
      </c>
      <c r="P661" s="9" t="s">
        <v>5668</v>
      </c>
      <c r="Q661" s="2">
        <f t="shared" si="115"/>
        <v>0</v>
      </c>
      <c r="S661" s="2">
        <f t="shared" si="113"/>
        <v>0</v>
      </c>
      <c r="T661" s="2" t="str">
        <f t="shared" si="114"/>
        <v>81100 - Kombinované pomocné činnosti</v>
      </c>
      <c r="AC661" s="2" t="s">
        <v>2675</v>
      </c>
    </row>
    <row r="662" spans="1:29" ht="15" customHeight="1" x14ac:dyDescent="0.25">
      <c r="A662" s="9">
        <v>4</v>
      </c>
      <c r="B662" s="9"/>
      <c r="C662" s="10"/>
      <c r="D662" s="10"/>
      <c r="E662" s="11" t="s">
        <v>5669</v>
      </c>
      <c r="F662" s="12" t="str">
        <f t="shared" ref="F662:F664" si="117">E662</f>
        <v>81.21</v>
      </c>
      <c r="G662" s="12" t="s">
        <v>5669</v>
      </c>
      <c r="H662" s="12" t="s">
        <v>5670</v>
      </c>
      <c r="I662" s="13" t="str">
        <f t="shared" si="110"/>
        <v>81210</v>
      </c>
      <c r="J662" s="13" t="s">
        <v>2677</v>
      </c>
      <c r="K662" s="13" t="str">
        <f t="shared" si="112"/>
        <v>81210 - Všeobecný úklid budov</v>
      </c>
      <c r="L662" s="28">
        <f>IF(Převodník!$A$12='Číselník 2008 ÚR 4 a 5'!M662,1,0)</f>
        <v>0</v>
      </c>
      <c r="M662" s="2" t="s">
        <v>2679</v>
      </c>
      <c r="N662" s="14" t="s">
        <v>2678</v>
      </c>
      <c r="O662" s="9" t="str">
        <f t="shared" si="111"/>
        <v>81.21 - Všeobecný úklid budov</v>
      </c>
      <c r="P662" s="9" t="s">
        <v>5671</v>
      </c>
      <c r="Q662" s="2">
        <f t="shared" si="115"/>
        <v>0</v>
      </c>
      <c r="S662" s="2">
        <f t="shared" si="113"/>
        <v>0</v>
      </c>
      <c r="T662" s="2" t="str">
        <f t="shared" si="114"/>
        <v>81210 - Všeobecný úklid budov</v>
      </c>
      <c r="AC662" s="2" t="s">
        <v>2679</v>
      </c>
    </row>
    <row r="663" spans="1:29" ht="15" customHeight="1" x14ac:dyDescent="0.25">
      <c r="A663" s="9">
        <v>4</v>
      </c>
      <c r="B663" s="9"/>
      <c r="C663" s="10"/>
      <c r="D663" s="10"/>
      <c r="E663" s="11" t="s">
        <v>5672</v>
      </c>
      <c r="F663" s="12" t="str">
        <f t="shared" si="117"/>
        <v>81.22</v>
      </c>
      <c r="G663" s="12" t="s">
        <v>5672</v>
      </c>
      <c r="H663" s="12" t="s">
        <v>5673</v>
      </c>
      <c r="I663" s="13" t="str">
        <f t="shared" si="110"/>
        <v>81220</v>
      </c>
      <c r="J663" s="13" t="s">
        <v>1484</v>
      </c>
      <c r="K663" s="13" t="str">
        <f t="shared" si="112"/>
        <v>81220 - Specializované čištění a úklid budov a průmyslových zařízení</v>
      </c>
      <c r="L663" s="28">
        <f>IF(Převodník!$A$12='Číselník 2008 ÚR 4 a 5'!M663,1,0)</f>
        <v>0</v>
      </c>
      <c r="M663" s="2" t="s">
        <v>1486</v>
      </c>
      <c r="N663" s="14" t="s">
        <v>1485</v>
      </c>
      <c r="O663" s="9" t="str">
        <f t="shared" si="111"/>
        <v>81.22 - Specializované čištění a úklid budov a průmyslových zařízení</v>
      </c>
      <c r="P663" s="9" t="s">
        <v>5674</v>
      </c>
      <c r="Q663" s="2">
        <f t="shared" si="115"/>
        <v>0</v>
      </c>
      <c r="S663" s="2">
        <f t="shared" si="113"/>
        <v>0</v>
      </c>
      <c r="T663" s="2" t="str">
        <f t="shared" si="114"/>
        <v>81220 - Specializované čištění a úklid budov a průmyslových zařízení</v>
      </c>
      <c r="AC663" s="2" t="s">
        <v>1486</v>
      </c>
    </row>
    <row r="664" spans="1:29" ht="15" customHeight="1" x14ac:dyDescent="0.25">
      <c r="A664" s="9">
        <v>4</v>
      </c>
      <c r="B664" s="9"/>
      <c r="C664" s="10"/>
      <c r="D664" s="10"/>
      <c r="E664" s="11" t="s">
        <v>5675</v>
      </c>
      <c r="F664" s="12" t="str">
        <f t="shared" si="117"/>
        <v>81.29</v>
      </c>
      <c r="G664" s="12" t="s">
        <v>5675</v>
      </c>
      <c r="H664" s="12" t="s">
        <v>5676</v>
      </c>
      <c r="I664" s="13" t="str">
        <f t="shared" si="110"/>
        <v>81290</v>
      </c>
      <c r="J664" s="13" t="s">
        <v>2684</v>
      </c>
      <c r="K664" s="13" t="str">
        <f t="shared" si="112"/>
        <v>81290 - Ostatní úklidové činnosti</v>
      </c>
      <c r="L664" s="28">
        <f>IF(Převodník!$A$12='Číselník 2008 ÚR 4 a 5'!M664,1,0)</f>
        <v>0</v>
      </c>
      <c r="M664" s="2" t="s">
        <v>2686</v>
      </c>
      <c r="N664" s="14" t="s">
        <v>2685</v>
      </c>
      <c r="O664" s="9" t="str">
        <f t="shared" si="111"/>
        <v>81.29 - Ostatní úklidové činnosti</v>
      </c>
      <c r="P664" s="9" t="s">
        <v>5677</v>
      </c>
      <c r="Q664" s="2">
        <f t="shared" si="115"/>
        <v>0</v>
      </c>
      <c r="S664" s="2">
        <f t="shared" si="113"/>
        <v>0</v>
      </c>
      <c r="T664" s="2" t="str">
        <f t="shared" si="114"/>
        <v>81290 - Ostatní úklidové činnosti</v>
      </c>
      <c r="AC664" s="2" t="s">
        <v>2686</v>
      </c>
    </row>
    <row r="665" spans="1:29" ht="15" customHeight="1" x14ac:dyDescent="0.25">
      <c r="A665" s="9">
        <v>4</v>
      </c>
      <c r="B665" s="9"/>
      <c r="C665" s="10"/>
      <c r="D665" s="10"/>
      <c r="E665" s="11" t="s">
        <v>5678</v>
      </c>
      <c r="F665" s="12" t="str">
        <f>E665</f>
        <v>81.30</v>
      </c>
      <c r="G665" s="12" t="s">
        <v>5678</v>
      </c>
      <c r="H665" s="12" t="s">
        <v>5679</v>
      </c>
      <c r="I665" s="13" t="str">
        <f t="shared" si="110"/>
        <v>81300</v>
      </c>
      <c r="J665" s="13" t="s">
        <v>2688</v>
      </c>
      <c r="K665" s="13" t="str">
        <f t="shared" si="112"/>
        <v>81300 - Činnosti související s úpravou krajiny</v>
      </c>
      <c r="L665" s="28">
        <f>IF(Převodník!$A$12='Číselník 2008 ÚR 4 a 5'!M665,1,0)</f>
        <v>0</v>
      </c>
      <c r="M665" s="2" t="s">
        <v>5680</v>
      </c>
      <c r="N665" s="17" t="s">
        <v>5681</v>
      </c>
      <c r="O665" s="9" t="str">
        <f t="shared" si="111"/>
        <v>81.30 - Činnosti související s úpravou krajiny</v>
      </c>
      <c r="P665" s="9" t="s">
        <v>5682</v>
      </c>
      <c r="Q665" s="2">
        <f t="shared" si="115"/>
        <v>0</v>
      </c>
      <c r="S665" s="2">
        <f t="shared" si="113"/>
        <v>0</v>
      </c>
      <c r="T665" s="2" t="str">
        <f t="shared" si="114"/>
        <v>81300 - Činnosti související s úpravou krajiny</v>
      </c>
      <c r="AC665" s="2" t="s">
        <v>5680</v>
      </c>
    </row>
    <row r="666" spans="1:29" ht="15" customHeight="1" x14ac:dyDescent="0.25">
      <c r="A666" s="9">
        <v>4</v>
      </c>
      <c r="B666" s="9"/>
      <c r="C666" s="10"/>
      <c r="D666" s="10"/>
      <c r="E666" s="11" t="s">
        <v>5683</v>
      </c>
      <c r="F666" s="12" t="str">
        <f t="shared" ref="F666:F667" si="118">E666</f>
        <v>82.11</v>
      </c>
      <c r="G666" s="12" t="s">
        <v>5683</v>
      </c>
      <c r="H666" s="12" t="s">
        <v>5684</v>
      </c>
      <c r="I666" s="13" t="str">
        <f t="shared" si="110"/>
        <v>82110</v>
      </c>
      <c r="J666" s="13" t="s">
        <v>2692</v>
      </c>
      <c r="K666" s="13" t="str">
        <f t="shared" si="112"/>
        <v xml:space="preserve">82110 - Univerzální administrativní činnosti </v>
      </c>
      <c r="L666" s="28">
        <f>IF(Převodník!$A$12='Číselník 2008 ÚR 4 a 5'!M666,1,0)</f>
        <v>0</v>
      </c>
      <c r="M666" s="2" t="s">
        <v>2694</v>
      </c>
      <c r="N666" s="14" t="s">
        <v>5685</v>
      </c>
      <c r="O666" s="9" t="str">
        <f t="shared" si="111"/>
        <v xml:space="preserve">82.11 - Univerzální administrativní činnosti </v>
      </c>
      <c r="P666" s="9" t="s">
        <v>5686</v>
      </c>
      <c r="Q666" s="2">
        <f t="shared" si="115"/>
        <v>0</v>
      </c>
      <c r="S666" s="2">
        <f t="shared" si="113"/>
        <v>0</v>
      </c>
      <c r="T666" s="2" t="str">
        <f t="shared" si="114"/>
        <v>82110 - Univerzální administrativní činnosti</v>
      </c>
      <c r="AC666" s="2" t="s">
        <v>2694</v>
      </c>
    </row>
    <row r="667" spans="1:29" ht="15" customHeight="1" x14ac:dyDescent="0.25">
      <c r="A667" s="9">
        <v>4</v>
      </c>
      <c r="B667" s="9"/>
      <c r="C667" s="10"/>
      <c r="D667" s="10"/>
      <c r="E667" s="11" t="s">
        <v>5687</v>
      </c>
      <c r="F667" s="12" t="str">
        <f t="shared" si="118"/>
        <v>82.19</v>
      </c>
      <c r="G667" s="12" t="s">
        <v>5687</v>
      </c>
      <c r="H667" s="12" t="s">
        <v>5688</v>
      </c>
      <c r="I667" s="13" t="str">
        <f t="shared" si="110"/>
        <v>82190</v>
      </c>
      <c r="J667" s="13" t="s">
        <v>2697</v>
      </c>
      <c r="K667" s="13" t="str">
        <f t="shared" si="112"/>
        <v xml:space="preserve">82190 - Kopírování, příprava dokumentů a ostatní specializované kancelářské podpůrné činnosti </v>
      </c>
      <c r="L667" s="28">
        <f>IF(Převodník!$A$12='Číselník 2008 ÚR 4 a 5'!M667,1,0)</f>
        <v>0</v>
      </c>
      <c r="M667" s="2" t="s">
        <v>2699</v>
      </c>
      <c r="N667" s="14" t="s">
        <v>5689</v>
      </c>
      <c r="O667" s="9" t="str">
        <f t="shared" si="111"/>
        <v xml:space="preserve">82.19 - Kopírování, příprava dokumentů a ostatní specializované kancelářské podpůrné činnosti </v>
      </c>
      <c r="P667" s="9" t="s">
        <v>5690</v>
      </c>
      <c r="Q667" s="2">
        <f t="shared" si="115"/>
        <v>0</v>
      </c>
      <c r="S667" s="2">
        <f t="shared" si="113"/>
        <v>0</v>
      </c>
      <c r="T667" s="2" t="str">
        <f t="shared" si="114"/>
        <v>82190 - Kopírování, příprava dokumentů a ostatní specializované kancelářské podpůrné činnosti</v>
      </c>
      <c r="AC667" s="2" t="s">
        <v>2699</v>
      </c>
    </row>
    <row r="668" spans="1:29" ht="15" customHeight="1" x14ac:dyDescent="0.25">
      <c r="A668" s="9">
        <v>4</v>
      </c>
      <c r="B668" s="9"/>
      <c r="C668" s="10"/>
      <c r="D668" s="10"/>
      <c r="E668" s="11" t="s">
        <v>5691</v>
      </c>
      <c r="F668" s="12" t="str">
        <f>E668</f>
        <v>82.20</v>
      </c>
      <c r="G668" s="12" t="s">
        <v>5691</v>
      </c>
      <c r="H668" s="12" t="s">
        <v>5692</v>
      </c>
      <c r="I668" s="13" t="str">
        <f t="shared" si="110"/>
        <v>82200</v>
      </c>
      <c r="J668" s="13" t="s">
        <v>2701</v>
      </c>
      <c r="K668" s="13" t="str">
        <f t="shared" si="112"/>
        <v>82200 - Činnosti zprostředkovatelských středisek po telefonu</v>
      </c>
      <c r="L668" s="28">
        <f>IF(Převodník!$A$12='Číselník 2008 ÚR 4 a 5'!M668,1,0)</f>
        <v>0</v>
      </c>
      <c r="M668" s="2" t="s">
        <v>2703</v>
      </c>
      <c r="N668" s="14" t="s">
        <v>2702</v>
      </c>
      <c r="O668" s="9" t="str">
        <f t="shared" si="111"/>
        <v>82.20 - Činnosti zprostředkovatelských středisek po telefonu</v>
      </c>
      <c r="P668" s="9" t="s">
        <v>5693</v>
      </c>
      <c r="Q668" s="2">
        <f t="shared" si="115"/>
        <v>0</v>
      </c>
      <c r="S668" s="2">
        <f t="shared" si="113"/>
        <v>0</v>
      </c>
      <c r="T668" s="2" t="str">
        <f t="shared" si="114"/>
        <v>82200 - Činnosti zprostředkovatelských středisek po telefonu</v>
      </c>
      <c r="AC668" s="2" t="s">
        <v>2703</v>
      </c>
    </row>
    <row r="669" spans="1:29" ht="15" customHeight="1" x14ac:dyDescent="0.25">
      <c r="A669" s="9">
        <v>4</v>
      </c>
      <c r="B669" s="9"/>
      <c r="C669" s="10"/>
      <c r="D669" s="10"/>
      <c r="E669" s="11" t="s">
        <v>5694</v>
      </c>
      <c r="F669" s="12" t="str">
        <f>E669</f>
        <v>82.30</v>
      </c>
      <c r="G669" s="12" t="s">
        <v>5694</v>
      </c>
      <c r="H669" s="12" t="s">
        <v>5695</v>
      </c>
      <c r="I669" s="13" t="str">
        <f t="shared" si="110"/>
        <v>82300</v>
      </c>
      <c r="J669" s="13" t="s">
        <v>2705</v>
      </c>
      <c r="K669" s="13" t="str">
        <f t="shared" si="112"/>
        <v>82300 - Pořádání konferencí a hospodářských výstav</v>
      </c>
      <c r="L669" s="28">
        <f>IF(Převodník!$A$12='Číselník 2008 ÚR 4 a 5'!M669,1,0)</f>
        <v>0</v>
      </c>
      <c r="M669" s="2" t="s">
        <v>2707</v>
      </c>
      <c r="N669" s="14" t="s">
        <v>5696</v>
      </c>
      <c r="O669" s="9" t="str">
        <f t="shared" si="111"/>
        <v>82.30 - Pořádání konferencí a hospodářských výstav</v>
      </c>
      <c r="P669" s="9" t="s">
        <v>5697</v>
      </c>
      <c r="Q669" s="2">
        <f t="shared" si="115"/>
        <v>0</v>
      </c>
      <c r="S669" s="2">
        <f t="shared" si="113"/>
        <v>0</v>
      </c>
      <c r="T669" s="2" t="str">
        <f t="shared" si="114"/>
        <v>82300 - Pořádání konferencí a hospodářských výstav</v>
      </c>
      <c r="AC669" s="2" t="s">
        <v>2707</v>
      </c>
    </row>
    <row r="670" spans="1:29" ht="15" customHeight="1" x14ac:dyDescent="0.25">
      <c r="A670" s="9">
        <v>4</v>
      </c>
      <c r="B670" s="9"/>
      <c r="C670" s="10"/>
      <c r="D670" s="10"/>
      <c r="E670" s="11" t="s">
        <v>5698</v>
      </c>
      <c r="F670" s="12" t="str">
        <f t="shared" ref="F670:F683" si="119">E670</f>
        <v>82.91</v>
      </c>
      <c r="G670" s="12" t="s">
        <v>5698</v>
      </c>
      <c r="H670" s="12" t="s">
        <v>5699</v>
      </c>
      <c r="I670" s="13" t="str">
        <f t="shared" si="110"/>
        <v>82910</v>
      </c>
      <c r="J670" s="13" t="s">
        <v>2713</v>
      </c>
      <c r="K670" s="13" t="str">
        <f t="shared" si="112"/>
        <v>82910 - Inkasní činnosti, ověřování solventnosti zákazníka</v>
      </c>
      <c r="L670" s="28">
        <f>IF(Převodník!$A$12='Číselník 2008 ÚR 4 a 5'!M670,1,0)</f>
        <v>0</v>
      </c>
      <c r="M670" s="2" t="s">
        <v>2715</v>
      </c>
      <c r="N670" s="14" t="s">
        <v>2714</v>
      </c>
      <c r="O670" s="9" t="str">
        <f t="shared" si="111"/>
        <v>82.91 - Inkasní činnosti, ověřování solventnosti zákazníka</v>
      </c>
      <c r="P670" s="9" t="s">
        <v>5700</v>
      </c>
      <c r="Q670" s="2">
        <f t="shared" si="115"/>
        <v>0</v>
      </c>
      <c r="S670" s="2">
        <f t="shared" si="113"/>
        <v>0</v>
      </c>
      <c r="T670" s="2" t="str">
        <f t="shared" si="114"/>
        <v>82910 - Inkasní činnosti, ověřování solventnosti zákazníka</v>
      </c>
      <c r="AC670" s="2" t="s">
        <v>2715</v>
      </c>
    </row>
    <row r="671" spans="1:29" ht="15" customHeight="1" x14ac:dyDescent="0.25">
      <c r="A671" s="9">
        <v>4</v>
      </c>
      <c r="B671" s="9"/>
      <c r="C671" s="10"/>
      <c r="D671" s="10"/>
      <c r="E671" s="11" t="s">
        <v>5701</v>
      </c>
      <c r="F671" s="12" t="str">
        <f t="shared" si="119"/>
        <v>82.92</v>
      </c>
      <c r="G671" s="12" t="s">
        <v>5701</v>
      </c>
      <c r="H671" s="12" t="s">
        <v>5702</v>
      </c>
      <c r="I671" s="13" t="str">
        <f t="shared" si="110"/>
        <v>82920</v>
      </c>
      <c r="J671" s="13" t="s">
        <v>2717</v>
      </c>
      <c r="K671" s="13" t="str">
        <f t="shared" si="112"/>
        <v>82920 - Balicí činnosti</v>
      </c>
      <c r="L671" s="28">
        <f>IF(Převodník!$A$12='Číselník 2008 ÚR 4 a 5'!M671,1,0)</f>
        <v>0</v>
      </c>
      <c r="M671" s="2" t="s">
        <v>2719</v>
      </c>
      <c r="N671" s="14" t="s">
        <v>2718</v>
      </c>
      <c r="O671" s="9" t="str">
        <f t="shared" si="111"/>
        <v>82.92 - Balicí činnosti</v>
      </c>
      <c r="P671" s="9" t="s">
        <v>5703</v>
      </c>
      <c r="Q671" s="2">
        <f t="shared" si="115"/>
        <v>0</v>
      </c>
      <c r="S671" s="2">
        <f t="shared" si="113"/>
        <v>0</v>
      </c>
      <c r="T671" s="2" t="str">
        <f t="shared" si="114"/>
        <v>82920 - Balicí činnosti</v>
      </c>
      <c r="AC671" s="2" t="s">
        <v>2719</v>
      </c>
    </row>
    <row r="672" spans="1:29" ht="15" customHeight="1" x14ac:dyDescent="0.25">
      <c r="A672" s="9">
        <v>4</v>
      </c>
      <c r="B672" s="9"/>
      <c r="C672" s="10"/>
      <c r="D672" s="10"/>
      <c r="E672" s="11" t="s">
        <v>5704</v>
      </c>
      <c r="F672" s="12" t="str">
        <f t="shared" si="119"/>
        <v>82.99</v>
      </c>
      <c r="G672" s="12" t="s">
        <v>5704</v>
      </c>
      <c r="H672" s="12" t="s">
        <v>5705</v>
      </c>
      <c r="I672" s="13" t="str">
        <f t="shared" si="110"/>
        <v>82990</v>
      </c>
      <c r="J672" s="13" t="s">
        <v>2720</v>
      </c>
      <c r="K672" s="13" t="str">
        <f t="shared" si="112"/>
        <v>82990 - Ostatní podpůrné činnosti pro podnikání j. n.</v>
      </c>
      <c r="L672" s="28">
        <f>IF(Převodník!$A$12='Číselník 2008 ÚR 4 a 5'!M672,1,0)</f>
        <v>0</v>
      </c>
      <c r="M672" s="2" t="s">
        <v>2722</v>
      </c>
      <c r="N672" s="14" t="s">
        <v>2721</v>
      </c>
      <c r="O672" s="9" t="str">
        <f t="shared" si="111"/>
        <v>82.99 - Ostatní podpůrné činnosti pro podnikání j. n.</v>
      </c>
      <c r="P672" s="9" t="s">
        <v>5706</v>
      </c>
      <c r="Q672" s="2">
        <f t="shared" si="115"/>
        <v>0</v>
      </c>
      <c r="S672" s="2">
        <f t="shared" si="113"/>
        <v>0</v>
      </c>
      <c r="T672" s="2" t="str">
        <f t="shared" si="114"/>
        <v>82990 - Ostatní podpůrné činnosti pro podnikání j. n.</v>
      </c>
      <c r="AC672" s="2" t="s">
        <v>2722</v>
      </c>
    </row>
    <row r="673" spans="1:29" ht="15" customHeight="1" x14ac:dyDescent="0.25">
      <c r="A673" s="9">
        <v>4</v>
      </c>
      <c r="B673" s="9"/>
      <c r="C673" s="10"/>
      <c r="D673" s="10"/>
      <c r="E673" s="11" t="s">
        <v>5707</v>
      </c>
      <c r="F673" s="12" t="str">
        <f t="shared" si="119"/>
        <v>84.11</v>
      </c>
      <c r="G673" s="12" t="s">
        <v>5707</v>
      </c>
      <c r="H673" s="12" t="s">
        <v>5708</v>
      </c>
      <c r="I673" s="13" t="str">
        <f t="shared" si="110"/>
        <v>84110</v>
      </c>
      <c r="J673" s="13" t="s">
        <v>2746</v>
      </c>
      <c r="K673" s="13" t="str">
        <f t="shared" si="112"/>
        <v>84110 - Všeobecné činnosti veřejné správy</v>
      </c>
      <c r="L673" s="28">
        <f>IF(Převodník!$A$12='Číselník 2008 ÚR 4 a 5'!M673,1,0)</f>
        <v>0</v>
      </c>
      <c r="M673" s="2" t="s">
        <v>2748</v>
      </c>
      <c r="N673" s="14" t="s">
        <v>2747</v>
      </c>
      <c r="O673" s="9" t="str">
        <f t="shared" si="111"/>
        <v>84.11 - Všeobecné činnosti veřejné správy</v>
      </c>
      <c r="P673" s="9" t="s">
        <v>5709</v>
      </c>
      <c r="Q673" s="2">
        <f t="shared" si="115"/>
        <v>0</v>
      </c>
      <c r="S673" s="2">
        <f t="shared" si="113"/>
        <v>0</v>
      </c>
      <c r="T673" s="2" t="str">
        <f t="shared" si="114"/>
        <v>84110 - Všeobecné činnosti veřejné správy</v>
      </c>
      <c r="AC673" s="2" t="s">
        <v>2748</v>
      </c>
    </row>
    <row r="674" spans="1:29" ht="15" customHeight="1" x14ac:dyDescent="0.25">
      <c r="A674" s="9">
        <v>4</v>
      </c>
      <c r="B674" s="9"/>
      <c r="C674" s="10"/>
      <c r="D674" s="10"/>
      <c r="E674" s="11" t="s">
        <v>5710</v>
      </c>
      <c r="F674" s="12" t="str">
        <f t="shared" si="119"/>
        <v>84.12</v>
      </c>
      <c r="G674" s="12" t="s">
        <v>5710</v>
      </c>
      <c r="H674" s="12" t="s">
        <v>5711</v>
      </c>
      <c r="I674" s="13" t="str">
        <f t="shared" si="110"/>
        <v>84120</v>
      </c>
      <c r="J674" s="13" t="s">
        <v>2750</v>
      </c>
      <c r="K674" s="13" t="str">
        <f t="shared" si="112"/>
        <v>84120 - Regulace činností souvisejících s poskytováním zdravotní péče, vzděláváním, kulturou a sociální péčí, kromě sociálního zabezpečení</v>
      </c>
      <c r="L674" s="28">
        <f>IF(Převodník!$A$12='Číselník 2008 ÚR 4 a 5'!M674,1,0)</f>
        <v>0</v>
      </c>
      <c r="M674" s="2" t="s">
        <v>5712</v>
      </c>
      <c r="N674" s="14" t="s">
        <v>5713</v>
      </c>
      <c r="O674" s="9" t="str">
        <f t="shared" si="111"/>
        <v>84.12 - Regulace činností souvisejících s poskytováním zdravotní péče, vzděláváním, kulturou a sociální péčí, kromě sociálního zabezpečení</v>
      </c>
      <c r="P674" s="9" t="s">
        <v>5714</v>
      </c>
      <c r="Q674" s="2">
        <f t="shared" si="115"/>
        <v>0</v>
      </c>
      <c r="S674" s="2">
        <f t="shared" si="113"/>
        <v>0</v>
      </c>
      <c r="T674" s="2" t="str">
        <f t="shared" si="114"/>
        <v>84120 - Regulace činností souvisejících s poskytováním zdravotní péče, vzděláváním, kulturou a sociální péčí, kromě sociálního zabezpečení</v>
      </c>
      <c r="AC674" s="2" t="s">
        <v>5712</v>
      </c>
    </row>
    <row r="675" spans="1:29" ht="15" customHeight="1" x14ac:dyDescent="0.25">
      <c r="A675" s="9">
        <v>4</v>
      </c>
      <c r="B675" s="9"/>
      <c r="C675" s="10"/>
      <c r="D675" s="10"/>
      <c r="E675" s="11" t="s">
        <v>5715</v>
      </c>
      <c r="F675" s="12" t="str">
        <f t="shared" si="119"/>
        <v>84.13</v>
      </c>
      <c r="G675" s="12" t="s">
        <v>5715</v>
      </c>
      <c r="H675" s="12" t="s">
        <v>5716</v>
      </c>
      <c r="I675" s="13" t="str">
        <f t="shared" si="110"/>
        <v>84130</v>
      </c>
      <c r="J675" s="13" t="s">
        <v>2754</v>
      </c>
      <c r="K675" s="13" t="str">
        <f t="shared" si="112"/>
        <v>84130 - Regulace a podpora podnikatelského prostředí</v>
      </c>
      <c r="L675" s="28">
        <f>IF(Převodník!$A$12='Číselník 2008 ÚR 4 a 5'!M675,1,0)</f>
        <v>0</v>
      </c>
      <c r="M675" s="2" t="s">
        <v>2756</v>
      </c>
      <c r="N675" s="14" t="s">
        <v>2755</v>
      </c>
      <c r="O675" s="9" t="str">
        <f t="shared" si="111"/>
        <v>84.13 - Regulace a podpora podnikatelského prostředí</v>
      </c>
      <c r="P675" s="9" t="s">
        <v>5717</v>
      </c>
      <c r="Q675" s="2">
        <f t="shared" si="115"/>
        <v>0</v>
      </c>
      <c r="S675" s="2">
        <f t="shared" si="113"/>
        <v>0</v>
      </c>
      <c r="T675" s="2" t="str">
        <f t="shared" si="114"/>
        <v>84130 - Regulace a podpora podnikatelského prostředí</v>
      </c>
      <c r="AC675" s="2" t="s">
        <v>2756</v>
      </c>
    </row>
    <row r="676" spans="1:29" ht="15" customHeight="1" x14ac:dyDescent="0.25">
      <c r="A676" s="9">
        <v>4</v>
      </c>
      <c r="B676" s="9"/>
      <c r="C676" s="10"/>
      <c r="D676" s="10"/>
      <c r="E676" s="11" t="s">
        <v>5718</v>
      </c>
      <c r="F676" s="12" t="str">
        <f t="shared" si="119"/>
        <v>84.21</v>
      </c>
      <c r="G676" s="12" t="s">
        <v>5718</v>
      </c>
      <c r="H676" s="12" t="s">
        <v>5719</v>
      </c>
      <c r="I676" s="13" t="str">
        <f t="shared" si="110"/>
        <v>84210</v>
      </c>
      <c r="J676" s="13" t="s">
        <v>2758</v>
      </c>
      <c r="K676" s="13" t="str">
        <f t="shared" si="112"/>
        <v>84210 - Činnosti v oblasti zahraničních věcí</v>
      </c>
      <c r="L676" s="28">
        <f>IF(Převodník!$A$12='Číselník 2008 ÚR 4 a 5'!M676,1,0)</f>
        <v>0</v>
      </c>
      <c r="M676" s="2" t="s">
        <v>5720</v>
      </c>
      <c r="N676" s="14" t="s">
        <v>5721</v>
      </c>
      <c r="O676" s="9" t="str">
        <f t="shared" si="111"/>
        <v>84.21 - Činnosti v oblasti zahraničních věcí</v>
      </c>
      <c r="P676" s="9" t="s">
        <v>5722</v>
      </c>
      <c r="Q676" s="2">
        <f t="shared" si="115"/>
        <v>0</v>
      </c>
      <c r="S676" s="2">
        <f t="shared" si="113"/>
        <v>0</v>
      </c>
      <c r="T676" s="2" t="str">
        <f t="shared" si="114"/>
        <v>84210 - Činnosti v oblasti zahraničních věcí</v>
      </c>
      <c r="AC676" s="2" t="s">
        <v>5720</v>
      </c>
    </row>
    <row r="677" spans="1:29" ht="15" customHeight="1" x14ac:dyDescent="0.25">
      <c r="A677" s="9">
        <v>5</v>
      </c>
      <c r="B677" s="9"/>
      <c r="C677" s="16"/>
      <c r="D677" s="16"/>
      <c r="E677" s="11" t="s">
        <v>5723</v>
      </c>
      <c r="F677" s="12" t="str">
        <f t="shared" si="119"/>
        <v>84.21.1</v>
      </c>
      <c r="G677" s="12" t="s">
        <v>5723</v>
      </c>
      <c r="H677" s="12" t="s">
        <v>2761</v>
      </c>
      <c r="I677" s="13" t="str">
        <f t="shared" si="110"/>
        <v>84211</v>
      </c>
      <c r="J677" s="13" t="s">
        <v>2761</v>
      </c>
      <c r="K677" s="13" t="str">
        <f t="shared" si="112"/>
        <v>84211 - Pomoc cizím zemím při katastrofách nebo v nouzových situacích přímo nebo prostřednictvím mezinárodních organizací</v>
      </c>
      <c r="L677" s="28">
        <f>IF(Převodník!$A$12='Číselník 2008 ÚR 4 a 5'!M677,1,0)</f>
        <v>0</v>
      </c>
      <c r="M677" s="2" t="s">
        <v>5724</v>
      </c>
      <c r="N677" s="14" t="s">
        <v>5725</v>
      </c>
      <c r="O677" s="9" t="str">
        <f t="shared" si="111"/>
        <v>84.21.1 - Pomoc cizím zemím při katastrofách nebo v nouzových situacích přímo nebo prostřednictvím mezinárodních organizací</v>
      </c>
      <c r="P677" s="9" t="s">
        <v>5726</v>
      </c>
      <c r="Q677" s="2">
        <f t="shared" si="115"/>
        <v>0</v>
      </c>
      <c r="S677" s="2">
        <f t="shared" si="113"/>
        <v>0</v>
      </c>
      <c r="T677" s="2" t="str">
        <f t="shared" si="114"/>
        <v>84211 - Pomoc cizím zemím při katastrofách nebo v nouzových situacích přímo nebo prostřednictvím mezinárodních organizací</v>
      </c>
      <c r="AC677" s="2" t="s">
        <v>5724</v>
      </c>
    </row>
    <row r="678" spans="1:29" ht="15" customHeight="1" x14ac:dyDescent="0.25">
      <c r="A678" s="9">
        <v>5</v>
      </c>
      <c r="B678" s="9"/>
      <c r="C678" s="16"/>
      <c r="D678" s="16"/>
      <c r="E678" s="11" t="s">
        <v>5727</v>
      </c>
      <c r="F678" s="12" t="str">
        <f t="shared" si="119"/>
        <v>84.21.2</v>
      </c>
      <c r="G678" s="12" t="s">
        <v>5727</v>
      </c>
      <c r="H678" s="12" t="s">
        <v>2764</v>
      </c>
      <c r="I678" s="13" t="str">
        <f t="shared" si="110"/>
        <v>84212</v>
      </c>
      <c r="J678" s="13" t="s">
        <v>2764</v>
      </c>
      <c r="K678" s="13" t="str">
        <f t="shared" si="112"/>
        <v>84212 - Rozvíjení vzájemného přátelství a porozumění mezi národy</v>
      </c>
      <c r="L678" s="28">
        <f>IF(Převodník!$A$12='Číselník 2008 ÚR 4 a 5'!M678,1,0)</f>
        <v>0</v>
      </c>
      <c r="M678" s="2" t="s">
        <v>2766</v>
      </c>
      <c r="N678" s="14" t="s">
        <v>2765</v>
      </c>
      <c r="O678" s="9" t="str">
        <f t="shared" si="111"/>
        <v>84.21.2 - Rozvíjení vzájemného přátelství a porozumění mezi národy</v>
      </c>
      <c r="P678" s="9" t="s">
        <v>5728</v>
      </c>
      <c r="Q678" s="2">
        <f t="shared" si="115"/>
        <v>0</v>
      </c>
      <c r="S678" s="2">
        <f t="shared" si="113"/>
        <v>0</v>
      </c>
      <c r="T678" s="2" t="str">
        <f t="shared" si="114"/>
        <v>84212 - Rozvíjení vzájemného přátelství a porozumění mezi národy</v>
      </c>
      <c r="AC678" s="2" t="s">
        <v>2766</v>
      </c>
    </row>
    <row r="679" spans="1:29" ht="15" customHeight="1" x14ac:dyDescent="0.25">
      <c r="A679" s="9">
        <v>5</v>
      </c>
      <c r="B679" s="9"/>
      <c r="C679" s="16"/>
      <c r="D679" s="16"/>
      <c r="E679" s="11" t="s">
        <v>5729</v>
      </c>
      <c r="F679" s="12" t="str">
        <f t="shared" si="119"/>
        <v>84.21.9</v>
      </c>
      <c r="G679" s="12" t="s">
        <v>5729</v>
      </c>
      <c r="H679" s="12" t="s">
        <v>2767</v>
      </c>
      <c r="I679" s="13" t="str">
        <f t="shared" si="110"/>
        <v>84219</v>
      </c>
      <c r="J679" s="13" t="s">
        <v>2767</v>
      </c>
      <c r="K679" s="13" t="str">
        <f t="shared" si="112"/>
        <v>84219 - Ostatní činnosti v oblasti zahraničních věcí</v>
      </c>
      <c r="L679" s="28">
        <f>IF(Převodník!$A$12='Číselník 2008 ÚR 4 a 5'!M679,1,0)</f>
        <v>0</v>
      </c>
      <c r="M679" s="2" t="s">
        <v>5730</v>
      </c>
      <c r="N679" s="14" t="s">
        <v>5731</v>
      </c>
      <c r="O679" s="9" t="str">
        <f t="shared" si="111"/>
        <v>84.21.9 - Ostatní činnosti v oblasti zahraničních věcí</v>
      </c>
      <c r="P679" s="9" t="s">
        <v>5732</v>
      </c>
      <c r="Q679" s="2">
        <f t="shared" si="115"/>
        <v>0</v>
      </c>
      <c r="S679" s="2">
        <f t="shared" si="113"/>
        <v>0</v>
      </c>
      <c r="T679" s="2" t="str">
        <f t="shared" si="114"/>
        <v>84219 - Ostatní činnosti v oblasti zahraničních věcí</v>
      </c>
      <c r="AC679" s="2" t="s">
        <v>5730</v>
      </c>
    </row>
    <row r="680" spans="1:29" ht="15" customHeight="1" x14ac:dyDescent="0.25">
      <c r="A680" s="9">
        <v>4</v>
      </c>
      <c r="B680" s="9"/>
      <c r="C680" s="10"/>
      <c r="D680" s="10"/>
      <c r="E680" s="11" t="s">
        <v>5733</v>
      </c>
      <c r="F680" s="12" t="str">
        <f t="shared" si="119"/>
        <v>84.22</v>
      </c>
      <c r="G680" s="12" t="s">
        <v>5733</v>
      </c>
      <c r="H680" s="12" t="s">
        <v>5734</v>
      </c>
      <c r="I680" s="13" t="str">
        <f t="shared" si="110"/>
        <v>84220</v>
      </c>
      <c r="J680" s="13" t="s">
        <v>2770</v>
      </c>
      <c r="K680" s="13" t="str">
        <f t="shared" si="112"/>
        <v>84220 - Činnosti v oblasti obrany</v>
      </c>
      <c r="L680" s="28">
        <f>IF(Převodník!$A$12='Číselník 2008 ÚR 4 a 5'!M680,1,0)</f>
        <v>0</v>
      </c>
      <c r="M680" s="2" t="s">
        <v>5735</v>
      </c>
      <c r="N680" s="14" t="s">
        <v>5736</v>
      </c>
      <c r="O680" s="9" t="str">
        <f t="shared" si="111"/>
        <v>84.22 - Činnosti v oblasti obrany</v>
      </c>
      <c r="P680" s="9" t="s">
        <v>5737</v>
      </c>
      <c r="Q680" s="2">
        <f t="shared" si="115"/>
        <v>0</v>
      </c>
      <c r="S680" s="2">
        <f t="shared" si="113"/>
        <v>0</v>
      </c>
      <c r="T680" s="2" t="str">
        <f t="shared" si="114"/>
        <v>84220 - Činnosti v oblasti obrany</v>
      </c>
      <c r="AC680" s="2" t="s">
        <v>5735</v>
      </c>
    </row>
    <row r="681" spans="1:29" ht="15" customHeight="1" x14ac:dyDescent="0.25">
      <c r="A681" s="9">
        <v>4</v>
      </c>
      <c r="B681" s="9"/>
      <c r="C681" s="10"/>
      <c r="D681" s="10"/>
      <c r="E681" s="11" t="s">
        <v>5738</v>
      </c>
      <c r="F681" s="12" t="str">
        <f t="shared" si="119"/>
        <v>84.23</v>
      </c>
      <c r="G681" s="12" t="s">
        <v>5738</v>
      </c>
      <c r="H681" s="12" t="s">
        <v>5739</v>
      </c>
      <c r="I681" s="13" t="str">
        <f t="shared" si="110"/>
        <v>84230</v>
      </c>
      <c r="J681" s="13" t="s">
        <v>2773</v>
      </c>
      <c r="K681" s="13" t="str">
        <f t="shared" si="112"/>
        <v>84230 - Činnosti v oblasti spravedlnosti a soudnictví</v>
      </c>
      <c r="L681" s="28">
        <f>IF(Převodník!$A$12='Číselník 2008 ÚR 4 a 5'!M681,1,0)</f>
        <v>0</v>
      </c>
      <c r="M681" s="2" t="s">
        <v>5740</v>
      </c>
      <c r="N681" s="14" t="s">
        <v>5741</v>
      </c>
      <c r="O681" s="9" t="str">
        <f t="shared" si="111"/>
        <v>84.23 - Činnosti v oblasti spravedlnosti a soudnictví</v>
      </c>
      <c r="P681" s="9" t="s">
        <v>5742</v>
      </c>
      <c r="Q681" s="2">
        <f t="shared" si="115"/>
        <v>0</v>
      </c>
      <c r="S681" s="2">
        <f t="shared" si="113"/>
        <v>0</v>
      </c>
      <c r="T681" s="2" t="str">
        <f t="shared" si="114"/>
        <v>84230 - Činnosti v oblasti spravedlnosti a soudnictví</v>
      </c>
      <c r="AC681" s="2" t="s">
        <v>5740</v>
      </c>
    </row>
    <row r="682" spans="1:29" ht="15" customHeight="1" x14ac:dyDescent="0.25">
      <c r="A682" s="9">
        <v>4</v>
      </c>
      <c r="B682" s="9"/>
      <c r="C682" s="10"/>
      <c r="D682" s="10"/>
      <c r="E682" s="11" t="s">
        <v>5743</v>
      </c>
      <c r="F682" s="12" t="str">
        <f t="shared" si="119"/>
        <v>84.24</v>
      </c>
      <c r="G682" s="12" t="s">
        <v>5743</v>
      </c>
      <c r="H682" s="12" t="s">
        <v>5744</v>
      </c>
      <c r="I682" s="13" t="str">
        <f t="shared" si="110"/>
        <v>84240</v>
      </c>
      <c r="J682" s="13" t="s">
        <v>2776</v>
      </c>
      <c r="K682" s="13" t="str">
        <f t="shared" si="112"/>
        <v xml:space="preserve">84240 - Činnosti v oblasti veřejného pořádku a bezpečnosti </v>
      </c>
      <c r="L682" s="28">
        <f>IF(Převodník!$A$12='Číselník 2008 ÚR 4 a 5'!M682,1,0)</f>
        <v>0</v>
      </c>
      <c r="M682" s="2" t="s">
        <v>5745</v>
      </c>
      <c r="N682" s="14" t="s">
        <v>5746</v>
      </c>
      <c r="O682" s="9" t="str">
        <f t="shared" si="111"/>
        <v xml:space="preserve">84.24 - Činnosti v oblasti veřejného pořádku a bezpečnosti </v>
      </c>
      <c r="P682" s="9" t="s">
        <v>5747</v>
      </c>
      <c r="Q682" s="2">
        <f t="shared" si="115"/>
        <v>0</v>
      </c>
      <c r="S682" s="2">
        <f t="shared" si="113"/>
        <v>0</v>
      </c>
      <c r="T682" s="2" t="str">
        <f t="shared" si="114"/>
        <v>84240 - Činnosti v oblasti veřejného pořádku a bezpečnosti</v>
      </c>
      <c r="AC682" s="2" t="s">
        <v>5745</v>
      </c>
    </row>
    <row r="683" spans="1:29" ht="15" customHeight="1" x14ac:dyDescent="0.25">
      <c r="A683" s="9">
        <v>4</v>
      </c>
      <c r="B683" s="9"/>
      <c r="C683" s="10"/>
      <c r="D683" s="10"/>
      <c r="E683" s="11" t="s">
        <v>5748</v>
      </c>
      <c r="F683" s="12" t="str">
        <f t="shared" si="119"/>
        <v>84.25</v>
      </c>
      <c r="G683" s="12" t="s">
        <v>5748</v>
      </c>
      <c r="H683" s="12" t="s">
        <v>5749</v>
      </c>
      <c r="I683" s="13" t="str">
        <f t="shared" si="110"/>
        <v>84250</v>
      </c>
      <c r="J683" s="13" t="s">
        <v>2779</v>
      </c>
      <c r="K683" s="13" t="str">
        <f t="shared" si="112"/>
        <v>84250 - Činnosti v oblasti protipožární ochrany</v>
      </c>
      <c r="L683" s="28">
        <f>IF(Převodník!$A$12='Číselník 2008 ÚR 4 a 5'!M683,1,0)</f>
        <v>0</v>
      </c>
      <c r="M683" s="2" t="s">
        <v>5750</v>
      </c>
      <c r="N683" s="14" t="s">
        <v>5751</v>
      </c>
      <c r="O683" s="9" t="str">
        <f t="shared" si="111"/>
        <v>84.25 - Činnosti v oblasti protipožární ochrany</v>
      </c>
      <c r="P683" s="9" t="s">
        <v>5752</v>
      </c>
      <c r="Q683" s="2">
        <f t="shared" si="115"/>
        <v>0</v>
      </c>
      <c r="S683" s="2">
        <f t="shared" si="113"/>
        <v>0</v>
      </c>
      <c r="T683" s="2" t="str">
        <f t="shared" si="114"/>
        <v>84250 - Činnosti v oblasti protipožární ochrany</v>
      </c>
      <c r="AC683" s="2" t="s">
        <v>5750</v>
      </c>
    </row>
    <row r="684" spans="1:29" ht="15" customHeight="1" x14ac:dyDescent="0.25">
      <c r="A684" s="9">
        <v>4</v>
      </c>
      <c r="B684" s="9"/>
      <c r="C684" s="10"/>
      <c r="D684" s="21"/>
      <c r="E684" s="11" t="s">
        <v>5753</v>
      </c>
      <c r="F684" s="12" t="str">
        <f>E684</f>
        <v>84.30</v>
      </c>
      <c r="G684" s="12" t="s">
        <v>5753</v>
      </c>
      <c r="H684" s="12" t="s">
        <v>5754</v>
      </c>
      <c r="I684" s="13" t="str">
        <f t="shared" si="110"/>
        <v>84300</v>
      </c>
      <c r="J684" s="13" t="s">
        <v>2782</v>
      </c>
      <c r="K684" s="13" t="str">
        <f t="shared" si="112"/>
        <v>84300 - Činnosti v oblasti povinného sociálního zabezpečení</v>
      </c>
      <c r="L684" s="28">
        <f>IF(Převodník!$A$12='Číselník 2008 ÚR 4 a 5'!M684,1,0)</f>
        <v>0</v>
      </c>
      <c r="M684" s="2" t="s">
        <v>5755</v>
      </c>
      <c r="N684" s="14" t="s">
        <v>5756</v>
      </c>
      <c r="O684" s="9" t="str">
        <f t="shared" si="111"/>
        <v>84.30 - Činnosti v oblasti povinného sociálního zabezpečení</v>
      </c>
      <c r="P684" s="9" t="s">
        <v>5757</v>
      </c>
      <c r="Q684" s="2">
        <f t="shared" si="115"/>
        <v>0</v>
      </c>
      <c r="S684" s="2">
        <f t="shared" si="113"/>
        <v>0</v>
      </c>
      <c r="T684" s="2" t="str">
        <f t="shared" si="114"/>
        <v>84300 - Činnosti v oblasti povinného sociálního zabezpečení</v>
      </c>
      <c r="AC684" s="2" t="s">
        <v>5755</v>
      </c>
    </row>
    <row r="685" spans="1:29" ht="15" customHeight="1" x14ac:dyDescent="0.25">
      <c r="A685" s="9">
        <v>4</v>
      </c>
      <c r="B685" s="9"/>
      <c r="C685" s="10"/>
      <c r="D685" s="10"/>
      <c r="E685" s="11" t="s">
        <v>5758</v>
      </c>
      <c r="F685" s="12" t="str">
        <f>E685</f>
        <v>85.10</v>
      </c>
      <c r="G685" s="12" t="s">
        <v>5758</v>
      </c>
      <c r="H685" s="12" t="s">
        <v>5759</v>
      </c>
      <c r="I685" s="13" t="str">
        <f t="shared" si="110"/>
        <v>85100</v>
      </c>
      <c r="J685" s="13" t="s">
        <v>2786</v>
      </c>
      <c r="K685" s="13" t="str">
        <f t="shared" si="112"/>
        <v>85100 - Předškolní vzdělávání</v>
      </c>
      <c r="L685" s="28">
        <f>IF(Převodník!$A$12='Číselník 2008 ÚR 4 a 5'!M685,1,0)</f>
        <v>0</v>
      </c>
      <c r="M685" s="2" t="s">
        <v>2788</v>
      </c>
      <c r="N685" s="14" t="s">
        <v>2787</v>
      </c>
      <c r="O685" s="9" t="str">
        <f t="shared" si="111"/>
        <v>85.10 - Předškolní vzdělávání</v>
      </c>
      <c r="P685" s="9" t="s">
        <v>5760</v>
      </c>
      <c r="Q685" s="2">
        <f t="shared" si="115"/>
        <v>0</v>
      </c>
      <c r="S685" s="2">
        <f t="shared" si="113"/>
        <v>0</v>
      </c>
      <c r="T685" s="2" t="str">
        <f t="shared" si="114"/>
        <v>85100 - Předškolní vzdělávání</v>
      </c>
      <c r="AC685" s="2" t="s">
        <v>2788</v>
      </c>
    </row>
    <row r="686" spans="1:29" ht="15" customHeight="1" x14ac:dyDescent="0.25">
      <c r="A686" s="9">
        <v>4</v>
      </c>
      <c r="B686" s="9"/>
      <c r="C686" s="10"/>
      <c r="D686" s="10"/>
      <c r="E686" s="11" t="s">
        <v>5761</v>
      </c>
      <c r="F686" s="12" t="str">
        <f>E686</f>
        <v>85.20</v>
      </c>
      <c r="G686" s="12" t="s">
        <v>5761</v>
      </c>
      <c r="H686" s="12" t="s">
        <v>5762</v>
      </c>
      <c r="I686" s="13" t="str">
        <f t="shared" si="110"/>
        <v>85200</v>
      </c>
      <c r="J686" s="13" t="s">
        <v>2791</v>
      </c>
      <c r="K686" s="13" t="str">
        <f t="shared" si="112"/>
        <v>85200 - Primární vzdělávání</v>
      </c>
      <c r="L686" s="28">
        <f>IF(Převodník!$A$12='Číselník 2008 ÚR 4 a 5'!M686,1,0)</f>
        <v>0</v>
      </c>
      <c r="M686" s="2" t="s">
        <v>2793</v>
      </c>
      <c r="N686" s="14" t="s">
        <v>2792</v>
      </c>
      <c r="O686" s="9" t="str">
        <f t="shared" si="111"/>
        <v>85.20 - Primární vzdělávání</v>
      </c>
      <c r="P686" s="9" t="s">
        <v>5763</v>
      </c>
      <c r="Q686" s="2">
        <f t="shared" si="115"/>
        <v>0</v>
      </c>
      <c r="S686" s="2">
        <f t="shared" si="113"/>
        <v>0</v>
      </c>
      <c r="T686" s="2" t="str">
        <f t="shared" si="114"/>
        <v>85200 - Primární vzdělávání</v>
      </c>
      <c r="AC686" s="2" t="s">
        <v>2793</v>
      </c>
    </row>
    <row r="687" spans="1:29" ht="15" customHeight="1" x14ac:dyDescent="0.25">
      <c r="A687" s="9">
        <v>4</v>
      </c>
      <c r="B687" s="9"/>
      <c r="C687" s="10"/>
      <c r="D687" s="10"/>
      <c r="E687" s="11" t="s">
        <v>5764</v>
      </c>
      <c r="F687" s="12" t="str">
        <f t="shared" ref="F687:F705" si="120">E687</f>
        <v>85.31</v>
      </c>
      <c r="G687" s="12" t="s">
        <v>5764</v>
      </c>
      <c r="H687" s="12" t="s">
        <v>5765</v>
      </c>
      <c r="I687" s="13" t="str">
        <f t="shared" si="110"/>
        <v>85310</v>
      </c>
      <c r="J687" s="13" t="s">
        <v>2795</v>
      </c>
      <c r="K687" s="13" t="str">
        <f t="shared" si="112"/>
        <v>85310 - Sekundární všeobecné vzdělávání</v>
      </c>
      <c r="L687" s="28">
        <f>IF(Převodník!$A$12='Číselník 2008 ÚR 4 a 5'!M687,1,0)</f>
        <v>0</v>
      </c>
      <c r="M687" s="2" t="s">
        <v>2797</v>
      </c>
      <c r="N687" s="14" t="s">
        <v>5766</v>
      </c>
      <c r="O687" s="9" t="str">
        <f t="shared" si="111"/>
        <v>85.31 - Sekundární všeobecné vzdělávání</v>
      </c>
      <c r="P687" s="9" t="s">
        <v>5767</v>
      </c>
      <c r="Q687" s="2">
        <f t="shared" si="115"/>
        <v>0</v>
      </c>
      <c r="S687" s="2">
        <f t="shared" si="113"/>
        <v>0</v>
      </c>
      <c r="T687" s="2" t="str">
        <f t="shared" si="114"/>
        <v>85310 - Sekundární všeobecné vzdělávání</v>
      </c>
      <c r="AC687" s="2" t="s">
        <v>2797</v>
      </c>
    </row>
    <row r="688" spans="1:29" ht="15" customHeight="1" x14ac:dyDescent="0.25">
      <c r="A688" s="9">
        <v>5</v>
      </c>
      <c r="B688" s="9"/>
      <c r="C688" s="16"/>
      <c r="D688" s="16"/>
      <c r="E688" s="11" t="s">
        <v>5768</v>
      </c>
      <c r="F688" s="12" t="str">
        <f t="shared" si="120"/>
        <v>85.31.1</v>
      </c>
      <c r="G688" s="12" t="s">
        <v>5768</v>
      </c>
      <c r="H688" s="12" t="s">
        <v>2798</v>
      </c>
      <c r="I688" s="13" t="str">
        <f t="shared" si="110"/>
        <v>85311</v>
      </c>
      <c r="J688" s="13" t="s">
        <v>2798</v>
      </c>
      <c r="K688" s="13" t="str">
        <f t="shared" si="112"/>
        <v>85311 - Základní vzdělávání na druhém stupni základních škol</v>
      </c>
      <c r="L688" s="28">
        <f>IF(Převodník!$A$12='Číselník 2008 ÚR 4 a 5'!M688,1,0)</f>
        <v>0</v>
      </c>
      <c r="M688" s="2" t="s">
        <v>2800</v>
      </c>
      <c r="N688" s="14" t="s">
        <v>2799</v>
      </c>
      <c r="O688" s="9" t="str">
        <f t="shared" si="111"/>
        <v>85.31.1 - Základní vzdělávání na druhém stupni základních škol</v>
      </c>
      <c r="P688" s="9" t="s">
        <v>5769</v>
      </c>
      <c r="Q688" s="2">
        <f t="shared" si="115"/>
        <v>0</v>
      </c>
      <c r="S688" s="2">
        <f t="shared" si="113"/>
        <v>0</v>
      </c>
      <c r="T688" s="2" t="str">
        <f t="shared" si="114"/>
        <v>85311 - Základní vzdělávání na druhém stupni základních škol</v>
      </c>
      <c r="AC688" s="2" t="s">
        <v>2800</v>
      </c>
    </row>
    <row r="689" spans="1:29" ht="15" customHeight="1" x14ac:dyDescent="0.25">
      <c r="A689" s="9">
        <v>5</v>
      </c>
      <c r="B689" s="9"/>
      <c r="C689" s="16"/>
      <c r="D689" s="16"/>
      <c r="E689" s="11" t="s">
        <v>5770</v>
      </c>
      <c r="F689" s="12" t="str">
        <f t="shared" si="120"/>
        <v>85.31.2</v>
      </c>
      <c r="G689" s="12" t="s">
        <v>5770</v>
      </c>
      <c r="H689" s="12" t="s">
        <v>2802</v>
      </c>
      <c r="I689" s="13" t="str">
        <f t="shared" si="110"/>
        <v>85312</v>
      </c>
      <c r="J689" s="13" t="s">
        <v>2802</v>
      </c>
      <c r="K689" s="13" t="str">
        <f t="shared" si="112"/>
        <v>85312 - Střední všeobecné vzdělávání</v>
      </c>
      <c r="L689" s="28">
        <f>IF(Převodník!$A$12='Číselník 2008 ÚR 4 a 5'!M689,1,0)</f>
        <v>0</v>
      </c>
      <c r="M689" s="2" t="s">
        <v>2804</v>
      </c>
      <c r="N689" s="17" t="s">
        <v>2803</v>
      </c>
      <c r="O689" s="9" t="str">
        <f t="shared" si="111"/>
        <v>85.31.2 - Střední všeobecné vzdělávání</v>
      </c>
      <c r="P689" s="9" t="s">
        <v>5771</v>
      </c>
      <c r="Q689" s="2">
        <f t="shared" si="115"/>
        <v>0</v>
      </c>
      <c r="S689" s="2">
        <f t="shared" si="113"/>
        <v>0</v>
      </c>
      <c r="T689" s="2" t="str">
        <f t="shared" si="114"/>
        <v>85312 - Střední všeobecné vzdělávání</v>
      </c>
      <c r="AC689" s="2" t="s">
        <v>2804</v>
      </c>
    </row>
    <row r="690" spans="1:29" ht="15" customHeight="1" x14ac:dyDescent="0.25">
      <c r="A690" s="9">
        <v>4</v>
      </c>
      <c r="B690" s="9"/>
      <c r="C690" s="10"/>
      <c r="D690" s="10"/>
      <c r="E690" s="11" t="s">
        <v>5772</v>
      </c>
      <c r="F690" s="12" t="str">
        <f t="shared" si="120"/>
        <v>85.32</v>
      </c>
      <c r="G690" s="12" t="s">
        <v>5772</v>
      </c>
      <c r="H690" s="12" t="s">
        <v>5773</v>
      </c>
      <c r="I690" s="13" t="str">
        <f t="shared" si="110"/>
        <v>85320</v>
      </c>
      <c r="J690" s="13" t="s">
        <v>2807</v>
      </c>
      <c r="K690" s="13" t="str">
        <f t="shared" si="112"/>
        <v>85320 - Sekundární odborné vzdělávání</v>
      </c>
      <c r="L690" s="28">
        <f>IF(Převodník!$A$12='Číselník 2008 ÚR 4 a 5'!M690,1,0)</f>
        <v>0</v>
      </c>
      <c r="M690" s="2" t="s">
        <v>2809</v>
      </c>
      <c r="N690" s="14" t="s">
        <v>5774</v>
      </c>
      <c r="O690" s="9" t="str">
        <f t="shared" si="111"/>
        <v>85.32 - Sekundární odborné vzdělávání</v>
      </c>
      <c r="P690" s="9" t="s">
        <v>5775</v>
      </c>
      <c r="Q690" s="2">
        <f t="shared" si="115"/>
        <v>0</v>
      </c>
      <c r="S690" s="2">
        <f t="shared" si="113"/>
        <v>0</v>
      </c>
      <c r="T690" s="2" t="str">
        <f t="shared" si="114"/>
        <v>85320 - Sekundární odborné vzdělávání</v>
      </c>
      <c r="AC690" s="2" t="s">
        <v>2809</v>
      </c>
    </row>
    <row r="691" spans="1:29" ht="15" customHeight="1" x14ac:dyDescent="0.25">
      <c r="A691" s="9">
        <v>5</v>
      </c>
      <c r="B691" s="9"/>
      <c r="C691" s="16"/>
      <c r="D691" s="16"/>
      <c r="E691" s="22" t="s">
        <v>5776</v>
      </c>
      <c r="F691" s="12" t="str">
        <f t="shared" si="120"/>
        <v>85.32.1</v>
      </c>
      <c r="G691" s="12" t="s">
        <v>5776</v>
      </c>
      <c r="H691" s="12" t="s">
        <v>2811</v>
      </c>
      <c r="I691" s="13" t="str">
        <f t="shared" si="110"/>
        <v>85321</v>
      </c>
      <c r="J691" s="13" t="s">
        <v>2811</v>
      </c>
      <c r="K691" s="13" t="str">
        <f t="shared" si="112"/>
        <v>85321 - Střední odborné vzdělávání na učilištích</v>
      </c>
      <c r="L691" s="28">
        <f>IF(Převodník!$A$12='Číselník 2008 ÚR 4 a 5'!M691,1,0)</f>
        <v>0</v>
      </c>
      <c r="M691" s="2" t="s">
        <v>2813</v>
      </c>
      <c r="N691" s="14" t="s">
        <v>2812</v>
      </c>
      <c r="O691" s="9" t="str">
        <f t="shared" si="111"/>
        <v>85.32.1 - Střední odborné vzdělávání na učilištích</v>
      </c>
      <c r="P691" s="9" t="s">
        <v>5777</v>
      </c>
      <c r="Q691" s="2">
        <f t="shared" si="115"/>
        <v>0</v>
      </c>
      <c r="S691" s="2">
        <f t="shared" si="113"/>
        <v>0</v>
      </c>
      <c r="T691" s="2" t="str">
        <f t="shared" si="114"/>
        <v>85321 - Střední odborné vzdělávání na učilištích</v>
      </c>
      <c r="AC691" s="2" t="s">
        <v>2813</v>
      </c>
    </row>
    <row r="692" spans="1:29" ht="15" customHeight="1" x14ac:dyDescent="0.25">
      <c r="A692" s="9">
        <v>5</v>
      </c>
      <c r="B692" s="9"/>
      <c r="C692" s="16"/>
      <c r="D692" s="16"/>
      <c r="E692" s="11" t="s">
        <v>5778</v>
      </c>
      <c r="F692" s="12" t="str">
        <f t="shared" si="120"/>
        <v>85.32.2</v>
      </c>
      <c r="G692" s="12" t="s">
        <v>5778</v>
      </c>
      <c r="H692" s="12" t="s">
        <v>2815</v>
      </c>
      <c r="I692" s="13" t="str">
        <f t="shared" si="110"/>
        <v>85322</v>
      </c>
      <c r="J692" s="13" t="s">
        <v>2815</v>
      </c>
      <c r="K692" s="13" t="str">
        <f t="shared" si="112"/>
        <v>85322 - Střední odborné vzdělávání na středních odborných školách</v>
      </c>
      <c r="L692" s="28">
        <f>IF(Převodník!$A$12='Číselník 2008 ÚR 4 a 5'!M692,1,0)</f>
        <v>0</v>
      </c>
      <c r="M692" s="2" t="s">
        <v>2819</v>
      </c>
      <c r="N692" s="14" t="s">
        <v>2818</v>
      </c>
      <c r="O692" s="9" t="str">
        <f t="shared" si="111"/>
        <v>85.32.2 - Střední odborné vzdělávání na středních odborných školách</v>
      </c>
      <c r="P692" s="9" t="s">
        <v>5779</v>
      </c>
      <c r="Q692" s="2">
        <f t="shared" si="115"/>
        <v>0</v>
      </c>
      <c r="S692" s="2">
        <f t="shared" si="113"/>
        <v>0</v>
      </c>
      <c r="T692" s="2" t="str">
        <f t="shared" si="114"/>
        <v>85322 - Střední odborné vzdělávání na středních odborných školách</v>
      </c>
      <c r="AC692" s="2" t="s">
        <v>2819</v>
      </c>
    </row>
    <row r="693" spans="1:29" ht="15" customHeight="1" x14ac:dyDescent="0.25">
      <c r="A693" s="9">
        <v>4</v>
      </c>
      <c r="B693" s="9"/>
      <c r="C693" s="10"/>
      <c r="D693" s="10"/>
      <c r="E693" s="11" t="s">
        <v>5780</v>
      </c>
      <c r="F693" s="12" t="str">
        <f t="shared" si="120"/>
        <v>85.41</v>
      </c>
      <c r="G693" s="12" t="s">
        <v>5780</v>
      </c>
      <c r="H693" s="12" t="s">
        <v>5781</v>
      </c>
      <c r="I693" s="13" t="str">
        <f t="shared" si="110"/>
        <v>85410</v>
      </c>
      <c r="J693" s="13" t="s">
        <v>2823</v>
      </c>
      <c r="K693" s="13" t="str">
        <f t="shared" si="112"/>
        <v>85410 - Postsekundární nikoli terciární vzdělávání</v>
      </c>
      <c r="L693" s="28">
        <f>IF(Převodník!$A$12='Číselník 2008 ÚR 4 a 5'!M693,1,0)</f>
        <v>0</v>
      </c>
      <c r="M693" s="2" t="s">
        <v>2825</v>
      </c>
      <c r="N693" s="14" t="s">
        <v>2824</v>
      </c>
      <c r="O693" s="9" t="str">
        <f t="shared" si="111"/>
        <v>85.41 - Postsekundární nikoli terciární vzdělávání</v>
      </c>
      <c r="P693" s="9" t="s">
        <v>5782</v>
      </c>
      <c r="Q693" s="2">
        <f t="shared" si="115"/>
        <v>0</v>
      </c>
      <c r="S693" s="2">
        <f t="shared" si="113"/>
        <v>0</v>
      </c>
      <c r="T693" s="2" t="str">
        <f t="shared" si="114"/>
        <v>85410 - Postsekundární nikoli terciární vzdělávání</v>
      </c>
      <c r="AC693" s="2" t="s">
        <v>2825</v>
      </c>
    </row>
    <row r="694" spans="1:29" ht="15" customHeight="1" x14ac:dyDescent="0.25">
      <c r="A694" s="9">
        <v>4</v>
      </c>
      <c r="B694" s="9"/>
      <c r="C694" s="10"/>
      <c r="D694" s="10"/>
      <c r="E694" s="11" t="s">
        <v>5783</v>
      </c>
      <c r="F694" s="12" t="str">
        <f t="shared" si="120"/>
        <v>85.42</v>
      </c>
      <c r="G694" s="12" t="s">
        <v>5783</v>
      </c>
      <c r="H694" s="12" t="s">
        <v>5784</v>
      </c>
      <c r="I694" s="13" t="str">
        <f t="shared" si="110"/>
        <v>85420</v>
      </c>
      <c r="J694" s="13" t="s">
        <v>2829</v>
      </c>
      <c r="K694" s="13" t="str">
        <f t="shared" si="112"/>
        <v>85420 - Terciární vzdělávání</v>
      </c>
      <c r="L694" s="28">
        <f>IF(Převodník!$A$12='Číselník 2008 ÚR 4 a 5'!M694,1,0)</f>
        <v>0</v>
      </c>
      <c r="M694" s="2" t="s">
        <v>2831</v>
      </c>
      <c r="N694" s="14" t="s">
        <v>2830</v>
      </c>
      <c r="O694" s="9" t="str">
        <f t="shared" si="111"/>
        <v>85.42 - Terciární vzdělávání</v>
      </c>
      <c r="P694" s="9" t="s">
        <v>5785</v>
      </c>
      <c r="Q694" s="2">
        <f t="shared" si="115"/>
        <v>0</v>
      </c>
      <c r="S694" s="2">
        <f t="shared" si="113"/>
        <v>0</v>
      </c>
      <c r="T694" s="2" t="str">
        <f t="shared" si="114"/>
        <v>85420 - Terciární vzdělávání</v>
      </c>
      <c r="AC694" s="2" t="s">
        <v>2831</v>
      </c>
    </row>
    <row r="695" spans="1:29" ht="15" customHeight="1" x14ac:dyDescent="0.25">
      <c r="A695" s="9">
        <v>4</v>
      </c>
      <c r="B695" s="9"/>
      <c r="C695" s="10"/>
      <c r="D695" s="10"/>
      <c r="E695" s="11" t="s">
        <v>5786</v>
      </c>
      <c r="F695" s="12" t="str">
        <f t="shared" si="120"/>
        <v>85.51</v>
      </c>
      <c r="G695" s="12" t="s">
        <v>5786</v>
      </c>
      <c r="H695" s="12" t="s">
        <v>5787</v>
      </c>
      <c r="I695" s="13" t="str">
        <f t="shared" si="110"/>
        <v>85510</v>
      </c>
      <c r="J695" s="13" t="s">
        <v>2834</v>
      </c>
      <c r="K695" s="13" t="str">
        <f t="shared" si="112"/>
        <v>85510 - Sportovní a rekreační vzdělávání</v>
      </c>
      <c r="L695" s="28">
        <f>IF(Převodník!$A$12='Číselník 2008 ÚR 4 a 5'!M695,1,0)</f>
        <v>0</v>
      </c>
      <c r="M695" s="2" t="s">
        <v>2836</v>
      </c>
      <c r="N695" s="14" t="s">
        <v>2835</v>
      </c>
      <c r="O695" s="9" t="str">
        <f t="shared" si="111"/>
        <v>85.51 - Sportovní a rekreační vzdělávání</v>
      </c>
      <c r="P695" s="9" t="s">
        <v>5788</v>
      </c>
      <c r="Q695" s="2">
        <f t="shared" si="115"/>
        <v>0</v>
      </c>
      <c r="S695" s="2">
        <f t="shared" si="113"/>
        <v>0</v>
      </c>
      <c r="T695" s="2" t="str">
        <f t="shared" si="114"/>
        <v>85510 - Sportovní a rekreační vzdělávání</v>
      </c>
      <c r="AC695" s="2" t="s">
        <v>2836</v>
      </c>
    </row>
    <row r="696" spans="1:29" ht="15" customHeight="1" x14ac:dyDescent="0.25">
      <c r="A696" s="9">
        <v>4</v>
      </c>
      <c r="B696" s="9"/>
      <c r="C696" s="10"/>
      <c r="D696" s="10"/>
      <c r="E696" s="11" t="s">
        <v>5789</v>
      </c>
      <c r="F696" s="12" t="str">
        <f t="shared" si="120"/>
        <v>85.52</v>
      </c>
      <c r="G696" s="12" t="s">
        <v>5789</v>
      </c>
      <c r="H696" s="12" t="s">
        <v>5790</v>
      </c>
      <c r="I696" s="13" t="str">
        <f t="shared" si="110"/>
        <v>85520</v>
      </c>
      <c r="J696" s="13" t="s">
        <v>2840</v>
      </c>
      <c r="K696" s="13" t="str">
        <f t="shared" si="112"/>
        <v>85520 - Umělecké vzdělávání</v>
      </c>
      <c r="L696" s="28">
        <f>IF(Převodník!$A$12='Číselník 2008 ÚR 4 a 5'!M696,1,0)</f>
        <v>0</v>
      </c>
      <c r="M696" s="2" t="s">
        <v>2842</v>
      </c>
      <c r="N696" s="14" t="s">
        <v>2841</v>
      </c>
      <c r="O696" s="9" t="str">
        <f t="shared" si="111"/>
        <v>85.52 - Umělecké vzdělávání</v>
      </c>
      <c r="P696" s="9" t="s">
        <v>5791</v>
      </c>
      <c r="Q696" s="2">
        <f t="shared" si="115"/>
        <v>0</v>
      </c>
      <c r="S696" s="2">
        <f t="shared" si="113"/>
        <v>0</v>
      </c>
      <c r="T696" s="2" t="str">
        <f t="shared" si="114"/>
        <v>85520 - Umělecké vzdělávání</v>
      </c>
      <c r="AC696" s="2" t="s">
        <v>2842</v>
      </c>
    </row>
    <row r="697" spans="1:29" ht="15" customHeight="1" x14ac:dyDescent="0.25">
      <c r="A697" s="9">
        <v>4</v>
      </c>
      <c r="B697" s="9"/>
      <c r="C697" s="10"/>
      <c r="D697" s="10"/>
      <c r="E697" s="11" t="s">
        <v>5792</v>
      </c>
      <c r="F697" s="12" t="str">
        <f t="shared" si="120"/>
        <v>85.53</v>
      </c>
      <c r="G697" s="12" t="s">
        <v>5792</v>
      </c>
      <c r="H697" s="12" t="s">
        <v>5793</v>
      </c>
      <c r="I697" s="13" t="str">
        <f t="shared" si="110"/>
        <v>85530</v>
      </c>
      <c r="J697" s="13" t="s">
        <v>2844</v>
      </c>
      <c r="K697" s="13" t="str">
        <f t="shared" si="112"/>
        <v>85530 - Činnosti autoškol a jiných škol řízení</v>
      </c>
      <c r="L697" s="28">
        <f>IF(Převodník!$A$12='Číselník 2008 ÚR 4 a 5'!M697,1,0)</f>
        <v>0</v>
      </c>
      <c r="M697" s="2" t="s">
        <v>2846</v>
      </c>
      <c r="N697" s="14" t="s">
        <v>2845</v>
      </c>
      <c r="O697" s="9" t="str">
        <f t="shared" si="111"/>
        <v>85.53 - Činnosti autoškol a jiných škol řízení</v>
      </c>
      <c r="P697" s="9" t="s">
        <v>5794</v>
      </c>
      <c r="Q697" s="2">
        <f t="shared" si="115"/>
        <v>0</v>
      </c>
      <c r="S697" s="2">
        <f t="shared" si="113"/>
        <v>0</v>
      </c>
      <c r="T697" s="2" t="str">
        <f t="shared" si="114"/>
        <v>85530 - Činnosti autoškol a jiných škol řízení</v>
      </c>
      <c r="AC697" s="2" t="s">
        <v>2846</v>
      </c>
    </row>
    <row r="698" spans="1:29" ht="15" customHeight="1" x14ac:dyDescent="0.25">
      <c r="A698" s="9">
        <v>5</v>
      </c>
      <c r="B698" s="9"/>
      <c r="C698" s="16"/>
      <c r="D698" s="16"/>
      <c r="E698" s="22" t="s">
        <v>5795</v>
      </c>
      <c r="F698" s="12" t="str">
        <f t="shared" si="120"/>
        <v>85.53.1</v>
      </c>
      <c r="G698" s="12" t="s">
        <v>5795</v>
      </c>
      <c r="H698" s="12" t="s">
        <v>2848</v>
      </c>
      <c r="I698" s="13" t="str">
        <f t="shared" si="110"/>
        <v>85531</v>
      </c>
      <c r="J698" s="13" t="s">
        <v>2848</v>
      </c>
      <c r="K698" s="13" t="str">
        <f t="shared" si="112"/>
        <v>85531 - Činnosti autoškol</v>
      </c>
      <c r="L698" s="28">
        <f>IF(Převodník!$A$12='Číselník 2008 ÚR 4 a 5'!M698,1,0)</f>
        <v>0</v>
      </c>
      <c r="M698" s="2" t="s">
        <v>2849</v>
      </c>
      <c r="N698" s="14" t="s">
        <v>2847</v>
      </c>
      <c r="O698" s="9" t="str">
        <f t="shared" si="111"/>
        <v>85.53.1 - Činnosti autoškol</v>
      </c>
      <c r="P698" s="9" t="s">
        <v>5796</v>
      </c>
      <c r="Q698" s="2">
        <f t="shared" si="115"/>
        <v>0</v>
      </c>
      <c r="S698" s="2">
        <f t="shared" si="113"/>
        <v>0</v>
      </c>
      <c r="T698" s="2" t="str">
        <f t="shared" si="114"/>
        <v>85531 - Činnosti autoškol</v>
      </c>
      <c r="AC698" s="2" t="s">
        <v>2849</v>
      </c>
    </row>
    <row r="699" spans="1:29" ht="15" customHeight="1" x14ac:dyDescent="0.25">
      <c r="A699" s="9">
        <v>5</v>
      </c>
      <c r="B699" s="9"/>
      <c r="C699" s="16"/>
      <c r="D699" s="16"/>
      <c r="E699" s="11" t="s">
        <v>5797</v>
      </c>
      <c r="F699" s="12" t="str">
        <f t="shared" si="120"/>
        <v>85.53.2</v>
      </c>
      <c r="G699" s="12" t="s">
        <v>5797</v>
      </c>
      <c r="H699" s="12" t="s">
        <v>2851</v>
      </c>
      <c r="I699" s="13" t="str">
        <f t="shared" si="110"/>
        <v>85532</v>
      </c>
      <c r="J699" s="13" t="s">
        <v>2851</v>
      </c>
      <c r="K699" s="13" t="str">
        <f t="shared" si="112"/>
        <v>85532 - Činnosti leteckých škol</v>
      </c>
      <c r="L699" s="28">
        <f>IF(Převodník!$A$12='Číselník 2008 ÚR 4 a 5'!M699,1,0)</f>
        <v>0</v>
      </c>
      <c r="M699" s="2" t="s">
        <v>2853</v>
      </c>
      <c r="N699" s="14" t="s">
        <v>2852</v>
      </c>
      <c r="O699" s="9" t="str">
        <f t="shared" si="111"/>
        <v>85.53.2 - Činnosti leteckých škol</v>
      </c>
      <c r="P699" s="9" t="s">
        <v>5798</v>
      </c>
      <c r="Q699" s="2">
        <f t="shared" si="115"/>
        <v>0</v>
      </c>
      <c r="S699" s="2">
        <f t="shared" si="113"/>
        <v>0</v>
      </c>
      <c r="T699" s="2" t="str">
        <f t="shared" si="114"/>
        <v>85532 - Činnosti leteckých škol</v>
      </c>
      <c r="AC699" s="2" t="s">
        <v>2853</v>
      </c>
    </row>
    <row r="700" spans="1:29" ht="15" customHeight="1" x14ac:dyDescent="0.25">
      <c r="A700" s="9">
        <v>5</v>
      </c>
      <c r="B700" s="9"/>
      <c r="C700" s="16"/>
      <c r="D700" s="16"/>
      <c r="E700" s="11" t="s">
        <v>5799</v>
      </c>
      <c r="F700" s="12" t="str">
        <f t="shared" si="120"/>
        <v>85.53.9</v>
      </c>
      <c r="G700" s="12" t="s">
        <v>5799</v>
      </c>
      <c r="H700" s="12" t="s">
        <v>2854</v>
      </c>
      <c r="I700" s="13" t="str">
        <f t="shared" si="110"/>
        <v>85539</v>
      </c>
      <c r="J700" s="13" t="s">
        <v>2854</v>
      </c>
      <c r="K700" s="13" t="str">
        <f t="shared" si="112"/>
        <v>85539 - Činnosti ostatních škol řízení</v>
      </c>
      <c r="L700" s="28">
        <f>IF(Převodník!$A$12='Číselník 2008 ÚR 4 a 5'!M700,1,0)</f>
        <v>0</v>
      </c>
      <c r="M700" s="2" t="s">
        <v>2856</v>
      </c>
      <c r="N700" s="14" t="s">
        <v>2855</v>
      </c>
      <c r="O700" s="9" t="str">
        <f t="shared" si="111"/>
        <v>85.53.9 - Činnosti ostatních škol řízení</v>
      </c>
      <c r="P700" s="9" t="s">
        <v>5800</v>
      </c>
      <c r="Q700" s="2">
        <f t="shared" si="115"/>
        <v>0</v>
      </c>
      <c r="S700" s="2">
        <f t="shared" si="113"/>
        <v>0</v>
      </c>
      <c r="T700" s="2" t="str">
        <f t="shared" si="114"/>
        <v>85539 - Činnosti ostatních škol řízení</v>
      </c>
      <c r="AC700" s="2" t="s">
        <v>2856</v>
      </c>
    </row>
    <row r="701" spans="1:29" ht="15" customHeight="1" x14ac:dyDescent="0.25">
      <c r="A701" s="9">
        <v>4</v>
      </c>
      <c r="B701" s="9"/>
      <c r="C701" s="10"/>
      <c r="D701" s="10"/>
      <c r="E701" s="11" t="s">
        <v>5801</v>
      </c>
      <c r="F701" s="12" t="str">
        <f t="shared" si="120"/>
        <v>85.59</v>
      </c>
      <c r="G701" s="12" t="s">
        <v>5801</v>
      </c>
      <c r="H701" s="12" t="s">
        <v>5802</v>
      </c>
      <c r="I701" s="13" t="str">
        <f t="shared" si="110"/>
        <v>85590</v>
      </c>
      <c r="J701" s="13" t="s">
        <v>2857</v>
      </c>
      <c r="K701" s="13" t="str">
        <f t="shared" si="112"/>
        <v>85590 - Ostatní vzdělávání j. n.</v>
      </c>
      <c r="L701" s="28">
        <f>IF(Převodník!$A$12='Číselník 2008 ÚR 4 a 5'!M701,1,0)</f>
        <v>0</v>
      </c>
      <c r="M701" s="2" t="s">
        <v>2859</v>
      </c>
      <c r="N701" s="14" t="s">
        <v>2858</v>
      </c>
      <c r="O701" s="9" t="str">
        <f t="shared" si="111"/>
        <v>85.59 - Ostatní vzdělávání j. n.</v>
      </c>
      <c r="P701" s="9" t="s">
        <v>5803</v>
      </c>
      <c r="Q701" s="2">
        <f t="shared" si="115"/>
        <v>0</v>
      </c>
      <c r="S701" s="2">
        <f t="shared" si="113"/>
        <v>0</v>
      </c>
      <c r="T701" s="2" t="str">
        <f t="shared" si="114"/>
        <v>85590 - Ostatní vzdělávání j. n.</v>
      </c>
      <c r="AC701" s="2" t="s">
        <v>2859</v>
      </c>
    </row>
    <row r="702" spans="1:29" ht="15" customHeight="1" x14ac:dyDescent="0.25">
      <c r="A702" s="9">
        <v>5</v>
      </c>
      <c r="B702" s="9"/>
      <c r="C702" s="16"/>
      <c r="D702" s="16"/>
      <c r="E702" s="11" t="s">
        <v>5804</v>
      </c>
      <c r="F702" s="12" t="str">
        <f t="shared" si="120"/>
        <v>85.59.1</v>
      </c>
      <c r="G702" s="12" t="s">
        <v>5804</v>
      </c>
      <c r="H702" s="12" t="s">
        <v>2860</v>
      </c>
      <c r="I702" s="13" t="str">
        <f t="shared" si="110"/>
        <v>85591</v>
      </c>
      <c r="J702" s="13" t="s">
        <v>2860</v>
      </c>
      <c r="K702" s="13" t="str">
        <f t="shared" si="112"/>
        <v>85591 - Vzdělávání v jazykových školách</v>
      </c>
      <c r="L702" s="28">
        <f>IF(Převodník!$A$12='Číselník 2008 ÚR 4 a 5'!M702,1,0)</f>
        <v>0</v>
      </c>
      <c r="M702" s="2" t="s">
        <v>2862</v>
      </c>
      <c r="N702" s="14" t="s">
        <v>2861</v>
      </c>
      <c r="O702" s="9" t="str">
        <f t="shared" si="111"/>
        <v>85.59.1 - Vzdělávání v jazykových školách</v>
      </c>
      <c r="P702" s="9" t="s">
        <v>5805</v>
      </c>
      <c r="Q702" s="2">
        <f t="shared" si="115"/>
        <v>0</v>
      </c>
      <c r="S702" s="2">
        <f t="shared" si="113"/>
        <v>0</v>
      </c>
      <c r="T702" s="2" t="str">
        <f t="shared" si="114"/>
        <v>85591 - Vzdělávání v jazykových školách</v>
      </c>
      <c r="AC702" s="2" t="s">
        <v>2862</v>
      </c>
    </row>
    <row r="703" spans="1:29" ht="15" customHeight="1" x14ac:dyDescent="0.25">
      <c r="A703" s="9">
        <v>5</v>
      </c>
      <c r="B703" s="9"/>
      <c r="C703" s="16"/>
      <c r="D703" s="16"/>
      <c r="E703" s="11" t="s">
        <v>5806</v>
      </c>
      <c r="F703" s="12" t="str">
        <f t="shared" si="120"/>
        <v>85.59.2</v>
      </c>
      <c r="G703" s="12" t="s">
        <v>5806</v>
      </c>
      <c r="H703" s="12" t="s">
        <v>2863</v>
      </c>
      <c r="I703" s="13" t="str">
        <f t="shared" si="110"/>
        <v>85592</v>
      </c>
      <c r="J703" s="13" t="s">
        <v>2863</v>
      </c>
      <c r="K703" s="13" t="str">
        <f t="shared" si="112"/>
        <v>85592 - Environmentální vzdělávání</v>
      </c>
      <c r="L703" s="28">
        <f>IF(Převodník!$A$12='Číselník 2008 ÚR 4 a 5'!M703,1,0)</f>
        <v>0</v>
      </c>
      <c r="M703" s="2" t="s">
        <v>2865</v>
      </c>
      <c r="N703" s="17" t="s">
        <v>2864</v>
      </c>
      <c r="O703" s="9" t="str">
        <f t="shared" si="111"/>
        <v>85.59.2 - Environmentální vzdělávání</v>
      </c>
      <c r="P703" s="9" t="s">
        <v>5807</v>
      </c>
      <c r="Q703" s="2">
        <f t="shared" si="115"/>
        <v>0</v>
      </c>
      <c r="S703" s="2">
        <f t="shared" si="113"/>
        <v>0</v>
      </c>
      <c r="T703" s="2" t="str">
        <f t="shared" si="114"/>
        <v>85592 - Environmentální vzdělávání</v>
      </c>
      <c r="AC703" s="2" t="s">
        <v>2865</v>
      </c>
    </row>
    <row r="704" spans="1:29" ht="15" customHeight="1" x14ac:dyDescent="0.25">
      <c r="A704" s="9">
        <v>5</v>
      </c>
      <c r="B704" s="9"/>
      <c r="C704" s="16"/>
      <c r="D704" s="16"/>
      <c r="E704" s="11" t="s">
        <v>5808</v>
      </c>
      <c r="F704" s="12" t="str">
        <f t="shared" si="120"/>
        <v>85.59.3</v>
      </c>
      <c r="G704" s="12" t="s">
        <v>5808</v>
      </c>
      <c r="H704" s="12" t="s">
        <v>2868</v>
      </c>
      <c r="I704" s="13" t="str">
        <f t="shared" si="110"/>
        <v>85593</v>
      </c>
      <c r="J704" s="13" t="s">
        <v>2868</v>
      </c>
      <c r="K704" s="13" t="str">
        <f t="shared" si="112"/>
        <v>85593 - Inovační vzdělávání</v>
      </c>
      <c r="L704" s="28">
        <f>IF(Převodník!$A$12='Číselník 2008 ÚR 4 a 5'!M704,1,0)</f>
        <v>0</v>
      </c>
      <c r="M704" s="2" t="s">
        <v>2870</v>
      </c>
      <c r="N704" s="17" t="s">
        <v>2869</v>
      </c>
      <c r="O704" s="9" t="str">
        <f t="shared" si="111"/>
        <v>85.59.3 - Inovační vzdělávání</v>
      </c>
      <c r="P704" s="9" t="s">
        <v>5809</v>
      </c>
      <c r="Q704" s="2">
        <f t="shared" si="115"/>
        <v>0</v>
      </c>
      <c r="S704" s="2">
        <f t="shared" si="113"/>
        <v>0</v>
      </c>
      <c r="T704" s="2" t="str">
        <f t="shared" si="114"/>
        <v>85593 - Inovační vzdělávání</v>
      </c>
      <c r="AC704" s="2" t="s">
        <v>2870</v>
      </c>
    </row>
    <row r="705" spans="1:29" ht="15" customHeight="1" x14ac:dyDescent="0.25">
      <c r="A705" s="9">
        <v>5</v>
      </c>
      <c r="B705" s="9"/>
      <c r="C705" s="16"/>
      <c r="D705" s="16"/>
      <c r="E705" s="11" t="s">
        <v>5810</v>
      </c>
      <c r="F705" s="12" t="str">
        <f t="shared" si="120"/>
        <v>85.59.9</v>
      </c>
      <c r="G705" s="12" t="s">
        <v>5810</v>
      </c>
      <c r="H705" s="12" t="s">
        <v>2866</v>
      </c>
      <c r="I705" s="13" t="str">
        <f t="shared" si="110"/>
        <v>85599</v>
      </c>
      <c r="J705" s="13" t="s">
        <v>2866</v>
      </c>
      <c r="K705" s="13" t="str">
        <f t="shared" si="112"/>
        <v>85599 - Jiné vzdělávání j. n.</v>
      </c>
      <c r="L705" s="28">
        <f>IF(Převodník!$A$12='Číselník 2008 ÚR 4 a 5'!M705,1,0)</f>
        <v>0</v>
      </c>
      <c r="M705" s="2" t="s">
        <v>2871</v>
      </c>
      <c r="N705" s="17" t="s">
        <v>2867</v>
      </c>
      <c r="O705" s="9" t="str">
        <f t="shared" si="111"/>
        <v>85.59.9 - Jiné vzdělávání j. n.</v>
      </c>
      <c r="P705" s="9" t="s">
        <v>5811</v>
      </c>
      <c r="Q705" s="2">
        <f t="shared" si="115"/>
        <v>0</v>
      </c>
      <c r="S705" s="2">
        <f t="shared" si="113"/>
        <v>0</v>
      </c>
      <c r="T705" s="2" t="str">
        <f t="shared" si="114"/>
        <v>85599 - Jiné vzdělávání j. n.</v>
      </c>
      <c r="AC705" s="2" t="s">
        <v>2871</v>
      </c>
    </row>
    <row r="706" spans="1:29" ht="15" customHeight="1" x14ac:dyDescent="0.25">
      <c r="A706" s="9">
        <v>4</v>
      </c>
      <c r="B706" s="9"/>
      <c r="C706" s="10"/>
      <c r="D706" s="10"/>
      <c r="E706" s="11" t="s">
        <v>5812</v>
      </c>
      <c r="F706" s="12" t="str">
        <f>E706</f>
        <v>85.60</v>
      </c>
      <c r="G706" s="12" t="s">
        <v>5812</v>
      </c>
      <c r="H706" s="12" t="s">
        <v>5813</v>
      </c>
      <c r="I706" s="13" t="str">
        <f t="shared" si="110"/>
        <v>85600</v>
      </c>
      <c r="J706" s="13" t="s">
        <v>2872</v>
      </c>
      <c r="K706" s="13" t="str">
        <f t="shared" si="112"/>
        <v>85600 - Podpůrné činnosti ve vzdělávání</v>
      </c>
      <c r="L706" s="28">
        <f>IF(Převodník!$A$12='Číselník 2008 ÚR 4 a 5'!M706,1,0)</f>
        <v>0</v>
      </c>
      <c r="M706" s="2" t="s">
        <v>2874</v>
      </c>
      <c r="N706" s="14" t="s">
        <v>2873</v>
      </c>
      <c r="O706" s="9" t="str">
        <f t="shared" si="111"/>
        <v>85.60 - Podpůrné činnosti ve vzdělávání</v>
      </c>
      <c r="P706" s="9" t="s">
        <v>5814</v>
      </c>
      <c r="Q706" s="2">
        <f t="shared" si="115"/>
        <v>0</v>
      </c>
      <c r="S706" s="2">
        <f t="shared" si="113"/>
        <v>0</v>
      </c>
      <c r="T706" s="2" t="str">
        <f t="shared" si="114"/>
        <v>85600 - Podpůrné činnosti ve vzdělávání</v>
      </c>
      <c r="AC706" s="2" t="s">
        <v>2874</v>
      </c>
    </row>
    <row r="707" spans="1:29" ht="15" customHeight="1" x14ac:dyDescent="0.25">
      <c r="A707" s="9">
        <v>4</v>
      </c>
      <c r="B707" s="9"/>
      <c r="C707" s="10"/>
      <c r="D707" s="10"/>
      <c r="E707" s="11" t="s">
        <v>5815</v>
      </c>
      <c r="F707" s="12" t="str">
        <f>E707</f>
        <v>86.10</v>
      </c>
      <c r="G707" s="12" t="s">
        <v>5815</v>
      </c>
      <c r="H707" s="12" t="s">
        <v>5816</v>
      </c>
      <c r="I707" s="13" t="str">
        <f t="shared" si="110"/>
        <v>86100</v>
      </c>
      <c r="J707" s="13" t="s">
        <v>2877</v>
      </c>
      <c r="K707" s="13" t="str">
        <f t="shared" si="112"/>
        <v>86100 - Ústavní zdravotní péče</v>
      </c>
      <c r="L707" s="28">
        <f>IF(Převodník!$A$12='Číselník 2008 ÚR 4 a 5'!M707,1,0)</f>
        <v>0</v>
      </c>
      <c r="M707" s="2" t="s">
        <v>2879</v>
      </c>
      <c r="N707" s="14" t="s">
        <v>2878</v>
      </c>
      <c r="O707" s="9" t="str">
        <f t="shared" si="111"/>
        <v>86.10 - Ústavní zdravotní péče</v>
      </c>
      <c r="P707" s="9" t="s">
        <v>5817</v>
      </c>
      <c r="Q707" s="2">
        <f t="shared" si="115"/>
        <v>0</v>
      </c>
      <c r="S707" s="2">
        <f t="shared" si="113"/>
        <v>0</v>
      </c>
      <c r="T707" s="2" t="str">
        <f t="shared" si="114"/>
        <v>86100 - Ústavní zdravotní péče</v>
      </c>
      <c r="AC707" s="2" t="s">
        <v>2879</v>
      </c>
    </row>
    <row r="708" spans="1:29" ht="15" customHeight="1" x14ac:dyDescent="0.25">
      <c r="A708" s="9">
        <v>4</v>
      </c>
      <c r="B708" s="9"/>
      <c r="C708" s="10"/>
      <c r="D708" s="10"/>
      <c r="E708" s="11" t="s">
        <v>5818</v>
      </c>
      <c r="F708" s="12" t="str">
        <f t="shared" ref="F708:F713" si="121">E708</f>
        <v>86.21</v>
      </c>
      <c r="G708" s="12" t="s">
        <v>5818</v>
      </c>
      <c r="H708" s="12" t="s">
        <v>5819</v>
      </c>
      <c r="I708" s="13" t="str">
        <f t="shared" ref="I708:I771" si="122">IF(LEN(H708)=1,H708,IF(LEN(H708)=2,_xlfn.CONCAT(H708,"000"),IF(LEN(H708)=3,_xlfn.CONCAT(H708,"00"),IF(LEN(H708)=4,_xlfn.CONCAT(H708,"0"),IF(LEN(H708)=5,_xlfn.CONCAT(H708,""),H708)))))</f>
        <v>86210</v>
      </c>
      <c r="J708" s="13" t="s">
        <v>2882</v>
      </c>
      <c r="K708" s="13" t="str">
        <f t="shared" si="112"/>
        <v>86210 - Všeobecná ambulantní zdravotní péče</v>
      </c>
      <c r="L708" s="28">
        <f>IF(Převodník!$A$12='Číselník 2008 ÚR 4 a 5'!M708,1,0)</f>
        <v>0</v>
      </c>
      <c r="M708" s="2" t="s">
        <v>2884</v>
      </c>
      <c r="N708" s="14" t="s">
        <v>2883</v>
      </c>
      <c r="O708" s="9" t="str">
        <f t="shared" ref="O708:O771" si="123">G708&amp;" - "&amp;N708</f>
        <v>86.21 - Všeobecná ambulantní zdravotní péče</v>
      </c>
      <c r="P708" s="9" t="s">
        <v>5820</v>
      </c>
      <c r="Q708" s="2">
        <f t="shared" si="115"/>
        <v>0</v>
      </c>
      <c r="S708" s="2">
        <f t="shared" si="113"/>
        <v>0</v>
      </c>
      <c r="T708" s="2" t="str">
        <f t="shared" si="114"/>
        <v>86210 - Všeobecná ambulantní zdravotní péče</v>
      </c>
      <c r="AC708" s="2" t="s">
        <v>2884</v>
      </c>
    </row>
    <row r="709" spans="1:29" ht="15" customHeight="1" x14ac:dyDescent="0.25">
      <c r="A709" s="9">
        <v>4</v>
      </c>
      <c r="B709" s="9"/>
      <c r="C709" s="10"/>
      <c r="D709" s="10"/>
      <c r="E709" s="11" t="s">
        <v>5821</v>
      </c>
      <c r="F709" s="12" t="str">
        <f t="shared" si="121"/>
        <v>86.22</v>
      </c>
      <c r="G709" s="12" t="s">
        <v>5821</v>
      </c>
      <c r="H709" s="12" t="s">
        <v>5822</v>
      </c>
      <c r="I709" s="13" t="str">
        <f t="shared" si="122"/>
        <v>86220</v>
      </c>
      <c r="J709" s="13" t="s">
        <v>2886</v>
      </c>
      <c r="K709" s="13" t="str">
        <f t="shared" ref="K709:K772" si="124">J709&amp;" - "&amp;N709</f>
        <v>86220 - Specializovaná ambulantní zdravotní péče</v>
      </c>
      <c r="L709" s="28">
        <f>IF(Převodník!$A$12='Číselník 2008 ÚR 4 a 5'!M709,1,0)</f>
        <v>0</v>
      </c>
      <c r="M709" s="2" t="s">
        <v>2888</v>
      </c>
      <c r="N709" s="14" t="s">
        <v>2887</v>
      </c>
      <c r="O709" s="9" t="str">
        <f t="shared" si="123"/>
        <v>86.22 - Specializovaná ambulantní zdravotní péče</v>
      </c>
      <c r="P709" s="9" t="s">
        <v>5823</v>
      </c>
      <c r="Q709" s="2">
        <f t="shared" si="115"/>
        <v>0</v>
      </c>
      <c r="S709" s="2">
        <f t="shared" ref="S709:S772" si="125">IF(T709=M709,0,1)</f>
        <v>0</v>
      </c>
      <c r="T709" s="2" t="str">
        <f t="shared" ref="T709:T772" si="126">TRIM(M709)</f>
        <v>86220 - Specializovaná ambulantní zdravotní péče</v>
      </c>
      <c r="AC709" s="2" t="s">
        <v>2888</v>
      </c>
    </row>
    <row r="710" spans="1:29" ht="15" customHeight="1" x14ac:dyDescent="0.25">
      <c r="A710" s="9">
        <v>4</v>
      </c>
      <c r="B710" s="9"/>
      <c r="C710" s="10"/>
      <c r="D710" s="10"/>
      <c r="E710" s="11" t="s">
        <v>5824</v>
      </c>
      <c r="F710" s="12" t="str">
        <f t="shared" si="121"/>
        <v>86.23</v>
      </c>
      <c r="G710" s="12" t="s">
        <v>5824</v>
      </c>
      <c r="H710" s="12" t="s">
        <v>5825</v>
      </c>
      <c r="I710" s="13" t="str">
        <f t="shared" si="122"/>
        <v>86230</v>
      </c>
      <c r="J710" s="13" t="s">
        <v>2889</v>
      </c>
      <c r="K710" s="13" t="str">
        <f t="shared" si="124"/>
        <v>86230 - Zubní péče</v>
      </c>
      <c r="L710" s="28">
        <f>IF(Převodník!$A$12='Číselník 2008 ÚR 4 a 5'!M710,1,0)</f>
        <v>0</v>
      </c>
      <c r="M710" s="2" t="s">
        <v>2891</v>
      </c>
      <c r="N710" s="14" t="s">
        <v>2890</v>
      </c>
      <c r="O710" s="9" t="str">
        <f t="shared" si="123"/>
        <v>86.23 - Zubní péče</v>
      </c>
      <c r="P710" s="9" t="s">
        <v>5826</v>
      </c>
      <c r="Q710" s="2">
        <f t="shared" si="115"/>
        <v>0</v>
      </c>
      <c r="S710" s="2">
        <f t="shared" si="125"/>
        <v>0</v>
      </c>
      <c r="T710" s="2" t="str">
        <f t="shared" si="126"/>
        <v>86230 - Zubní péče</v>
      </c>
      <c r="AC710" s="2" t="s">
        <v>2891</v>
      </c>
    </row>
    <row r="711" spans="1:29" ht="15" customHeight="1" x14ac:dyDescent="0.25">
      <c r="A711" s="9">
        <v>4</v>
      </c>
      <c r="B711" s="9"/>
      <c r="C711" s="10"/>
      <c r="D711" s="10"/>
      <c r="E711" s="11" t="s">
        <v>5827</v>
      </c>
      <c r="F711" s="12" t="str">
        <f t="shared" si="121"/>
        <v>86.90</v>
      </c>
      <c r="G711" s="12" t="s">
        <v>5827</v>
      </c>
      <c r="H711" s="12" t="s">
        <v>5828</v>
      </c>
      <c r="I711" s="13" t="str">
        <f t="shared" si="122"/>
        <v>86900</v>
      </c>
      <c r="J711" s="13" t="s">
        <v>2892</v>
      </c>
      <c r="K711" s="13" t="str">
        <f t="shared" si="124"/>
        <v>86900 - Ostatní činnosti související se zdravotní péčí</v>
      </c>
      <c r="L711" s="28">
        <f>IF(Převodník!$A$12='Číselník 2008 ÚR 4 a 5'!M711,1,0)</f>
        <v>0</v>
      </c>
      <c r="M711" s="2" t="s">
        <v>2894</v>
      </c>
      <c r="N711" s="14" t="s">
        <v>2893</v>
      </c>
      <c r="O711" s="9" t="str">
        <f t="shared" si="123"/>
        <v>86.90 - Ostatní činnosti související se zdravotní péčí</v>
      </c>
      <c r="P711" s="9" t="s">
        <v>5829</v>
      </c>
      <c r="Q711" s="2">
        <f t="shared" ref="Q711:Q774" si="127">IF(J711=J710,1,0)</f>
        <v>0</v>
      </c>
      <c r="S711" s="2">
        <f t="shared" si="125"/>
        <v>0</v>
      </c>
      <c r="T711" s="2" t="str">
        <f t="shared" si="126"/>
        <v>86900 - Ostatní činnosti související se zdravotní péčí</v>
      </c>
      <c r="AC711" s="2" t="s">
        <v>2894</v>
      </c>
    </row>
    <row r="712" spans="1:29" ht="15" customHeight="1" x14ac:dyDescent="0.25">
      <c r="A712" s="9">
        <v>5</v>
      </c>
      <c r="B712" s="9"/>
      <c r="C712" s="16"/>
      <c r="D712" s="16"/>
      <c r="E712" s="11" t="s">
        <v>5830</v>
      </c>
      <c r="F712" s="12" t="str">
        <f t="shared" si="121"/>
        <v>86.90.1</v>
      </c>
      <c r="G712" s="12" t="s">
        <v>5830</v>
      </c>
      <c r="H712" s="12" t="s">
        <v>2915</v>
      </c>
      <c r="I712" s="13" t="str">
        <f t="shared" si="122"/>
        <v>86901</v>
      </c>
      <c r="J712" s="13" t="s">
        <v>2915</v>
      </c>
      <c r="K712" s="13" t="str">
        <f t="shared" si="124"/>
        <v>86901 - Činnosti související s ochranou veřejného zdraví</v>
      </c>
      <c r="L712" s="28">
        <f>IF(Převodník!$A$12='Číselník 2008 ÚR 4 a 5'!M712,1,0)</f>
        <v>0</v>
      </c>
      <c r="M712" s="2" t="s">
        <v>2917</v>
      </c>
      <c r="N712" s="17" t="s">
        <v>2916</v>
      </c>
      <c r="O712" s="9" t="str">
        <f t="shared" si="123"/>
        <v>86.90.1 - Činnosti související s ochranou veřejného zdraví</v>
      </c>
      <c r="P712" s="9" t="s">
        <v>5831</v>
      </c>
      <c r="Q712" s="2">
        <f t="shared" si="127"/>
        <v>0</v>
      </c>
      <c r="S712" s="2">
        <f t="shared" si="125"/>
        <v>0</v>
      </c>
      <c r="T712" s="2" t="str">
        <f t="shared" si="126"/>
        <v>86901 - Činnosti související s ochranou veřejného zdraví</v>
      </c>
      <c r="AC712" s="2" t="s">
        <v>2917</v>
      </c>
    </row>
    <row r="713" spans="1:29" ht="15" customHeight="1" x14ac:dyDescent="0.25">
      <c r="A713" s="9">
        <v>5</v>
      </c>
      <c r="B713" s="9"/>
      <c r="C713" s="16"/>
      <c r="D713" s="16"/>
      <c r="E713" s="11" t="s">
        <v>5832</v>
      </c>
      <c r="F713" s="12" t="str">
        <f t="shared" si="121"/>
        <v>86.90.9</v>
      </c>
      <c r="G713" s="12" t="s">
        <v>5832</v>
      </c>
      <c r="H713" s="12" t="s">
        <v>2919</v>
      </c>
      <c r="I713" s="13" t="str">
        <f t="shared" si="122"/>
        <v>86909</v>
      </c>
      <c r="J713" s="13" t="s">
        <v>2919</v>
      </c>
      <c r="K713" s="13" t="str">
        <f t="shared" si="124"/>
        <v>86909 - Ostatní činnosti související se zdravotní péčí j. n.</v>
      </c>
      <c r="L713" s="28">
        <f>IF(Převodník!$A$12='Číselník 2008 ÚR 4 a 5'!M713,1,0)</f>
        <v>0</v>
      </c>
      <c r="M713" s="2" t="s">
        <v>2920</v>
      </c>
      <c r="N713" s="14" t="s">
        <v>2913</v>
      </c>
      <c r="O713" s="9" t="str">
        <f t="shared" si="123"/>
        <v>86.90.9 - Ostatní činnosti související se zdravotní péčí j. n.</v>
      </c>
      <c r="P713" s="9" t="s">
        <v>5833</v>
      </c>
      <c r="Q713" s="2">
        <f t="shared" si="127"/>
        <v>0</v>
      </c>
      <c r="S713" s="2">
        <f t="shared" si="125"/>
        <v>0</v>
      </c>
      <c r="T713" s="2" t="str">
        <f t="shared" si="126"/>
        <v>86909 - Ostatní činnosti související se zdravotní péčí j. n.</v>
      </c>
      <c r="AC713" s="2" t="s">
        <v>2920</v>
      </c>
    </row>
    <row r="714" spans="1:29" ht="15" customHeight="1" x14ac:dyDescent="0.25">
      <c r="A714" s="9">
        <v>4</v>
      </c>
      <c r="B714" s="9"/>
      <c r="C714" s="15"/>
      <c r="D714" s="10"/>
      <c r="E714" s="11" t="s">
        <v>5834</v>
      </c>
      <c r="F714" s="12" t="str">
        <f>E714</f>
        <v>87.10</v>
      </c>
      <c r="G714" s="12" t="s">
        <v>5834</v>
      </c>
      <c r="H714" s="12" t="s">
        <v>5835</v>
      </c>
      <c r="I714" s="13" t="str">
        <f t="shared" si="122"/>
        <v>87100</v>
      </c>
      <c r="J714" s="13" t="s">
        <v>2921</v>
      </c>
      <c r="K714" s="13" t="str">
        <f t="shared" si="124"/>
        <v>87100 - Sociální péče ve zdravotnických zařízeních ústavní péče</v>
      </c>
      <c r="L714" s="28">
        <f>IF(Převodník!$A$12='Číselník 2008 ÚR 4 a 5'!M714,1,0)</f>
        <v>0</v>
      </c>
      <c r="M714" s="2" t="s">
        <v>2923</v>
      </c>
      <c r="N714" s="14" t="s">
        <v>2922</v>
      </c>
      <c r="O714" s="9" t="str">
        <f t="shared" si="123"/>
        <v>87.10 - Sociální péče ve zdravotnických zařízeních ústavní péče</v>
      </c>
      <c r="P714" s="9" t="s">
        <v>5836</v>
      </c>
      <c r="Q714" s="2">
        <f t="shared" si="127"/>
        <v>0</v>
      </c>
      <c r="S714" s="2">
        <f t="shared" si="125"/>
        <v>0</v>
      </c>
      <c r="T714" s="2" t="str">
        <f t="shared" si="126"/>
        <v>87100 - Sociální péče ve zdravotnických zařízeních ústavní péče</v>
      </c>
      <c r="AC714" s="2" t="s">
        <v>2923</v>
      </c>
    </row>
    <row r="715" spans="1:29" ht="15" customHeight="1" x14ac:dyDescent="0.25">
      <c r="A715" s="9">
        <v>4</v>
      </c>
      <c r="B715" s="9"/>
      <c r="C715" s="10"/>
      <c r="D715" s="10"/>
      <c r="E715" s="11" t="s">
        <v>5837</v>
      </c>
      <c r="F715" s="12" t="str">
        <f t="shared" ref="F715:F720" si="128">E715</f>
        <v>87.20</v>
      </c>
      <c r="G715" s="12" t="s">
        <v>5837</v>
      </c>
      <c r="H715" s="12" t="s">
        <v>5838</v>
      </c>
      <c r="I715" s="13" t="str">
        <f t="shared" si="122"/>
        <v>87200</v>
      </c>
      <c r="J715" s="13" t="s">
        <v>2925</v>
      </c>
      <c r="K715" s="13" t="str">
        <f t="shared" si="124"/>
        <v>87200 - Sociální péče v zařízeních pro osoby s chronickým duševním onemocněním a osoby závislé na návykových látkách</v>
      </c>
      <c r="L715" s="28">
        <f>IF(Převodník!$A$12='Číselník 2008 ÚR 4 a 5'!M715,1,0)</f>
        <v>0</v>
      </c>
      <c r="M715" s="2" t="s">
        <v>2927</v>
      </c>
      <c r="N715" s="14" t="s">
        <v>2926</v>
      </c>
      <c r="O715" s="9" t="str">
        <f t="shared" si="123"/>
        <v>87.20 - Sociální péče v zařízeních pro osoby s chronickým duševním onemocněním a osoby závislé na návykových látkách</v>
      </c>
      <c r="P715" s="9" t="s">
        <v>5839</v>
      </c>
      <c r="Q715" s="2">
        <f t="shared" si="127"/>
        <v>0</v>
      </c>
      <c r="S715" s="2">
        <f t="shared" si="125"/>
        <v>0</v>
      </c>
      <c r="T715" s="2" t="str">
        <f t="shared" si="126"/>
        <v>87200 - Sociální péče v zařízeních pro osoby s chronickým duševním onemocněním a osoby závislé na návykových látkách</v>
      </c>
      <c r="AC715" s="2" t="s">
        <v>2927</v>
      </c>
    </row>
    <row r="716" spans="1:29" ht="15" customHeight="1" x14ac:dyDescent="0.25">
      <c r="A716" s="9">
        <v>5</v>
      </c>
      <c r="B716" s="9"/>
      <c r="C716" s="16"/>
      <c r="D716" s="16"/>
      <c r="E716" s="11" t="s">
        <v>5840</v>
      </c>
      <c r="F716" s="12" t="str">
        <f t="shared" si="128"/>
        <v>87.20.1</v>
      </c>
      <c r="G716" s="12" t="s">
        <v>5840</v>
      </c>
      <c r="H716" s="12" t="s">
        <v>2930</v>
      </c>
      <c r="I716" s="13" t="str">
        <f t="shared" si="122"/>
        <v>87201</v>
      </c>
      <c r="J716" s="13" t="s">
        <v>2930</v>
      </c>
      <c r="K716" s="13" t="str">
        <f t="shared" si="124"/>
        <v>87201 - Sociální péče v zařízeních pro osoby s chronickým duševním onemocněním</v>
      </c>
      <c r="L716" s="28">
        <f>IF(Převodník!$A$12='Číselník 2008 ÚR 4 a 5'!M716,1,0)</f>
        <v>0</v>
      </c>
      <c r="M716" s="2" t="s">
        <v>2932</v>
      </c>
      <c r="N716" s="14" t="s">
        <v>2931</v>
      </c>
      <c r="O716" s="9" t="str">
        <f t="shared" si="123"/>
        <v>87.20.1 - Sociální péče v zařízeních pro osoby s chronickým duševním onemocněním</v>
      </c>
      <c r="P716" s="9" t="s">
        <v>5841</v>
      </c>
      <c r="Q716" s="2">
        <f t="shared" si="127"/>
        <v>0</v>
      </c>
      <c r="S716" s="2">
        <f t="shared" si="125"/>
        <v>0</v>
      </c>
      <c r="T716" s="2" t="str">
        <f t="shared" si="126"/>
        <v>87201 - Sociální péče v zařízeních pro osoby s chronickým duševním onemocněním</v>
      </c>
      <c r="AC716" s="2" t="s">
        <v>2932</v>
      </c>
    </row>
    <row r="717" spans="1:29" ht="15" customHeight="1" x14ac:dyDescent="0.25">
      <c r="A717" s="9">
        <v>5</v>
      </c>
      <c r="B717" s="9"/>
      <c r="C717" s="16"/>
      <c r="D717" s="16"/>
      <c r="E717" s="11" t="s">
        <v>5842</v>
      </c>
      <c r="F717" s="12" t="str">
        <f t="shared" si="128"/>
        <v>87.20.2</v>
      </c>
      <c r="G717" s="12" t="s">
        <v>5842</v>
      </c>
      <c r="H717" s="12" t="s">
        <v>2934</v>
      </c>
      <c r="I717" s="13" t="str">
        <f t="shared" si="122"/>
        <v>87202</v>
      </c>
      <c r="J717" s="13" t="s">
        <v>2934</v>
      </c>
      <c r="K717" s="13" t="str">
        <f t="shared" si="124"/>
        <v>87202 - Sociální péče v zařízeních pro osoby závislé na návykových látkách</v>
      </c>
      <c r="L717" s="28">
        <f>IF(Převodník!$A$12='Číselník 2008 ÚR 4 a 5'!M717,1,0)</f>
        <v>0</v>
      </c>
      <c r="M717" s="2" t="s">
        <v>2936</v>
      </c>
      <c r="N717" s="14" t="s">
        <v>2935</v>
      </c>
      <c r="O717" s="9" t="str">
        <f t="shared" si="123"/>
        <v>87.20.2 - Sociální péče v zařízeních pro osoby závislé na návykových látkách</v>
      </c>
      <c r="P717" s="9" t="s">
        <v>5843</v>
      </c>
      <c r="Q717" s="2">
        <f t="shared" si="127"/>
        <v>0</v>
      </c>
      <c r="S717" s="2">
        <f t="shared" si="125"/>
        <v>0</v>
      </c>
      <c r="T717" s="2" t="str">
        <f t="shared" si="126"/>
        <v>87202 - Sociální péče v zařízeních pro osoby závislé na návykových látkách</v>
      </c>
      <c r="AC717" s="2" t="s">
        <v>2936</v>
      </c>
    </row>
    <row r="718" spans="1:29" ht="15" customHeight="1" x14ac:dyDescent="0.25">
      <c r="A718" s="9">
        <v>4</v>
      </c>
      <c r="B718" s="9"/>
      <c r="C718" s="10"/>
      <c r="D718" s="10"/>
      <c r="E718" s="11" t="s">
        <v>5844</v>
      </c>
      <c r="F718" s="12" t="str">
        <f t="shared" si="128"/>
        <v>87.30</v>
      </c>
      <c r="G718" s="12" t="s">
        <v>5844</v>
      </c>
      <c r="H718" s="12" t="s">
        <v>5845</v>
      </c>
      <c r="I718" s="13" t="str">
        <f t="shared" si="122"/>
        <v>87300</v>
      </c>
      <c r="J718" s="13" t="s">
        <v>2937</v>
      </c>
      <c r="K718" s="13" t="str">
        <f t="shared" si="124"/>
        <v>87300 - Sociální péče v domovech pro seniory a osoby se zdravotním postižením</v>
      </c>
      <c r="L718" s="28">
        <f>IF(Převodník!$A$12='Číselník 2008 ÚR 4 a 5'!M718,1,0)</f>
        <v>0</v>
      </c>
      <c r="M718" s="2" t="s">
        <v>2939</v>
      </c>
      <c r="N718" s="14" t="s">
        <v>2938</v>
      </c>
      <c r="O718" s="9" t="str">
        <f t="shared" si="123"/>
        <v>87.30 - Sociální péče v domovech pro seniory a osoby se zdravotním postižením</v>
      </c>
      <c r="P718" s="9" t="s">
        <v>5846</v>
      </c>
      <c r="Q718" s="2">
        <f t="shared" si="127"/>
        <v>0</v>
      </c>
      <c r="S718" s="2">
        <f t="shared" si="125"/>
        <v>0</v>
      </c>
      <c r="T718" s="2" t="str">
        <f t="shared" si="126"/>
        <v>87300 - Sociální péče v domovech pro seniory a osoby se zdravotním postižením</v>
      </c>
      <c r="AC718" s="2" t="s">
        <v>2939</v>
      </c>
    </row>
    <row r="719" spans="1:29" ht="15" customHeight="1" x14ac:dyDescent="0.25">
      <c r="A719" s="9">
        <v>5</v>
      </c>
      <c r="B719" s="9"/>
      <c r="C719" s="16"/>
      <c r="D719" s="16"/>
      <c r="E719" s="11" t="s">
        <v>5847</v>
      </c>
      <c r="F719" s="12" t="str">
        <f t="shared" si="128"/>
        <v>87.30.1</v>
      </c>
      <c r="G719" s="12" t="s">
        <v>5847</v>
      </c>
      <c r="H719" s="12" t="s">
        <v>2941</v>
      </c>
      <c r="I719" s="13" t="str">
        <f t="shared" si="122"/>
        <v>87301</v>
      </c>
      <c r="J719" s="13" t="s">
        <v>2941</v>
      </c>
      <c r="K719" s="13" t="str">
        <f t="shared" si="124"/>
        <v>87301 - Sociální péče v domovech pro seniory</v>
      </c>
      <c r="L719" s="28">
        <f>IF(Převodník!$A$12='Číselník 2008 ÚR 4 a 5'!M719,1,0)</f>
        <v>0</v>
      </c>
      <c r="M719" s="2" t="s">
        <v>2943</v>
      </c>
      <c r="N719" s="14" t="s">
        <v>2942</v>
      </c>
      <c r="O719" s="9" t="str">
        <f t="shared" si="123"/>
        <v>87.30.1 - Sociální péče v domovech pro seniory</v>
      </c>
      <c r="P719" s="9" t="s">
        <v>5848</v>
      </c>
      <c r="Q719" s="2">
        <f t="shared" si="127"/>
        <v>0</v>
      </c>
      <c r="S719" s="2">
        <f t="shared" si="125"/>
        <v>0</v>
      </c>
      <c r="T719" s="2" t="str">
        <f t="shared" si="126"/>
        <v>87301 - Sociální péče v domovech pro seniory</v>
      </c>
      <c r="AC719" s="2" t="s">
        <v>2943</v>
      </c>
    </row>
    <row r="720" spans="1:29" ht="15" customHeight="1" x14ac:dyDescent="0.25">
      <c r="A720" s="9">
        <v>5</v>
      </c>
      <c r="B720" s="9"/>
      <c r="C720" s="16"/>
      <c r="D720" s="16"/>
      <c r="E720" s="11" t="s">
        <v>5849</v>
      </c>
      <c r="F720" s="12" t="str">
        <f t="shared" si="128"/>
        <v>87.30.2</v>
      </c>
      <c r="G720" s="12" t="s">
        <v>5849</v>
      </c>
      <c r="H720" s="12" t="s">
        <v>2945</v>
      </c>
      <c r="I720" s="13" t="str">
        <f t="shared" si="122"/>
        <v>87302</v>
      </c>
      <c r="J720" s="13" t="s">
        <v>2945</v>
      </c>
      <c r="K720" s="13" t="str">
        <f t="shared" si="124"/>
        <v>87302 - Sociální péče v domovech pro osoby se zdravotním postižením</v>
      </c>
      <c r="L720" s="28">
        <f>IF(Převodník!$A$12='Číselník 2008 ÚR 4 a 5'!M720,1,0)</f>
        <v>0</v>
      </c>
      <c r="M720" s="2" t="s">
        <v>2947</v>
      </c>
      <c r="N720" s="14" t="s">
        <v>2946</v>
      </c>
      <c r="O720" s="9" t="str">
        <f t="shared" si="123"/>
        <v>87.30.2 - Sociální péče v domovech pro osoby se zdravotním postižením</v>
      </c>
      <c r="P720" s="9" t="s">
        <v>5850</v>
      </c>
      <c r="Q720" s="2">
        <f t="shared" si="127"/>
        <v>0</v>
      </c>
      <c r="S720" s="2">
        <f t="shared" si="125"/>
        <v>0</v>
      </c>
      <c r="T720" s="2" t="str">
        <f t="shared" si="126"/>
        <v>87302 - Sociální péče v domovech pro osoby se zdravotním postižením</v>
      </c>
      <c r="AC720" s="2" t="s">
        <v>2947</v>
      </c>
    </row>
    <row r="721" spans="1:29" ht="15" customHeight="1" x14ac:dyDescent="0.25">
      <c r="A721" s="9">
        <v>4</v>
      </c>
      <c r="B721" s="9"/>
      <c r="C721" s="10"/>
      <c r="D721" s="10"/>
      <c r="E721" s="11" t="s">
        <v>5851</v>
      </c>
      <c r="F721" s="12" t="str">
        <f>E721</f>
        <v>87.90</v>
      </c>
      <c r="G721" s="12" t="s">
        <v>5851</v>
      </c>
      <c r="H721" s="12" t="s">
        <v>5852</v>
      </c>
      <c r="I721" s="13" t="str">
        <f t="shared" si="122"/>
        <v>87900</v>
      </c>
      <c r="J721" s="13" t="s">
        <v>2948</v>
      </c>
      <c r="K721" s="13" t="str">
        <f t="shared" si="124"/>
        <v>87900 - Ostatní pobytové služby sociální péče</v>
      </c>
      <c r="L721" s="28">
        <f>IF(Převodník!$A$12='Číselník 2008 ÚR 4 a 5'!M721,1,0)</f>
        <v>0</v>
      </c>
      <c r="M721" s="2" t="s">
        <v>2950</v>
      </c>
      <c r="N721" s="14" t="s">
        <v>2949</v>
      </c>
      <c r="O721" s="9" t="str">
        <f t="shared" si="123"/>
        <v>87.90 - Ostatní pobytové služby sociální péče</v>
      </c>
      <c r="P721" s="9" t="s">
        <v>5853</v>
      </c>
      <c r="Q721" s="2">
        <f t="shared" si="127"/>
        <v>0</v>
      </c>
      <c r="S721" s="2">
        <f t="shared" si="125"/>
        <v>0</v>
      </c>
      <c r="T721" s="2" t="str">
        <f t="shared" si="126"/>
        <v>87900 - Ostatní pobytové služby sociální péče</v>
      </c>
      <c r="AC721" s="2" t="s">
        <v>2950</v>
      </c>
    </row>
    <row r="722" spans="1:29" ht="15" customHeight="1" x14ac:dyDescent="0.25">
      <c r="A722" s="9">
        <v>4</v>
      </c>
      <c r="B722" s="9"/>
      <c r="C722" s="10"/>
      <c r="D722" s="10"/>
      <c r="E722" s="11" t="s">
        <v>5854</v>
      </c>
      <c r="F722" s="12" t="str">
        <f t="shared" ref="F722:F740" si="129">E722</f>
        <v>88.10</v>
      </c>
      <c r="G722" s="12" t="s">
        <v>5854</v>
      </c>
      <c r="H722" s="12" t="s">
        <v>5855</v>
      </c>
      <c r="I722" s="13" t="str">
        <f t="shared" si="122"/>
        <v>88100</v>
      </c>
      <c r="J722" s="13" t="s">
        <v>2953</v>
      </c>
      <c r="K722" s="13" t="str">
        <f t="shared" si="124"/>
        <v>88100 - Ambulantní nebo terénní sociální služby pro seniory a osoby se zdravotním postižením</v>
      </c>
      <c r="L722" s="28">
        <f>IF(Převodník!$A$12='Číselník 2008 ÚR 4 a 5'!M722,1,0)</f>
        <v>0</v>
      </c>
      <c r="M722" s="2" t="s">
        <v>2955</v>
      </c>
      <c r="N722" s="14" t="s">
        <v>2954</v>
      </c>
      <c r="O722" s="9" t="str">
        <f t="shared" si="123"/>
        <v>88.10 - Ambulantní nebo terénní sociální služby pro seniory a osoby se zdravotním postižením</v>
      </c>
      <c r="P722" s="9" t="s">
        <v>5856</v>
      </c>
      <c r="Q722" s="2">
        <f t="shared" si="127"/>
        <v>0</v>
      </c>
      <c r="S722" s="2">
        <f t="shared" si="125"/>
        <v>0</v>
      </c>
      <c r="T722" s="2" t="str">
        <f t="shared" si="126"/>
        <v>88100 - Ambulantní nebo terénní sociální služby pro seniory a osoby se zdravotním postižením</v>
      </c>
      <c r="AC722" s="2" t="s">
        <v>2955</v>
      </c>
    </row>
    <row r="723" spans="1:29" ht="15" customHeight="1" x14ac:dyDescent="0.25">
      <c r="A723" s="9">
        <v>5</v>
      </c>
      <c r="B723" s="9"/>
      <c r="C723" s="16"/>
      <c r="D723" s="16"/>
      <c r="E723" s="11" t="s">
        <v>5857</v>
      </c>
      <c r="F723" s="12" t="str">
        <f t="shared" si="129"/>
        <v>88.10.1</v>
      </c>
      <c r="G723" s="12" t="s">
        <v>5857</v>
      </c>
      <c r="H723" s="12" t="s">
        <v>2958</v>
      </c>
      <c r="I723" s="13" t="str">
        <f t="shared" si="122"/>
        <v>88101</v>
      </c>
      <c r="J723" s="13" t="s">
        <v>2958</v>
      </c>
      <c r="K723" s="13" t="str">
        <f t="shared" si="124"/>
        <v>88101 - Ambulantní nebo terénní sociální služby pro seniory</v>
      </c>
      <c r="L723" s="28">
        <f>IF(Převodník!$A$12='Číselník 2008 ÚR 4 a 5'!M723,1,0)</f>
        <v>0</v>
      </c>
      <c r="M723" s="2" t="s">
        <v>2960</v>
      </c>
      <c r="N723" s="14" t="s">
        <v>2959</v>
      </c>
      <c r="O723" s="9" t="str">
        <f t="shared" si="123"/>
        <v>88.10.1 - Ambulantní nebo terénní sociální služby pro seniory</v>
      </c>
      <c r="P723" s="9" t="s">
        <v>5858</v>
      </c>
      <c r="Q723" s="2">
        <f t="shared" si="127"/>
        <v>0</v>
      </c>
      <c r="S723" s="2">
        <f t="shared" si="125"/>
        <v>0</v>
      </c>
      <c r="T723" s="2" t="str">
        <f t="shared" si="126"/>
        <v>88101 - Ambulantní nebo terénní sociální služby pro seniory</v>
      </c>
      <c r="AC723" s="2" t="s">
        <v>2960</v>
      </c>
    </row>
    <row r="724" spans="1:29" ht="15" customHeight="1" x14ac:dyDescent="0.25">
      <c r="A724" s="9">
        <v>5</v>
      </c>
      <c r="B724" s="9"/>
      <c r="C724" s="16"/>
      <c r="D724" s="16"/>
      <c r="E724" s="11" t="s">
        <v>5859</v>
      </c>
      <c r="F724" s="12" t="str">
        <f t="shared" si="129"/>
        <v>88.10.2</v>
      </c>
      <c r="G724" s="12" t="s">
        <v>5859</v>
      </c>
      <c r="H724" s="12" t="s">
        <v>2962</v>
      </c>
      <c r="I724" s="13" t="str">
        <f t="shared" si="122"/>
        <v>88102</v>
      </c>
      <c r="J724" s="13" t="s">
        <v>2962</v>
      </c>
      <c r="K724" s="13" t="str">
        <f t="shared" si="124"/>
        <v>88102 - Ambulantní nebo terénní sociální služby pro osoby se zdravotním postižením</v>
      </c>
      <c r="L724" s="28">
        <f>IF(Převodník!$A$12='Číselník 2008 ÚR 4 a 5'!M724,1,0)</f>
        <v>0</v>
      </c>
      <c r="M724" s="2" t="s">
        <v>2964</v>
      </c>
      <c r="N724" s="14" t="s">
        <v>2963</v>
      </c>
      <c r="O724" s="9" t="str">
        <f t="shared" si="123"/>
        <v>88.10.2 - Ambulantní nebo terénní sociální služby pro osoby se zdravotním postižením</v>
      </c>
      <c r="P724" s="9" t="s">
        <v>5860</v>
      </c>
      <c r="Q724" s="2">
        <f t="shared" si="127"/>
        <v>0</v>
      </c>
      <c r="S724" s="2">
        <f t="shared" si="125"/>
        <v>0</v>
      </c>
      <c r="T724" s="2" t="str">
        <f t="shared" si="126"/>
        <v>88102 - Ambulantní nebo terénní sociální služby pro osoby se zdravotním postižením</v>
      </c>
      <c r="AC724" s="2" t="s">
        <v>2964</v>
      </c>
    </row>
    <row r="725" spans="1:29" ht="15" customHeight="1" x14ac:dyDescent="0.25">
      <c r="A725" s="9">
        <v>4</v>
      </c>
      <c r="B725" s="9"/>
      <c r="C725" s="10"/>
      <c r="D725" s="10"/>
      <c r="E725" s="11" t="s">
        <v>5861</v>
      </c>
      <c r="F725" s="12" t="str">
        <f t="shared" si="129"/>
        <v>88.91</v>
      </c>
      <c r="G725" s="12" t="s">
        <v>5861</v>
      </c>
      <c r="H725" s="12" t="s">
        <v>5862</v>
      </c>
      <c r="I725" s="13" t="str">
        <f t="shared" si="122"/>
        <v>88910</v>
      </c>
      <c r="J725" s="13" t="s">
        <v>2965</v>
      </c>
      <c r="K725" s="13" t="str">
        <f t="shared" si="124"/>
        <v>88910 - Sociální služby poskytované dětem</v>
      </c>
      <c r="L725" s="28">
        <f>IF(Převodník!$A$12='Číselník 2008 ÚR 4 a 5'!M725,1,0)</f>
        <v>0</v>
      </c>
      <c r="M725" s="2" t="s">
        <v>2967</v>
      </c>
      <c r="N725" s="14" t="s">
        <v>2966</v>
      </c>
      <c r="O725" s="9" t="str">
        <f t="shared" si="123"/>
        <v>88.91 - Sociální služby poskytované dětem</v>
      </c>
      <c r="P725" s="9" t="s">
        <v>5863</v>
      </c>
      <c r="Q725" s="2">
        <f t="shared" si="127"/>
        <v>0</v>
      </c>
      <c r="S725" s="2">
        <f t="shared" si="125"/>
        <v>0</v>
      </c>
      <c r="T725" s="2" t="str">
        <f t="shared" si="126"/>
        <v>88910 - Sociální služby poskytované dětem</v>
      </c>
      <c r="AC725" s="2" t="s">
        <v>2967</v>
      </c>
    </row>
    <row r="726" spans="1:29" ht="15" customHeight="1" x14ac:dyDescent="0.25">
      <c r="A726" s="9">
        <v>4</v>
      </c>
      <c r="B726" s="9"/>
      <c r="C726" s="10"/>
      <c r="D726" s="10"/>
      <c r="E726" s="11" t="s">
        <v>5864</v>
      </c>
      <c r="F726" s="12" t="str">
        <f t="shared" si="129"/>
        <v>88.99</v>
      </c>
      <c r="G726" s="12" t="s">
        <v>5864</v>
      </c>
      <c r="H726" s="12" t="s">
        <v>5865</v>
      </c>
      <c r="I726" s="13" t="str">
        <f t="shared" si="122"/>
        <v>88990</v>
      </c>
      <c r="J726" s="13" t="s">
        <v>2969</v>
      </c>
      <c r="K726" s="13" t="str">
        <f t="shared" si="124"/>
        <v>88990 - Ostatní ambulantní nebo terénní sociální služby j. n.</v>
      </c>
      <c r="L726" s="28">
        <f>IF(Převodník!$A$12='Číselník 2008 ÚR 4 a 5'!M726,1,0)</f>
        <v>0</v>
      </c>
      <c r="M726" s="2" t="s">
        <v>2971</v>
      </c>
      <c r="N726" s="14" t="s">
        <v>2970</v>
      </c>
      <c r="O726" s="9" t="str">
        <f t="shared" si="123"/>
        <v>88.99 - Ostatní ambulantní nebo terénní sociální služby j. n.</v>
      </c>
      <c r="P726" s="9" t="s">
        <v>5866</v>
      </c>
      <c r="Q726" s="2">
        <f t="shared" si="127"/>
        <v>0</v>
      </c>
      <c r="S726" s="2">
        <f t="shared" si="125"/>
        <v>0</v>
      </c>
      <c r="T726" s="2" t="str">
        <f t="shared" si="126"/>
        <v>88990 - Ostatní ambulantní nebo terénní sociální služby j. n.</v>
      </c>
      <c r="AC726" s="2" t="s">
        <v>2971</v>
      </c>
    </row>
    <row r="727" spans="1:29" ht="15" customHeight="1" x14ac:dyDescent="0.25">
      <c r="A727" s="9">
        <v>5</v>
      </c>
      <c r="B727" s="9"/>
      <c r="C727" s="16"/>
      <c r="D727" s="16"/>
      <c r="E727" s="11" t="s">
        <v>5867</v>
      </c>
      <c r="F727" s="12" t="str">
        <f t="shared" si="129"/>
        <v>88.99.1</v>
      </c>
      <c r="G727" s="12" t="s">
        <v>5867</v>
      </c>
      <c r="H727" s="12" t="s">
        <v>2973</v>
      </c>
      <c r="I727" s="13" t="str">
        <f t="shared" si="122"/>
        <v>88991</v>
      </c>
      <c r="J727" s="13" t="s">
        <v>2973</v>
      </c>
      <c r="K727" s="13" t="str">
        <f t="shared" si="124"/>
        <v>88991 - Sociální služby pro uprchlíky, oběti katastrof</v>
      </c>
      <c r="L727" s="28">
        <f>IF(Převodník!$A$12='Číselník 2008 ÚR 4 a 5'!M727,1,0)</f>
        <v>0</v>
      </c>
      <c r="M727" s="2" t="s">
        <v>2975</v>
      </c>
      <c r="N727" s="14" t="s">
        <v>2974</v>
      </c>
      <c r="O727" s="9" t="str">
        <f t="shared" si="123"/>
        <v>88.99.1 - Sociální služby pro uprchlíky, oběti katastrof</v>
      </c>
      <c r="P727" s="9" t="s">
        <v>5868</v>
      </c>
      <c r="Q727" s="2">
        <f t="shared" si="127"/>
        <v>0</v>
      </c>
      <c r="S727" s="2">
        <f t="shared" si="125"/>
        <v>0</v>
      </c>
      <c r="T727" s="2" t="str">
        <f t="shared" si="126"/>
        <v>88991 - Sociální služby pro uprchlíky, oběti katastrof</v>
      </c>
      <c r="AC727" s="2" t="s">
        <v>2975</v>
      </c>
    </row>
    <row r="728" spans="1:29" ht="15" customHeight="1" x14ac:dyDescent="0.25">
      <c r="A728" s="9">
        <v>5</v>
      </c>
      <c r="B728" s="9"/>
      <c r="C728" s="16"/>
      <c r="D728" s="16"/>
      <c r="E728" s="11" t="s">
        <v>5869</v>
      </c>
      <c r="F728" s="12" t="str">
        <f t="shared" si="129"/>
        <v>88.99.2</v>
      </c>
      <c r="G728" s="12" t="s">
        <v>5869</v>
      </c>
      <c r="H728" s="12" t="s">
        <v>2976</v>
      </c>
      <c r="I728" s="13" t="str">
        <f t="shared" si="122"/>
        <v>88992</v>
      </c>
      <c r="J728" s="13" t="s">
        <v>2976</v>
      </c>
      <c r="K728" s="13" t="str">
        <f t="shared" si="124"/>
        <v>88992 - Sociální prevence</v>
      </c>
      <c r="L728" s="28">
        <f>IF(Převodník!$A$12='Číselník 2008 ÚR 4 a 5'!M728,1,0)</f>
        <v>0</v>
      </c>
      <c r="M728" s="2" t="s">
        <v>2978</v>
      </c>
      <c r="N728" s="14" t="s">
        <v>2977</v>
      </c>
      <c r="O728" s="9" t="str">
        <f t="shared" si="123"/>
        <v>88.99.2 - Sociální prevence</v>
      </c>
      <c r="P728" s="9" t="s">
        <v>5870</v>
      </c>
      <c r="Q728" s="2">
        <f t="shared" si="127"/>
        <v>0</v>
      </c>
      <c r="S728" s="2">
        <f t="shared" si="125"/>
        <v>0</v>
      </c>
      <c r="T728" s="2" t="str">
        <f t="shared" si="126"/>
        <v>88992 - Sociální prevence</v>
      </c>
      <c r="AC728" s="2" t="s">
        <v>2978</v>
      </c>
    </row>
    <row r="729" spans="1:29" ht="15" customHeight="1" x14ac:dyDescent="0.25">
      <c r="A729" s="9">
        <v>5</v>
      </c>
      <c r="B729" s="9"/>
      <c r="C729" s="16"/>
      <c r="D729" s="16"/>
      <c r="E729" s="11" t="s">
        <v>5871</v>
      </c>
      <c r="F729" s="12" t="str">
        <f t="shared" si="129"/>
        <v>88.99.3</v>
      </c>
      <c r="G729" s="12" t="s">
        <v>5871</v>
      </c>
      <c r="H729" s="12" t="s">
        <v>2979</v>
      </c>
      <c r="I729" s="13" t="str">
        <f t="shared" si="122"/>
        <v>88993</v>
      </c>
      <c r="J729" s="13" t="s">
        <v>2979</v>
      </c>
      <c r="K729" s="13" t="str">
        <f t="shared" si="124"/>
        <v>88993 - Sociální rehabilitace</v>
      </c>
      <c r="L729" s="28">
        <f>IF(Převodník!$A$12='Číselník 2008 ÚR 4 a 5'!M729,1,0)</f>
        <v>0</v>
      </c>
      <c r="M729" s="2" t="s">
        <v>2981</v>
      </c>
      <c r="N729" s="14" t="s">
        <v>2980</v>
      </c>
      <c r="O729" s="9" t="str">
        <f t="shared" si="123"/>
        <v>88.99.3 - Sociální rehabilitace</v>
      </c>
      <c r="P729" s="9" t="s">
        <v>5872</v>
      </c>
      <c r="Q729" s="2">
        <f t="shared" si="127"/>
        <v>0</v>
      </c>
      <c r="S729" s="2">
        <f t="shared" si="125"/>
        <v>0</v>
      </c>
      <c r="T729" s="2" t="str">
        <f t="shared" si="126"/>
        <v>88993 - Sociální rehabilitace</v>
      </c>
      <c r="AC729" s="2" t="s">
        <v>2981</v>
      </c>
    </row>
    <row r="730" spans="1:29" ht="15" customHeight="1" x14ac:dyDescent="0.25">
      <c r="A730" s="9">
        <v>5</v>
      </c>
      <c r="B730" s="9"/>
      <c r="C730" s="16"/>
      <c r="D730" s="16"/>
      <c r="E730" s="11" t="s">
        <v>5873</v>
      </c>
      <c r="F730" s="12" t="str">
        <f t="shared" si="129"/>
        <v>88.99.9</v>
      </c>
      <c r="G730" s="12" t="s">
        <v>5873</v>
      </c>
      <c r="H730" s="12" t="s">
        <v>2982</v>
      </c>
      <c r="I730" s="13" t="str">
        <f t="shared" si="122"/>
        <v>88999</v>
      </c>
      <c r="J730" s="13" t="s">
        <v>2982</v>
      </c>
      <c r="K730" s="13" t="str">
        <f t="shared" si="124"/>
        <v>88999 - Jiné ambulantní nebo terénní sociální služby j. n.</v>
      </c>
      <c r="L730" s="28">
        <f>IF(Převodník!$A$12='Číselník 2008 ÚR 4 a 5'!M730,1,0)</f>
        <v>0</v>
      </c>
      <c r="M730" s="2" t="s">
        <v>2984</v>
      </c>
      <c r="N730" s="14" t="s">
        <v>2983</v>
      </c>
      <c r="O730" s="9" t="str">
        <f t="shared" si="123"/>
        <v>88.99.9 - Jiné ambulantní nebo terénní sociální služby j. n.</v>
      </c>
      <c r="P730" s="9" t="s">
        <v>5874</v>
      </c>
      <c r="Q730" s="2">
        <f t="shared" si="127"/>
        <v>0</v>
      </c>
      <c r="S730" s="2">
        <f t="shared" si="125"/>
        <v>0</v>
      </c>
      <c r="T730" s="2" t="str">
        <f t="shared" si="126"/>
        <v>88999 - Jiné ambulantní nebo terénní sociální služby j. n.</v>
      </c>
      <c r="AC730" s="2" t="s">
        <v>2984</v>
      </c>
    </row>
    <row r="731" spans="1:29" ht="15" customHeight="1" x14ac:dyDescent="0.25">
      <c r="A731" s="9">
        <v>4</v>
      </c>
      <c r="B731" s="9"/>
      <c r="C731" s="10"/>
      <c r="D731" s="10"/>
      <c r="E731" s="11" t="s">
        <v>5875</v>
      </c>
      <c r="F731" s="12" t="str">
        <f t="shared" si="129"/>
        <v>90.01</v>
      </c>
      <c r="G731" s="12" t="s">
        <v>5875</v>
      </c>
      <c r="H731" s="12" t="s">
        <v>5876</v>
      </c>
      <c r="I731" s="13" t="str">
        <f t="shared" si="122"/>
        <v>90010</v>
      </c>
      <c r="J731" s="13" t="s">
        <v>2985</v>
      </c>
      <c r="K731" s="13" t="str">
        <f t="shared" si="124"/>
        <v>90010 - Scénická umění</v>
      </c>
      <c r="L731" s="28">
        <f>IF(Převodník!$A$12='Číselník 2008 ÚR 4 a 5'!M731,1,0)</f>
        <v>0</v>
      </c>
      <c r="M731" s="2" t="s">
        <v>2987</v>
      </c>
      <c r="N731" s="14" t="s">
        <v>2986</v>
      </c>
      <c r="O731" s="9" t="str">
        <f t="shared" si="123"/>
        <v>90.01 - Scénická umění</v>
      </c>
      <c r="P731" s="9" t="s">
        <v>5877</v>
      </c>
      <c r="Q731" s="2">
        <f t="shared" si="127"/>
        <v>0</v>
      </c>
      <c r="S731" s="2">
        <f t="shared" si="125"/>
        <v>0</v>
      </c>
      <c r="T731" s="2" t="str">
        <f t="shared" si="126"/>
        <v>90010 - Scénická umění</v>
      </c>
      <c r="AC731" s="2" t="s">
        <v>2987</v>
      </c>
    </row>
    <row r="732" spans="1:29" ht="15" customHeight="1" x14ac:dyDescent="0.25">
      <c r="A732" s="9">
        <v>4</v>
      </c>
      <c r="B732" s="9"/>
      <c r="C732" s="10"/>
      <c r="D732" s="10"/>
      <c r="E732" s="11" t="s">
        <v>5878</v>
      </c>
      <c r="F732" s="12" t="str">
        <f t="shared" si="129"/>
        <v>90.02</v>
      </c>
      <c r="G732" s="12" t="s">
        <v>5878</v>
      </c>
      <c r="H732" s="12" t="s">
        <v>5879</v>
      </c>
      <c r="I732" s="13" t="str">
        <f t="shared" si="122"/>
        <v>90020</v>
      </c>
      <c r="J732" s="13" t="s">
        <v>2990</v>
      </c>
      <c r="K732" s="13" t="str">
        <f t="shared" si="124"/>
        <v>90020 - Podpůrné činnosti pro scénická umění</v>
      </c>
      <c r="L732" s="28">
        <f>IF(Převodník!$A$12='Číselník 2008 ÚR 4 a 5'!M732,1,0)</f>
        <v>0</v>
      </c>
      <c r="M732" s="2" t="s">
        <v>2992</v>
      </c>
      <c r="N732" s="17" t="s">
        <v>2991</v>
      </c>
      <c r="O732" s="9" t="str">
        <f t="shared" si="123"/>
        <v>90.02 - Podpůrné činnosti pro scénická umění</v>
      </c>
      <c r="P732" s="9" t="s">
        <v>5880</v>
      </c>
      <c r="Q732" s="2">
        <f t="shared" si="127"/>
        <v>0</v>
      </c>
      <c r="S732" s="2">
        <f t="shared" si="125"/>
        <v>0</v>
      </c>
      <c r="T732" s="2" t="str">
        <f t="shared" si="126"/>
        <v>90020 - Podpůrné činnosti pro scénická umění</v>
      </c>
      <c r="AC732" s="2" t="s">
        <v>2992</v>
      </c>
    </row>
    <row r="733" spans="1:29" ht="15" customHeight="1" x14ac:dyDescent="0.25">
      <c r="A733" s="9">
        <v>4</v>
      </c>
      <c r="B733" s="9"/>
      <c r="C733" s="10"/>
      <c r="D733" s="10"/>
      <c r="E733" s="11" t="s">
        <v>5881</v>
      </c>
      <c r="F733" s="12" t="str">
        <f t="shared" si="129"/>
        <v>90.03</v>
      </c>
      <c r="G733" s="12" t="s">
        <v>5881</v>
      </c>
      <c r="H733" s="12" t="s">
        <v>5882</v>
      </c>
      <c r="I733" s="13" t="str">
        <f t="shared" si="122"/>
        <v>90030</v>
      </c>
      <c r="J733" s="13" t="s">
        <v>2996</v>
      </c>
      <c r="K733" s="13" t="str">
        <f t="shared" si="124"/>
        <v>90030 - Umělecká tvorba</v>
      </c>
      <c r="L733" s="28">
        <f>IF(Převodník!$A$12='Číselník 2008 ÚR 4 a 5'!M733,1,0)</f>
        <v>0</v>
      </c>
      <c r="M733" s="2" t="s">
        <v>2998</v>
      </c>
      <c r="N733" s="14" t="s">
        <v>2997</v>
      </c>
      <c r="O733" s="9" t="str">
        <f t="shared" si="123"/>
        <v>90.03 - Umělecká tvorba</v>
      </c>
      <c r="P733" s="9" t="s">
        <v>5883</v>
      </c>
      <c r="Q733" s="2">
        <f t="shared" si="127"/>
        <v>0</v>
      </c>
      <c r="S733" s="2">
        <f t="shared" si="125"/>
        <v>0</v>
      </c>
      <c r="T733" s="2" t="str">
        <f t="shared" si="126"/>
        <v>90030 - Umělecká tvorba</v>
      </c>
      <c r="AC733" s="2" t="s">
        <v>2998</v>
      </c>
    </row>
    <row r="734" spans="1:29" ht="15" customHeight="1" x14ac:dyDescent="0.25">
      <c r="A734" s="9">
        <v>4</v>
      </c>
      <c r="B734" s="9"/>
      <c r="C734" s="10"/>
      <c r="D734" s="10"/>
      <c r="E734" s="11" t="s">
        <v>5884</v>
      </c>
      <c r="F734" s="12" t="str">
        <f t="shared" si="129"/>
        <v>90.04</v>
      </c>
      <c r="G734" s="12" t="s">
        <v>5884</v>
      </c>
      <c r="H734" s="12" t="s">
        <v>5885</v>
      </c>
      <c r="I734" s="13" t="str">
        <f t="shared" si="122"/>
        <v>90040</v>
      </c>
      <c r="J734" s="13" t="s">
        <v>3009</v>
      </c>
      <c r="K734" s="13" t="str">
        <f t="shared" si="124"/>
        <v>90040 - Provozování kulturních zařízení</v>
      </c>
      <c r="L734" s="28">
        <f>IF(Převodník!$A$12='Číselník 2008 ÚR 4 a 5'!M734,1,0)</f>
        <v>0</v>
      </c>
      <c r="M734" s="2" t="s">
        <v>3011</v>
      </c>
      <c r="N734" s="14" t="s">
        <v>3010</v>
      </c>
      <c r="O734" s="9" t="str">
        <f t="shared" si="123"/>
        <v>90.04 - Provozování kulturních zařízení</v>
      </c>
      <c r="P734" s="9" t="s">
        <v>5886</v>
      </c>
      <c r="Q734" s="2">
        <f t="shared" si="127"/>
        <v>0</v>
      </c>
      <c r="S734" s="2">
        <f t="shared" si="125"/>
        <v>0</v>
      </c>
      <c r="T734" s="2" t="str">
        <f t="shared" si="126"/>
        <v>90040 - Provozování kulturních zařízení</v>
      </c>
      <c r="AC734" s="2" t="s">
        <v>3011</v>
      </c>
    </row>
    <row r="735" spans="1:29" ht="15" customHeight="1" x14ac:dyDescent="0.25">
      <c r="A735" s="9">
        <v>4</v>
      </c>
      <c r="B735" s="9"/>
      <c r="C735" s="10"/>
      <c r="D735" s="10"/>
      <c r="E735" s="11" t="s">
        <v>5887</v>
      </c>
      <c r="F735" s="12" t="str">
        <f t="shared" si="129"/>
        <v>91.01</v>
      </c>
      <c r="G735" s="12" t="s">
        <v>5887</v>
      </c>
      <c r="H735" s="12" t="s">
        <v>5888</v>
      </c>
      <c r="I735" s="13" t="str">
        <f t="shared" si="122"/>
        <v>91010</v>
      </c>
      <c r="J735" s="13" t="s">
        <v>3014</v>
      </c>
      <c r="K735" s="13" t="str">
        <f t="shared" si="124"/>
        <v>91010 - Činnosti knihoven a archivů</v>
      </c>
      <c r="L735" s="28">
        <f>IF(Převodník!$A$12='Číselník 2008 ÚR 4 a 5'!M735,1,0)</f>
        <v>0</v>
      </c>
      <c r="M735" s="2" t="s">
        <v>3016</v>
      </c>
      <c r="N735" s="14" t="s">
        <v>3015</v>
      </c>
      <c r="O735" s="9" t="str">
        <f t="shared" si="123"/>
        <v>91.01 - Činnosti knihoven a archivů</v>
      </c>
      <c r="P735" s="9" t="s">
        <v>5889</v>
      </c>
      <c r="Q735" s="2">
        <f t="shared" si="127"/>
        <v>0</v>
      </c>
      <c r="S735" s="2">
        <f t="shared" si="125"/>
        <v>0</v>
      </c>
      <c r="T735" s="2" t="str">
        <f t="shared" si="126"/>
        <v>91010 - Činnosti knihoven a archivů</v>
      </c>
      <c r="AC735" s="2" t="s">
        <v>3016</v>
      </c>
    </row>
    <row r="736" spans="1:29" ht="15" customHeight="1" x14ac:dyDescent="0.25">
      <c r="A736" s="9">
        <v>4</v>
      </c>
      <c r="B736" s="9"/>
      <c r="C736" s="10"/>
      <c r="D736" s="10"/>
      <c r="E736" s="11" t="s">
        <v>5890</v>
      </c>
      <c r="F736" s="12" t="str">
        <f t="shared" si="129"/>
        <v>91.02</v>
      </c>
      <c r="G736" s="12" t="s">
        <v>5890</v>
      </c>
      <c r="H736" s="12" t="s">
        <v>5891</v>
      </c>
      <c r="I736" s="13" t="str">
        <f t="shared" si="122"/>
        <v>91020</v>
      </c>
      <c r="J736" s="13" t="s">
        <v>3023</v>
      </c>
      <c r="K736" s="13" t="str">
        <f t="shared" si="124"/>
        <v>91020 - Činnosti muzeí</v>
      </c>
      <c r="L736" s="28">
        <f>IF(Převodník!$A$12='Číselník 2008 ÚR 4 a 5'!M736,1,0)</f>
        <v>0</v>
      </c>
      <c r="M736" s="2" t="s">
        <v>3025</v>
      </c>
      <c r="N736" s="14" t="s">
        <v>3024</v>
      </c>
      <c r="O736" s="9" t="str">
        <f t="shared" si="123"/>
        <v>91.02 - Činnosti muzeí</v>
      </c>
      <c r="P736" s="9" t="s">
        <v>5892</v>
      </c>
      <c r="Q736" s="2">
        <f t="shared" si="127"/>
        <v>0</v>
      </c>
      <c r="S736" s="2">
        <f t="shared" si="125"/>
        <v>0</v>
      </c>
      <c r="T736" s="2" t="str">
        <f t="shared" si="126"/>
        <v>91020 - Činnosti muzeí</v>
      </c>
      <c r="AC736" s="2" t="s">
        <v>3025</v>
      </c>
    </row>
    <row r="737" spans="1:29" ht="15" customHeight="1" x14ac:dyDescent="0.25">
      <c r="A737" s="9">
        <v>4</v>
      </c>
      <c r="B737" s="9"/>
      <c r="C737" s="10"/>
      <c r="D737" s="10"/>
      <c r="E737" s="11" t="s">
        <v>5893</v>
      </c>
      <c r="F737" s="12" t="str">
        <f t="shared" si="129"/>
        <v>91.03</v>
      </c>
      <c r="G737" s="12" t="s">
        <v>5893</v>
      </c>
      <c r="H737" s="12" t="s">
        <v>5894</v>
      </c>
      <c r="I737" s="13" t="str">
        <f t="shared" si="122"/>
        <v>91030</v>
      </c>
      <c r="J737" s="13" t="s">
        <v>3029</v>
      </c>
      <c r="K737" s="13" t="str">
        <f t="shared" si="124"/>
        <v>91030 - Provozování kulturních památek, historických staveb a obdobných turistických zajímavostí</v>
      </c>
      <c r="L737" s="28">
        <f>IF(Převodník!$A$12='Číselník 2008 ÚR 4 a 5'!M737,1,0)</f>
        <v>0</v>
      </c>
      <c r="M737" s="2" t="s">
        <v>5895</v>
      </c>
      <c r="N737" s="14" t="s">
        <v>5896</v>
      </c>
      <c r="O737" s="9" t="str">
        <f t="shared" si="123"/>
        <v>91.03 - Provozování kulturních památek, historických staveb a obdobných turistických zajímavostí</v>
      </c>
      <c r="P737" s="9" t="s">
        <v>5897</v>
      </c>
      <c r="Q737" s="2">
        <f t="shared" si="127"/>
        <v>0</v>
      </c>
      <c r="S737" s="2">
        <f t="shared" si="125"/>
        <v>0</v>
      </c>
      <c r="T737" s="2" t="str">
        <f t="shared" si="126"/>
        <v>91030 - Provozování kulturních památek, historických staveb a obdobných turistických zajímavostí</v>
      </c>
      <c r="AC737" s="2" t="s">
        <v>5895</v>
      </c>
    </row>
    <row r="738" spans="1:29" ht="15" customHeight="1" x14ac:dyDescent="0.25">
      <c r="A738" s="9">
        <v>4</v>
      </c>
      <c r="B738" s="9"/>
      <c r="C738" s="10"/>
      <c r="D738" s="10"/>
      <c r="E738" s="11" t="s">
        <v>5898</v>
      </c>
      <c r="F738" s="12" t="str">
        <f t="shared" si="129"/>
        <v>91.04</v>
      </c>
      <c r="G738" s="12" t="s">
        <v>5898</v>
      </c>
      <c r="H738" s="12" t="s">
        <v>5899</v>
      </c>
      <c r="I738" s="13" t="str">
        <f t="shared" si="122"/>
        <v>91040</v>
      </c>
      <c r="J738" s="13" t="s">
        <v>3035</v>
      </c>
      <c r="K738" s="13" t="str">
        <f t="shared" si="124"/>
        <v>91040 - Činnosti botanických a zoologických zahrad, přírodních rezervací a národních parků</v>
      </c>
      <c r="L738" s="28">
        <f>IF(Převodník!$A$12='Číselník 2008 ÚR 4 a 5'!M738,1,0)</f>
        <v>0</v>
      </c>
      <c r="M738" s="2" t="s">
        <v>5900</v>
      </c>
      <c r="N738" s="14" t="s">
        <v>5901</v>
      </c>
      <c r="O738" s="9" t="str">
        <f t="shared" si="123"/>
        <v>91.04 - Činnosti botanických a zoologických zahrad, přírodních rezervací a národních parků</v>
      </c>
      <c r="P738" s="9" t="s">
        <v>5902</v>
      </c>
      <c r="Q738" s="2">
        <f t="shared" si="127"/>
        <v>0</v>
      </c>
      <c r="S738" s="2">
        <f t="shared" si="125"/>
        <v>0</v>
      </c>
      <c r="T738" s="2" t="str">
        <f t="shared" si="126"/>
        <v>91040 - Činnosti botanických a zoologických zahrad, přírodních rezervací a národních parků</v>
      </c>
      <c r="AC738" s="2" t="s">
        <v>5900</v>
      </c>
    </row>
    <row r="739" spans="1:29" ht="15" customHeight="1" x14ac:dyDescent="0.25">
      <c r="A739" s="9">
        <v>5</v>
      </c>
      <c r="B739" s="9"/>
      <c r="C739" s="16"/>
      <c r="D739" s="16"/>
      <c r="E739" s="11" t="s">
        <v>5903</v>
      </c>
      <c r="F739" s="12" t="str">
        <f t="shared" si="129"/>
        <v>91.04.1</v>
      </c>
      <c r="G739" s="12" t="s">
        <v>5903</v>
      </c>
      <c r="H739" s="12" t="s">
        <v>3044</v>
      </c>
      <c r="I739" s="13" t="str">
        <f t="shared" si="122"/>
        <v>91041</v>
      </c>
      <c r="J739" s="13" t="s">
        <v>3044</v>
      </c>
      <c r="K739" s="13" t="str">
        <f t="shared" si="124"/>
        <v>91041 - Činnosti botanických a zoologických zahrad</v>
      </c>
      <c r="L739" s="28">
        <f>IF(Převodník!$A$12='Číselník 2008 ÚR 4 a 5'!M739,1,0)</f>
        <v>0</v>
      </c>
      <c r="M739" s="2" t="s">
        <v>3045</v>
      </c>
      <c r="N739" s="14" t="s">
        <v>3039</v>
      </c>
      <c r="O739" s="9" t="str">
        <f t="shared" si="123"/>
        <v>91.04.1 - Činnosti botanických a zoologických zahrad</v>
      </c>
      <c r="P739" s="9" t="s">
        <v>5904</v>
      </c>
      <c r="Q739" s="2">
        <f t="shared" si="127"/>
        <v>0</v>
      </c>
      <c r="S739" s="2">
        <f t="shared" si="125"/>
        <v>0</v>
      </c>
      <c r="T739" s="2" t="str">
        <f t="shared" si="126"/>
        <v>91041 - Činnosti botanických a zoologických zahrad</v>
      </c>
      <c r="AC739" s="2" t="s">
        <v>3045</v>
      </c>
    </row>
    <row r="740" spans="1:29" ht="15" customHeight="1" x14ac:dyDescent="0.25">
      <c r="A740" s="9">
        <v>5</v>
      </c>
      <c r="B740" s="9"/>
      <c r="C740" s="16"/>
      <c r="D740" s="16"/>
      <c r="E740" s="11" t="s">
        <v>5905</v>
      </c>
      <c r="F740" s="12" t="str">
        <f t="shared" si="129"/>
        <v>91.04.2</v>
      </c>
      <c r="G740" s="12" t="s">
        <v>5905</v>
      </c>
      <c r="H740" s="12" t="s">
        <v>3047</v>
      </c>
      <c r="I740" s="13" t="str">
        <f t="shared" si="122"/>
        <v>91042</v>
      </c>
      <c r="J740" s="13" t="s">
        <v>3047</v>
      </c>
      <c r="K740" s="13" t="str">
        <f t="shared" si="124"/>
        <v>91042 - Činnosti přírodních rezervací a národních parků</v>
      </c>
      <c r="L740" s="28">
        <f>IF(Převodník!$A$12='Číselník 2008 ÚR 4 a 5'!M740,1,0)</f>
        <v>0</v>
      </c>
      <c r="M740" s="2" t="s">
        <v>3048</v>
      </c>
      <c r="N740" s="17" t="s">
        <v>3042</v>
      </c>
      <c r="O740" s="9" t="str">
        <f t="shared" si="123"/>
        <v>91.04.2 - Činnosti přírodních rezervací a národních parků</v>
      </c>
      <c r="P740" s="9" t="s">
        <v>5906</v>
      </c>
      <c r="Q740" s="2">
        <f t="shared" si="127"/>
        <v>0</v>
      </c>
      <c r="S740" s="2">
        <f t="shared" si="125"/>
        <v>0</v>
      </c>
      <c r="T740" s="2" t="str">
        <f t="shared" si="126"/>
        <v>91042 - Činnosti přírodních rezervací a národních parků</v>
      </c>
      <c r="AC740" s="2" t="s">
        <v>3048</v>
      </c>
    </row>
    <row r="741" spans="1:29" ht="15" customHeight="1" x14ac:dyDescent="0.25">
      <c r="A741" s="9">
        <v>4</v>
      </c>
      <c r="B741" s="9"/>
      <c r="C741" s="10"/>
      <c r="D741" s="10"/>
      <c r="E741" s="11" t="s">
        <v>5907</v>
      </c>
      <c r="F741" s="12" t="str">
        <f>E741</f>
        <v>92.00</v>
      </c>
      <c r="G741" s="12" t="s">
        <v>5907</v>
      </c>
      <c r="H741" s="12" t="s">
        <v>5908</v>
      </c>
      <c r="I741" s="13" t="str">
        <f t="shared" si="122"/>
        <v>92000</v>
      </c>
      <c r="J741" s="13" t="s">
        <v>3049</v>
      </c>
      <c r="K741" s="13" t="str">
        <f t="shared" si="124"/>
        <v>92000 - Činnosti heren, kasin a sázkových kanceláří</v>
      </c>
      <c r="L741" s="28">
        <f>IF(Převodník!$A$12='Číselník 2008 ÚR 4 a 5'!M741,1,0)</f>
        <v>0</v>
      </c>
      <c r="M741" s="2" t="s">
        <v>3051</v>
      </c>
      <c r="N741" s="14" t="s">
        <v>3050</v>
      </c>
      <c r="O741" s="9" t="str">
        <f t="shared" si="123"/>
        <v>92.00 - Činnosti heren, kasin a sázkových kanceláří</v>
      </c>
      <c r="P741" s="9" t="s">
        <v>5909</v>
      </c>
      <c r="Q741" s="2">
        <f t="shared" si="127"/>
        <v>0</v>
      </c>
      <c r="S741" s="2">
        <f t="shared" si="125"/>
        <v>0</v>
      </c>
      <c r="T741" s="2" t="str">
        <f t="shared" si="126"/>
        <v>92000 - Činnosti heren, kasin a sázkových kanceláří</v>
      </c>
      <c r="AC741" s="2" t="s">
        <v>3051</v>
      </c>
    </row>
    <row r="742" spans="1:29" ht="15" customHeight="1" x14ac:dyDescent="0.25">
      <c r="A742" s="9">
        <v>4</v>
      </c>
      <c r="B742" s="9"/>
      <c r="C742" s="10"/>
      <c r="D742" s="10"/>
      <c r="E742" s="11" t="s">
        <v>5910</v>
      </c>
      <c r="F742" s="12" t="str">
        <f t="shared" ref="F742:F749" si="130">E742</f>
        <v>93.11</v>
      </c>
      <c r="G742" s="12" t="s">
        <v>5910</v>
      </c>
      <c r="H742" s="12" t="s">
        <v>5911</v>
      </c>
      <c r="I742" s="13" t="str">
        <f t="shared" si="122"/>
        <v>93110</v>
      </c>
      <c r="J742" s="13" t="s">
        <v>3052</v>
      </c>
      <c r="K742" s="13" t="str">
        <f t="shared" si="124"/>
        <v>93110 - Provozování sportovních zařízení</v>
      </c>
      <c r="L742" s="28">
        <f>IF(Převodník!$A$12='Číselník 2008 ÚR 4 a 5'!M742,1,0)</f>
        <v>0</v>
      </c>
      <c r="M742" s="2" t="s">
        <v>3054</v>
      </c>
      <c r="N742" s="14" t="s">
        <v>3053</v>
      </c>
      <c r="O742" s="9" t="str">
        <f t="shared" si="123"/>
        <v>93.11 - Provozování sportovních zařízení</v>
      </c>
      <c r="P742" s="9" t="s">
        <v>5912</v>
      </c>
      <c r="Q742" s="2">
        <f t="shared" si="127"/>
        <v>0</v>
      </c>
      <c r="S742" s="2">
        <f t="shared" si="125"/>
        <v>0</v>
      </c>
      <c r="T742" s="2" t="str">
        <f t="shared" si="126"/>
        <v>93110 - Provozování sportovních zařízení</v>
      </c>
      <c r="AC742" s="2" t="s">
        <v>3054</v>
      </c>
    </row>
    <row r="743" spans="1:29" ht="15" customHeight="1" x14ac:dyDescent="0.25">
      <c r="A743" s="9">
        <v>4</v>
      </c>
      <c r="B743" s="9"/>
      <c r="C743" s="10"/>
      <c r="D743" s="10"/>
      <c r="E743" s="11" t="s">
        <v>5913</v>
      </c>
      <c r="F743" s="12" t="str">
        <f t="shared" si="130"/>
        <v>93.12</v>
      </c>
      <c r="G743" s="12" t="s">
        <v>5913</v>
      </c>
      <c r="H743" s="12" t="s">
        <v>5914</v>
      </c>
      <c r="I743" s="13" t="str">
        <f t="shared" si="122"/>
        <v>93120</v>
      </c>
      <c r="J743" s="13" t="s">
        <v>3055</v>
      </c>
      <c r="K743" s="13" t="str">
        <f t="shared" si="124"/>
        <v>93120 - Činnosti sportovních klubů</v>
      </c>
      <c r="L743" s="28">
        <f>IF(Převodník!$A$12='Číselník 2008 ÚR 4 a 5'!M743,1,0)</f>
        <v>0</v>
      </c>
      <c r="M743" s="2" t="s">
        <v>3057</v>
      </c>
      <c r="N743" s="14" t="s">
        <v>3056</v>
      </c>
      <c r="O743" s="9" t="str">
        <f t="shared" si="123"/>
        <v>93.12 - Činnosti sportovních klubů</v>
      </c>
      <c r="P743" s="9" t="s">
        <v>5915</v>
      </c>
      <c r="Q743" s="2">
        <f t="shared" si="127"/>
        <v>0</v>
      </c>
      <c r="S743" s="2">
        <f t="shared" si="125"/>
        <v>0</v>
      </c>
      <c r="T743" s="2" t="str">
        <f t="shared" si="126"/>
        <v>93120 - Činnosti sportovních klubů</v>
      </c>
      <c r="AC743" s="2" t="s">
        <v>3057</v>
      </c>
    </row>
    <row r="744" spans="1:29" ht="15" customHeight="1" x14ac:dyDescent="0.25">
      <c r="A744" s="9">
        <v>4</v>
      </c>
      <c r="B744" s="9"/>
      <c r="C744" s="10"/>
      <c r="D744" s="10"/>
      <c r="E744" s="11" t="s">
        <v>5916</v>
      </c>
      <c r="F744" s="12" t="str">
        <f t="shared" si="130"/>
        <v>93.13</v>
      </c>
      <c r="G744" s="12" t="s">
        <v>5916</v>
      </c>
      <c r="H744" s="12" t="s">
        <v>5917</v>
      </c>
      <c r="I744" s="13" t="str">
        <f t="shared" si="122"/>
        <v>93130</v>
      </c>
      <c r="J744" s="13" t="s">
        <v>2838</v>
      </c>
      <c r="K744" s="13" t="str">
        <f t="shared" si="124"/>
        <v>93130 - Činnosti fitcenter</v>
      </c>
      <c r="L744" s="28">
        <f>IF(Převodník!$A$12='Číselník 2008 ÚR 4 a 5'!M744,1,0)</f>
        <v>0</v>
      </c>
      <c r="M744" s="2" t="s">
        <v>2843</v>
      </c>
      <c r="N744" s="14" t="s">
        <v>2839</v>
      </c>
      <c r="O744" s="9" t="str">
        <f t="shared" si="123"/>
        <v>93.13 - Činnosti fitcenter</v>
      </c>
      <c r="P744" s="9" t="s">
        <v>5918</v>
      </c>
      <c r="Q744" s="2">
        <f t="shared" si="127"/>
        <v>0</v>
      </c>
      <c r="S744" s="2">
        <f t="shared" si="125"/>
        <v>0</v>
      </c>
      <c r="T744" s="2" t="str">
        <f t="shared" si="126"/>
        <v>93130 - Činnosti fitcenter</v>
      </c>
      <c r="AC744" s="2" t="s">
        <v>2843</v>
      </c>
    </row>
    <row r="745" spans="1:29" ht="15" customHeight="1" x14ac:dyDescent="0.25">
      <c r="A745" s="9">
        <v>4</v>
      </c>
      <c r="B745" s="9"/>
      <c r="C745" s="10"/>
      <c r="D745" s="10"/>
      <c r="E745" s="11" t="s">
        <v>5919</v>
      </c>
      <c r="F745" s="12" t="str">
        <f t="shared" si="130"/>
        <v>93.19</v>
      </c>
      <c r="G745" s="12" t="s">
        <v>5919</v>
      </c>
      <c r="H745" s="12" t="s">
        <v>5920</v>
      </c>
      <c r="I745" s="13" t="str">
        <f t="shared" si="122"/>
        <v>93190</v>
      </c>
      <c r="J745" s="13" t="s">
        <v>3058</v>
      </c>
      <c r="K745" s="13" t="str">
        <f t="shared" si="124"/>
        <v>93190 - Ostatní sportovní činnosti</v>
      </c>
      <c r="L745" s="28">
        <f>IF(Převodník!$A$12='Číselník 2008 ÚR 4 a 5'!M745,1,0)</f>
        <v>0</v>
      </c>
      <c r="M745" s="2" t="s">
        <v>3060</v>
      </c>
      <c r="N745" s="14" t="s">
        <v>3059</v>
      </c>
      <c r="O745" s="9" t="str">
        <f t="shared" si="123"/>
        <v>93.19 - Ostatní sportovní činnosti</v>
      </c>
      <c r="P745" s="9" t="s">
        <v>5921</v>
      </c>
      <c r="Q745" s="2">
        <f t="shared" si="127"/>
        <v>0</v>
      </c>
      <c r="S745" s="2">
        <f t="shared" si="125"/>
        <v>0</v>
      </c>
      <c r="T745" s="2" t="str">
        <f t="shared" si="126"/>
        <v>93190 - Ostatní sportovní činnosti</v>
      </c>
      <c r="AC745" s="2" t="s">
        <v>3060</v>
      </c>
    </row>
    <row r="746" spans="1:29" ht="15" customHeight="1" x14ac:dyDescent="0.25">
      <c r="A746" s="9">
        <v>4</v>
      </c>
      <c r="B746" s="9"/>
      <c r="C746" s="10"/>
      <c r="D746" s="10"/>
      <c r="E746" s="11" t="s">
        <v>5922</v>
      </c>
      <c r="F746" s="12" t="str">
        <f t="shared" si="130"/>
        <v>93.21</v>
      </c>
      <c r="G746" s="12" t="s">
        <v>5922</v>
      </c>
      <c r="H746" s="12" t="s">
        <v>5923</v>
      </c>
      <c r="I746" s="13" t="str">
        <f t="shared" si="122"/>
        <v>93210</v>
      </c>
      <c r="J746" s="13" t="s">
        <v>3063</v>
      </c>
      <c r="K746" s="13" t="str">
        <f t="shared" si="124"/>
        <v>93210 - Činnosti lunaparků a zábavních parků</v>
      </c>
      <c r="L746" s="28">
        <f>IF(Převodník!$A$12='Číselník 2008 ÚR 4 a 5'!M746,1,0)</f>
        <v>0</v>
      </c>
      <c r="M746" s="2" t="s">
        <v>3065</v>
      </c>
      <c r="N746" s="14" t="s">
        <v>3064</v>
      </c>
      <c r="O746" s="9" t="str">
        <f t="shared" si="123"/>
        <v>93.21 - Činnosti lunaparků a zábavních parků</v>
      </c>
      <c r="P746" s="9" t="s">
        <v>5924</v>
      </c>
      <c r="Q746" s="2">
        <f t="shared" si="127"/>
        <v>0</v>
      </c>
      <c r="S746" s="2">
        <f t="shared" si="125"/>
        <v>0</v>
      </c>
      <c r="T746" s="2" t="str">
        <f t="shared" si="126"/>
        <v>93210 - Činnosti lunaparků a zábavních parků</v>
      </c>
      <c r="AC746" s="2" t="s">
        <v>3065</v>
      </c>
    </row>
    <row r="747" spans="1:29" ht="15" customHeight="1" x14ac:dyDescent="0.25">
      <c r="A747" s="9">
        <v>4</v>
      </c>
      <c r="B747" s="9"/>
      <c r="C747" s="10"/>
      <c r="D747" s="10"/>
      <c r="E747" s="11" t="s">
        <v>5925</v>
      </c>
      <c r="F747" s="12" t="str">
        <f t="shared" si="130"/>
        <v>93.29</v>
      </c>
      <c r="G747" s="12" t="s">
        <v>5925</v>
      </c>
      <c r="H747" s="12" t="s">
        <v>5926</v>
      </c>
      <c r="I747" s="13" t="str">
        <f t="shared" si="122"/>
        <v>93290</v>
      </c>
      <c r="J747" s="13" t="s">
        <v>2710</v>
      </c>
      <c r="K747" s="13" t="str">
        <f t="shared" si="124"/>
        <v>93290 - Ostatní zábavní a rekreační činnosti j. n.</v>
      </c>
      <c r="L747" s="28">
        <f>IF(Převodník!$A$12='Číselník 2008 ÚR 4 a 5'!M747,1,0)</f>
        <v>0</v>
      </c>
      <c r="M747" s="2" t="s">
        <v>3069</v>
      </c>
      <c r="N747" s="14" t="s">
        <v>3068</v>
      </c>
      <c r="O747" s="9" t="str">
        <f t="shared" si="123"/>
        <v>93.29 - Ostatní zábavní a rekreační činnosti j. n.</v>
      </c>
      <c r="P747" s="9" t="s">
        <v>5927</v>
      </c>
      <c r="Q747" s="2">
        <f t="shared" si="127"/>
        <v>0</v>
      </c>
      <c r="S747" s="2">
        <f t="shared" si="125"/>
        <v>0</v>
      </c>
      <c r="T747" s="2" t="str">
        <f t="shared" si="126"/>
        <v>93290 - Ostatní zábavní a rekreační činnosti j. n.</v>
      </c>
      <c r="AC747" s="2" t="s">
        <v>3069</v>
      </c>
    </row>
    <row r="748" spans="1:29" ht="15" customHeight="1" x14ac:dyDescent="0.25">
      <c r="A748" s="9">
        <v>4</v>
      </c>
      <c r="B748" s="9"/>
      <c r="C748" s="10"/>
      <c r="D748" s="10"/>
      <c r="E748" s="11" t="s">
        <v>5928</v>
      </c>
      <c r="F748" s="12" t="str">
        <f t="shared" si="130"/>
        <v>94.11</v>
      </c>
      <c r="G748" s="12" t="s">
        <v>5928</v>
      </c>
      <c r="H748" s="12" t="s">
        <v>5929</v>
      </c>
      <c r="I748" s="13" t="str">
        <f t="shared" si="122"/>
        <v>94110</v>
      </c>
      <c r="J748" s="13" t="s">
        <v>3070</v>
      </c>
      <c r="K748" s="13" t="str">
        <f t="shared" si="124"/>
        <v>94110 - Činnosti podnikatelských a zaměstnavatelských organizací</v>
      </c>
      <c r="L748" s="28">
        <f>IF(Převodník!$A$12='Číselník 2008 ÚR 4 a 5'!M748,1,0)</f>
        <v>0</v>
      </c>
      <c r="M748" s="2" t="s">
        <v>3072</v>
      </c>
      <c r="N748" s="14" t="s">
        <v>3071</v>
      </c>
      <c r="O748" s="9" t="str">
        <f t="shared" si="123"/>
        <v>94.11 - Činnosti podnikatelských a zaměstnavatelských organizací</v>
      </c>
      <c r="P748" s="9" t="s">
        <v>5930</v>
      </c>
      <c r="Q748" s="2">
        <f t="shared" si="127"/>
        <v>0</v>
      </c>
      <c r="S748" s="2">
        <f t="shared" si="125"/>
        <v>0</v>
      </c>
      <c r="T748" s="2" t="str">
        <f t="shared" si="126"/>
        <v>94110 - Činnosti podnikatelských a zaměstnavatelských organizací</v>
      </c>
      <c r="AC748" s="2" t="s">
        <v>3072</v>
      </c>
    </row>
    <row r="749" spans="1:29" ht="15" customHeight="1" x14ac:dyDescent="0.25">
      <c r="A749" s="9">
        <v>4</v>
      </c>
      <c r="B749" s="9"/>
      <c r="C749" s="10"/>
      <c r="D749" s="10"/>
      <c r="E749" s="11" t="s">
        <v>5931</v>
      </c>
      <c r="F749" s="12" t="str">
        <f t="shared" si="130"/>
        <v>94.12</v>
      </c>
      <c r="G749" s="12" t="s">
        <v>5931</v>
      </c>
      <c r="H749" s="12" t="s">
        <v>5932</v>
      </c>
      <c r="I749" s="13" t="str">
        <f t="shared" si="122"/>
        <v>94120</v>
      </c>
      <c r="J749" s="13" t="s">
        <v>3073</v>
      </c>
      <c r="K749" s="13" t="str">
        <f t="shared" si="124"/>
        <v>94120 - Činnosti profesních organizací</v>
      </c>
      <c r="L749" s="28">
        <f>IF(Převodník!$A$12='Číselník 2008 ÚR 4 a 5'!M749,1,0)</f>
        <v>0</v>
      </c>
      <c r="M749" s="2" t="s">
        <v>3075</v>
      </c>
      <c r="N749" s="14" t="s">
        <v>3074</v>
      </c>
      <c r="O749" s="9" t="str">
        <f t="shared" si="123"/>
        <v>94.12 - Činnosti profesních organizací</v>
      </c>
      <c r="P749" s="9" t="s">
        <v>5933</v>
      </c>
      <c r="Q749" s="2">
        <f t="shared" si="127"/>
        <v>0</v>
      </c>
      <c r="S749" s="2">
        <f t="shared" si="125"/>
        <v>0</v>
      </c>
      <c r="T749" s="2" t="str">
        <f t="shared" si="126"/>
        <v>94120 - Činnosti profesních organizací</v>
      </c>
      <c r="AC749" s="2" t="s">
        <v>3075</v>
      </c>
    </row>
    <row r="750" spans="1:29" ht="15" customHeight="1" x14ac:dyDescent="0.25">
      <c r="A750" s="9">
        <v>4</v>
      </c>
      <c r="B750" s="9"/>
      <c r="C750" s="10"/>
      <c r="D750" s="10"/>
      <c r="E750" s="11" t="s">
        <v>5934</v>
      </c>
      <c r="F750" s="12" t="str">
        <f>E750</f>
        <v>94.20</v>
      </c>
      <c r="G750" s="12" t="s">
        <v>5934</v>
      </c>
      <c r="H750" s="12" t="s">
        <v>5935</v>
      </c>
      <c r="I750" s="13" t="str">
        <f t="shared" si="122"/>
        <v>94200</v>
      </c>
      <c r="J750" s="13" t="s">
        <v>3076</v>
      </c>
      <c r="K750" s="13" t="str">
        <f t="shared" si="124"/>
        <v>94200 - Činnosti odborových svazů</v>
      </c>
      <c r="L750" s="28">
        <f>IF(Převodník!$A$12='Číselník 2008 ÚR 4 a 5'!M750,1,0)</f>
        <v>0</v>
      </c>
      <c r="M750" s="2" t="s">
        <v>3078</v>
      </c>
      <c r="N750" s="14" t="s">
        <v>3077</v>
      </c>
      <c r="O750" s="9" t="str">
        <f t="shared" si="123"/>
        <v>94.20 - Činnosti odborových svazů</v>
      </c>
      <c r="P750" s="9" t="s">
        <v>5936</v>
      </c>
      <c r="Q750" s="2">
        <f t="shared" si="127"/>
        <v>0</v>
      </c>
      <c r="S750" s="2">
        <f t="shared" si="125"/>
        <v>0</v>
      </c>
      <c r="T750" s="2" t="str">
        <f t="shared" si="126"/>
        <v>94200 - Činnosti odborových svazů</v>
      </c>
      <c r="AC750" s="2" t="s">
        <v>3078</v>
      </c>
    </row>
    <row r="751" spans="1:29" ht="15" customHeight="1" x14ac:dyDescent="0.25">
      <c r="A751" s="9">
        <v>4</v>
      </c>
      <c r="B751" s="9"/>
      <c r="C751" s="10"/>
      <c r="D751" s="10"/>
      <c r="E751" s="11" t="s">
        <v>5937</v>
      </c>
      <c r="F751" s="12" t="str">
        <f t="shared" ref="F751:F774" si="131">E751</f>
        <v>94.91</v>
      </c>
      <c r="G751" s="12" t="s">
        <v>5937</v>
      </c>
      <c r="H751" s="12" t="s">
        <v>5938</v>
      </c>
      <c r="I751" s="13" t="str">
        <f t="shared" si="122"/>
        <v>94910</v>
      </c>
      <c r="J751" s="13" t="s">
        <v>3079</v>
      </c>
      <c r="K751" s="13" t="str">
        <f t="shared" si="124"/>
        <v>94910 - Činnosti náboženských organizací</v>
      </c>
      <c r="L751" s="28">
        <f>IF(Převodník!$A$12='Číselník 2008 ÚR 4 a 5'!M751,1,0)</f>
        <v>0</v>
      </c>
      <c r="M751" s="2" t="s">
        <v>3081</v>
      </c>
      <c r="N751" s="14" t="s">
        <v>3080</v>
      </c>
      <c r="O751" s="9" t="str">
        <f t="shared" si="123"/>
        <v>94.91 - Činnosti náboženských organizací</v>
      </c>
      <c r="P751" s="9" t="s">
        <v>5939</v>
      </c>
      <c r="Q751" s="2">
        <f t="shared" si="127"/>
        <v>0</v>
      </c>
      <c r="S751" s="2">
        <f t="shared" si="125"/>
        <v>0</v>
      </c>
      <c r="T751" s="2" t="str">
        <f t="shared" si="126"/>
        <v>94910 - Činnosti náboženských organizací</v>
      </c>
      <c r="AC751" s="2" t="s">
        <v>3081</v>
      </c>
    </row>
    <row r="752" spans="1:29" ht="15" customHeight="1" x14ac:dyDescent="0.25">
      <c r="A752" s="9">
        <v>4</v>
      </c>
      <c r="B752" s="9"/>
      <c r="C752" s="10"/>
      <c r="D752" s="10"/>
      <c r="E752" s="11" t="s">
        <v>5940</v>
      </c>
      <c r="F752" s="12" t="str">
        <f t="shared" si="131"/>
        <v>94.92</v>
      </c>
      <c r="G752" s="12" t="s">
        <v>5940</v>
      </c>
      <c r="H752" s="12" t="s">
        <v>5941</v>
      </c>
      <c r="I752" s="13" t="str">
        <f t="shared" si="122"/>
        <v>94920</v>
      </c>
      <c r="J752" s="13" t="s">
        <v>3082</v>
      </c>
      <c r="K752" s="13" t="str">
        <f t="shared" si="124"/>
        <v>94920 - Činnosti politických stran a organizací</v>
      </c>
      <c r="L752" s="28">
        <f>IF(Převodník!$A$12='Číselník 2008 ÚR 4 a 5'!M752,1,0)</f>
        <v>0</v>
      </c>
      <c r="M752" s="2" t="s">
        <v>3084</v>
      </c>
      <c r="N752" s="17" t="s">
        <v>3083</v>
      </c>
      <c r="O752" s="9" t="str">
        <f t="shared" si="123"/>
        <v>94.92 - Činnosti politických stran a organizací</v>
      </c>
      <c r="P752" s="9" t="s">
        <v>5942</v>
      </c>
      <c r="Q752" s="2">
        <f t="shared" si="127"/>
        <v>0</v>
      </c>
      <c r="S752" s="2">
        <f t="shared" si="125"/>
        <v>0</v>
      </c>
      <c r="T752" s="2" t="str">
        <f t="shared" si="126"/>
        <v>94920 - Činnosti politických stran a organizací</v>
      </c>
      <c r="AC752" s="2" t="s">
        <v>3084</v>
      </c>
    </row>
    <row r="753" spans="1:29" ht="15" customHeight="1" x14ac:dyDescent="0.25">
      <c r="A753" s="9">
        <v>4</v>
      </c>
      <c r="B753" s="9"/>
      <c r="C753" s="10"/>
      <c r="D753" s="10"/>
      <c r="E753" s="11" t="s">
        <v>5943</v>
      </c>
      <c r="F753" s="12" t="str">
        <f t="shared" si="131"/>
        <v>94.99</v>
      </c>
      <c r="G753" s="12" t="s">
        <v>5943</v>
      </c>
      <c r="H753" s="12" t="s">
        <v>5944</v>
      </c>
      <c r="I753" s="13" t="str">
        <f t="shared" si="122"/>
        <v>94990</v>
      </c>
      <c r="J753" s="13" t="s">
        <v>3086</v>
      </c>
      <c r="K753" s="13" t="str">
        <f t="shared" si="124"/>
        <v>94990 - Činnosti ostatních organizací sdružujících osoby za účelem prosazování společných zájmů j. n.</v>
      </c>
      <c r="L753" s="28">
        <f>IF(Převodník!$A$12='Číselník 2008 ÚR 4 a 5'!M753,1,0)</f>
        <v>0</v>
      </c>
      <c r="M753" s="2" t="s">
        <v>3088</v>
      </c>
      <c r="N753" s="14" t="s">
        <v>5945</v>
      </c>
      <c r="O753" s="9" t="str">
        <f t="shared" si="123"/>
        <v>94.99 - Činnosti ostatních organizací sdružujících osoby za účelem prosazování společných zájmů j. n.</v>
      </c>
      <c r="P753" s="9" t="s">
        <v>5946</v>
      </c>
      <c r="Q753" s="2">
        <f t="shared" si="127"/>
        <v>0</v>
      </c>
      <c r="S753" s="2">
        <f t="shared" si="125"/>
        <v>0</v>
      </c>
      <c r="T753" s="2" t="str">
        <f t="shared" si="126"/>
        <v>94990 - Činnosti ostatních organizací sdružujících osoby za účelem prosazování společných zájmů j. n.</v>
      </c>
      <c r="AC753" s="2" t="s">
        <v>3088</v>
      </c>
    </row>
    <row r="754" spans="1:29" ht="15" customHeight="1" x14ac:dyDescent="0.25">
      <c r="A754" s="9">
        <v>5</v>
      </c>
      <c r="B754" s="9"/>
      <c r="C754" s="21"/>
      <c r="D754" s="16"/>
      <c r="E754" s="10" t="s">
        <v>5947</v>
      </c>
      <c r="F754" s="12" t="str">
        <f t="shared" si="131"/>
        <v>94.99.1</v>
      </c>
      <c r="G754" s="12" t="s">
        <v>5947</v>
      </c>
      <c r="H754" s="12" t="s">
        <v>3091</v>
      </c>
      <c r="I754" s="13" t="str">
        <f t="shared" si="122"/>
        <v>94991</v>
      </c>
      <c r="J754" s="13" t="s">
        <v>3091</v>
      </c>
      <c r="K754" s="13" t="str">
        <f t="shared" si="124"/>
        <v xml:space="preserve">94991 - Činnosti organizací dětí a mládeže </v>
      </c>
      <c r="L754" s="28">
        <f>IF(Převodník!$A$12='Číselník 2008 ÚR 4 a 5'!M754,1,0)</f>
        <v>0</v>
      </c>
      <c r="M754" s="2" t="s">
        <v>3093</v>
      </c>
      <c r="N754" s="14" t="s">
        <v>5948</v>
      </c>
      <c r="O754" s="9" t="str">
        <f t="shared" si="123"/>
        <v xml:space="preserve">94.99.1 - Činnosti organizací dětí a mládeže </v>
      </c>
      <c r="P754" s="9" t="s">
        <v>5949</v>
      </c>
      <c r="Q754" s="2">
        <f t="shared" si="127"/>
        <v>0</v>
      </c>
      <c r="S754" s="2">
        <f t="shared" si="125"/>
        <v>0</v>
      </c>
      <c r="T754" s="2" t="str">
        <f t="shared" si="126"/>
        <v>94991 - Činnosti organizací dětí a mládeže</v>
      </c>
      <c r="AC754" s="2" t="s">
        <v>3093</v>
      </c>
    </row>
    <row r="755" spans="1:29" ht="15" customHeight="1" x14ac:dyDescent="0.25">
      <c r="A755" s="9">
        <v>5</v>
      </c>
      <c r="B755" s="9"/>
      <c r="C755" s="21"/>
      <c r="D755" s="16"/>
      <c r="E755" s="10" t="s">
        <v>5950</v>
      </c>
      <c r="F755" s="12" t="str">
        <f t="shared" si="131"/>
        <v>94.99.2</v>
      </c>
      <c r="G755" s="12" t="s">
        <v>5950</v>
      </c>
      <c r="H755" s="12" t="s">
        <v>3095</v>
      </c>
      <c r="I755" s="13" t="str">
        <f t="shared" si="122"/>
        <v>94992</v>
      </c>
      <c r="J755" s="13" t="s">
        <v>3095</v>
      </c>
      <c r="K755" s="13" t="str">
        <f t="shared" si="124"/>
        <v>94992 - Činnosti organizací na podporu kulturní činnosti</v>
      </c>
      <c r="L755" s="28">
        <f>IF(Převodník!$A$12='Číselník 2008 ÚR 4 a 5'!M755,1,0)</f>
        <v>0</v>
      </c>
      <c r="M755" s="2" t="s">
        <v>3097</v>
      </c>
      <c r="N755" s="14" t="s">
        <v>3096</v>
      </c>
      <c r="O755" s="9" t="str">
        <f t="shared" si="123"/>
        <v>94.99.2 - Činnosti organizací na podporu kulturní činnosti</v>
      </c>
      <c r="P755" s="9" t="s">
        <v>5951</v>
      </c>
      <c r="Q755" s="2">
        <f t="shared" si="127"/>
        <v>0</v>
      </c>
      <c r="S755" s="2">
        <f t="shared" si="125"/>
        <v>0</v>
      </c>
      <c r="T755" s="2" t="str">
        <f t="shared" si="126"/>
        <v>94992 - Činnosti organizací na podporu kulturní činnosti</v>
      </c>
      <c r="AC755" s="2" t="s">
        <v>3097</v>
      </c>
    </row>
    <row r="756" spans="1:29" ht="15" customHeight="1" x14ac:dyDescent="0.25">
      <c r="A756" s="9">
        <v>5</v>
      </c>
      <c r="B756" s="9"/>
      <c r="C756" s="21"/>
      <c r="D756" s="16"/>
      <c r="E756" s="10" t="s">
        <v>5952</v>
      </c>
      <c r="F756" s="12" t="str">
        <f t="shared" si="131"/>
        <v>94.99.3</v>
      </c>
      <c r="G756" s="12" t="s">
        <v>5952</v>
      </c>
      <c r="H756" s="12" t="s">
        <v>3098</v>
      </c>
      <c r="I756" s="13" t="str">
        <f t="shared" si="122"/>
        <v>94993</v>
      </c>
      <c r="J756" s="13" t="s">
        <v>3098</v>
      </c>
      <c r="K756" s="13" t="str">
        <f t="shared" si="124"/>
        <v>94993 - Činnosti organizací na podporu rekreační a zájmové činnosti</v>
      </c>
      <c r="L756" s="28">
        <f>IF(Převodník!$A$12='Číselník 2008 ÚR 4 a 5'!M756,1,0)</f>
        <v>0</v>
      </c>
      <c r="M756" s="2" t="s">
        <v>5953</v>
      </c>
      <c r="N756" s="14" t="s">
        <v>5954</v>
      </c>
      <c r="O756" s="9" t="str">
        <f t="shared" si="123"/>
        <v>94.99.3 - Činnosti organizací na podporu rekreační a zájmové činnosti</v>
      </c>
      <c r="P756" s="9" t="s">
        <v>5955</v>
      </c>
      <c r="Q756" s="2">
        <f t="shared" si="127"/>
        <v>0</v>
      </c>
      <c r="S756" s="2">
        <f t="shared" si="125"/>
        <v>0</v>
      </c>
      <c r="T756" s="2" t="str">
        <f t="shared" si="126"/>
        <v>94993 - Činnosti organizací na podporu rekreační a zájmové činnosti</v>
      </c>
      <c r="AC756" s="2" t="s">
        <v>5953</v>
      </c>
    </row>
    <row r="757" spans="1:29" ht="15" customHeight="1" x14ac:dyDescent="0.25">
      <c r="A757" s="9">
        <v>5</v>
      </c>
      <c r="B757" s="9"/>
      <c r="C757" s="21"/>
      <c r="D757" s="16"/>
      <c r="E757" s="10" t="s">
        <v>5956</v>
      </c>
      <c r="F757" s="12" t="str">
        <f t="shared" si="131"/>
        <v>94.99.4</v>
      </c>
      <c r="G757" s="12" t="s">
        <v>5956</v>
      </c>
      <c r="H757" s="12" t="s">
        <v>3101</v>
      </c>
      <c r="I757" s="13" t="str">
        <f t="shared" si="122"/>
        <v>94994</v>
      </c>
      <c r="J757" s="13" t="s">
        <v>3101</v>
      </c>
      <c r="K757" s="13" t="str">
        <f t="shared" si="124"/>
        <v>94994 - Činnosti spotřebitelských organizací</v>
      </c>
      <c r="L757" s="28">
        <f>IF(Převodník!$A$12='Číselník 2008 ÚR 4 a 5'!M757,1,0)</f>
        <v>0</v>
      </c>
      <c r="M757" s="2" t="s">
        <v>3103</v>
      </c>
      <c r="N757" s="14" t="s">
        <v>3102</v>
      </c>
      <c r="O757" s="9" t="str">
        <f t="shared" si="123"/>
        <v>94.99.4 - Činnosti spotřebitelských organizací</v>
      </c>
      <c r="P757" s="9" t="s">
        <v>5957</v>
      </c>
      <c r="Q757" s="2">
        <f t="shared" si="127"/>
        <v>0</v>
      </c>
      <c r="S757" s="2">
        <f t="shared" si="125"/>
        <v>0</v>
      </c>
      <c r="T757" s="2" t="str">
        <f t="shared" si="126"/>
        <v>94994 - Činnosti spotřebitelských organizací</v>
      </c>
      <c r="AC757" s="2" t="s">
        <v>3103</v>
      </c>
    </row>
    <row r="758" spans="1:29" ht="15" customHeight="1" x14ac:dyDescent="0.25">
      <c r="A758" s="9">
        <v>5</v>
      </c>
      <c r="B758" s="9"/>
      <c r="C758" s="21"/>
      <c r="D758" s="16"/>
      <c r="E758" s="10" t="s">
        <v>5958</v>
      </c>
      <c r="F758" s="12" t="str">
        <f t="shared" si="131"/>
        <v>94.99.5</v>
      </c>
      <c r="G758" s="12" t="s">
        <v>5958</v>
      </c>
      <c r="H758" s="12" t="s">
        <v>3104</v>
      </c>
      <c r="I758" s="13" t="str">
        <f t="shared" si="122"/>
        <v>94995</v>
      </c>
      <c r="J758" s="13" t="s">
        <v>3104</v>
      </c>
      <c r="K758" s="13" t="str">
        <f t="shared" si="124"/>
        <v>94995 - Činnosti environmentálních a ekologických hnutí</v>
      </c>
      <c r="L758" s="28">
        <f>IF(Převodník!$A$12='Číselník 2008 ÚR 4 a 5'!M758,1,0)</f>
        <v>0</v>
      </c>
      <c r="M758" s="2" t="s">
        <v>3106</v>
      </c>
      <c r="N758" s="17" t="s">
        <v>3105</v>
      </c>
      <c r="O758" s="9" t="str">
        <f t="shared" si="123"/>
        <v>94.99.5 - Činnosti environmentálních a ekologických hnutí</v>
      </c>
      <c r="P758" s="9" t="s">
        <v>5959</v>
      </c>
      <c r="Q758" s="2">
        <f t="shared" si="127"/>
        <v>0</v>
      </c>
      <c r="S758" s="2">
        <f t="shared" si="125"/>
        <v>0</v>
      </c>
      <c r="T758" s="2" t="str">
        <f t="shared" si="126"/>
        <v>94995 - Činnosti environmentálních a ekologických hnutí</v>
      </c>
      <c r="AC758" s="2" t="s">
        <v>3106</v>
      </c>
    </row>
    <row r="759" spans="1:29" ht="15" customHeight="1" x14ac:dyDescent="0.25">
      <c r="A759" s="9">
        <v>5</v>
      </c>
      <c r="B759" s="9"/>
      <c r="C759" s="21"/>
      <c r="D759" s="16"/>
      <c r="E759" s="10" t="s">
        <v>5960</v>
      </c>
      <c r="F759" s="12" t="str">
        <f t="shared" si="131"/>
        <v>94.99.6</v>
      </c>
      <c r="G759" s="12" t="s">
        <v>5960</v>
      </c>
      <c r="H759" s="12" t="s">
        <v>3107</v>
      </c>
      <c r="I759" s="13" t="str">
        <f t="shared" si="122"/>
        <v>94996</v>
      </c>
      <c r="J759" s="13" t="s">
        <v>3107</v>
      </c>
      <c r="K759" s="13" t="str">
        <f t="shared" si="124"/>
        <v>94996 - Činnosti organizací na ochranu a zlepšení postavení etnických, menšinových a jiných speciálních skupin</v>
      </c>
      <c r="L759" s="28">
        <f>IF(Převodník!$A$12='Číselník 2008 ÚR 4 a 5'!M759,1,0)</f>
        <v>0</v>
      </c>
      <c r="M759" s="2" t="s">
        <v>3109</v>
      </c>
      <c r="N759" s="14" t="s">
        <v>3108</v>
      </c>
      <c r="O759" s="9" t="str">
        <f t="shared" si="123"/>
        <v>94.99.6 - Činnosti organizací na ochranu a zlepšení postavení etnických, menšinových a jiných speciálních skupin</v>
      </c>
      <c r="P759" s="9" t="s">
        <v>5961</v>
      </c>
      <c r="Q759" s="2">
        <f t="shared" si="127"/>
        <v>0</v>
      </c>
      <c r="S759" s="2">
        <f t="shared" si="125"/>
        <v>0</v>
      </c>
      <c r="T759" s="2" t="str">
        <f t="shared" si="126"/>
        <v>94996 - Činnosti organizací na ochranu a zlepšení postavení etnických, menšinových a jiných speciálních skupin</v>
      </c>
      <c r="AC759" s="2" t="s">
        <v>3109</v>
      </c>
    </row>
    <row r="760" spans="1:29" ht="15" customHeight="1" x14ac:dyDescent="0.25">
      <c r="A760" s="9">
        <v>5</v>
      </c>
      <c r="B760" s="9"/>
      <c r="C760" s="21"/>
      <c r="D760" s="16"/>
      <c r="E760" s="10" t="s">
        <v>5962</v>
      </c>
      <c r="F760" s="12" t="str">
        <f t="shared" si="131"/>
        <v>94.99.7</v>
      </c>
      <c r="G760" s="12" t="s">
        <v>5962</v>
      </c>
      <c r="H760" s="12" t="s">
        <v>3110</v>
      </c>
      <c r="I760" s="13" t="str">
        <f t="shared" si="122"/>
        <v>94997</v>
      </c>
      <c r="J760" s="13" t="s">
        <v>3110</v>
      </c>
      <c r="K760" s="13" t="str">
        <f t="shared" si="124"/>
        <v>94997 - Činnosti občanských iniciativ, protestních hnutí</v>
      </c>
      <c r="L760" s="28">
        <f>IF(Převodník!$A$12='Číselník 2008 ÚR 4 a 5'!M760,1,0)</f>
        <v>0</v>
      </c>
      <c r="M760" s="2" t="s">
        <v>3112</v>
      </c>
      <c r="N760" s="14" t="s">
        <v>3111</v>
      </c>
      <c r="O760" s="9" t="str">
        <f t="shared" si="123"/>
        <v>94.99.7 - Činnosti občanských iniciativ, protestních hnutí</v>
      </c>
      <c r="P760" s="9" t="s">
        <v>5963</v>
      </c>
      <c r="Q760" s="2">
        <f t="shared" si="127"/>
        <v>0</v>
      </c>
      <c r="S760" s="2">
        <f t="shared" si="125"/>
        <v>0</v>
      </c>
      <c r="T760" s="2" t="str">
        <f t="shared" si="126"/>
        <v>94997 - Činnosti občanských iniciativ, protestních hnutí</v>
      </c>
      <c r="AC760" s="2" t="s">
        <v>3112</v>
      </c>
    </row>
    <row r="761" spans="1:29" ht="15" customHeight="1" x14ac:dyDescent="0.25">
      <c r="A761" s="9">
        <v>5</v>
      </c>
      <c r="B761" s="9"/>
      <c r="C761" s="21"/>
      <c r="D761" s="16"/>
      <c r="E761" s="10" t="s">
        <v>5964</v>
      </c>
      <c r="F761" s="12" t="str">
        <f t="shared" si="131"/>
        <v>94.99.9</v>
      </c>
      <c r="G761" s="12" t="s">
        <v>5964</v>
      </c>
      <c r="H761" s="12" t="s">
        <v>3113</v>
      </c>
      <c r="I761" s="13" t="str">
        <f t="shared" si="122"/>
        <v>94999</v>
      </c>
      <c r="J761" s="13" t="s">
        <v>3113</v>
      </c>
      <c r="K761" s="13" t="str">
        <f t="shared" si="124"/>
        <v>94999 - Činnosti ostatních organizací j. n.</v>
      </c>
      <c r="L761" s="28">
        <f>IF(Převodník!$A$12='Číselník 2008 ÚR 4 a 5'!M761,1,0)</f>
        <v>0</v>
      </c>
      <c r="M761" s="2" t="s">
        <v>3115</v>
      </c>
      <c r="N761" s="14" t="s">
        <v>3114</v>
      </c>
      <c r="O761" s="9" t="str">
        <f t="shared" si="123"/>
        <v>94.99.9 - Činnosti ostatních organizací j. n.</v>
      </c>
      <c r="P761" s="9" t="s">
        <v>5965</v>
      </c>
      <c r="Q761" s="2">
        <f t="shared" si="127"/>
        <v>0</v>
      </c>
      <c r="S761" s="2">
        <f t="shared" si="125"/>
        <v>0</v>
      </c>
      <c r="T761" s="2" t="str">
        <f t="shared" si="126"/>
        <v>94999 - Činnosti ostatních organizací j. n.</v>
      </c>
      <c r="AC761" s="2" t="s">
        <v>3115</v>
      </c>
    </row>
    <row r="762" spans="1:29" ht="15" customHeight="1" x14ac:dyDescent="0.25">
      <c r="A762" s="9">
        <v>4</v>
      </c>
      <c r="B762" s="9"/>
      <c r="C762" s="10"/>
      <c r="D762" s="10"/>
      <c r="E762" s="11" t="s">
        <v>5966</v>
      </c>
      <c r="F762" s="12" t="str">
        <f t="shared" si="131"/>
        <v>95.11</v>
      </c>
      <c r="G762" s="12" t="s">
        <v>5966</v>
      </c>
      <c r="H762" s="12" t="s">
        <v>5967</v>
      </c>
      <c r="I762" s="13" t="str">
        <f t="shared" si="122"/>
        <v>95110</v>
      </c>
      <c r="J762" s="13" t="s">
        <v>3117</v>
      </c>
      <c r="K762" s="13" t="str">
        <f t="shared" si="124"/>
        <v>95110 - Opravy počítačů a periferních zařízení</v>
      </c>
      <c r="L762" s="28">
        <f>IF(Převodník!$A$12='Číselník 2008 ÚR 4 a 5'!M762,1,0)</f>
        <v>0</v>
      </c>
      <c r="M762" s="2" t="s">
        <v>3119</v>
      </c>
      <c r="N762" s="14" t="s">
        <v>3118</v>
      </c>
      <c r="O762" s="9" t="str">
        <f t="shared" si="123"/>
        <v>95.11 - Opravy počítačů a periferních zařízení</v>
      </c>
      <c r="P762" s="9" t="s">
        <v>5968</v>
      </c>
      <c r="Q762" s="2">
        <f t="shared" si="127"/>
        <v>0</v>
      </c>
      <c r="S762" s="2">
        <f t="shared" si="125"/>
        <v>0</v>
      </c>
      <c r="T762" s="2" t="str">
        <f t="shared" si="126"/>
        <v>95110 - Opravy počítačů a periferních zařízení</v>
      </c>
      <c r="AC762" s="2" t="s">
        <v>3119</v>
      </c>
    </row>
    <row r="763" spans="1:29" ht="15" customHeight="1" x14ac:dyDescent="0.25">
      <c r="A763" s="9">
        <v>4</v>
      </c>
      <c r="B763" s="9"/>
      <c r="C763" s="10"/>
      <c r="D763" s="10"/>
      <c r="E763" s="11" t="s">
        <v>5969</v>
      </c>
      <c r="F763" s="12" t="str">
        <f t="shared" si="131"/>
        <v>95.12</v>
      </c>
      <c r="G763" s="12" t="s">
        <v>5969</v>
      </c>
      <c r="H763" s="12" t="s">
        <v>5970</v>
      </c>
      <c r="I763" s="13" t="str">
        <f t="shared" si="122"/>
        <v>95120</v>
      </c>
      <c r="J763" s="13" t="s">
        <v>3123</v>
      </c>
      <c r="K763" s="13" t="str">
        <f t="shared" si="124"/>
        <v>95120 - Opravy komunikačních zařízení</v>
      </c>
      <c r="L763" s="28">
        <f>IF(Převodník!$A$12='Číselník 2008 ÚR 4 a 5'!M763,1,0)</f>
        <v>0</v>
      </c>
      <c r="M763" s="2" t="s">
        <v>3125</v>
      </c>
      <c r="N763" s="14" t="s">
        <v>3124</v>
      </c>
      <c r="O763" s="9" t="str">
        <f t="shared" si="123"/>
        <v>95.12 - Opravy komunikačních zařízení</v>
      </c>
      <c r="P763" s="9" t="s">
        <v>5971</v>
      </c>
      <c r="Q763" s="2">
        <f t="shared" si="127"/>
        <v>0</v>
      </c>
      <c r="S763" s="2">
        <f t="shared" si="125"/>
        <v>0</v>
      </c>
      <c r="T763" s="2" t="str">
        <f t="shared" si="126"/>
        <v>95120 - Opravy komunikačních zařízení</v>
      </c>
      <c r="AC763" s="2" t="s">
        <v>3125</v>
      </c>
    </row>
    <row r="764" spans="1:29" ht="15" customHeight="1" x14ac:dyDescent="0.25">
      <c r="A764" s="9">
        <v>4</v>
      </c>
      <c r="B764" s="9"/>
      <c r="C764" s="10"/>
      <c r="D764" s="10"/>
      <c r="E764" s="11" t="s">
        <v>5972</v>
      </c>
      <c r="F764" s="12" t="str">
        <f t="shared" si="131"/>
        <v>95.21</v>
      </c>
      <c r="G764" s="12" t="s">
        <v>5972</v>
      </c>
      <c r="H764" s="12" t="s">
        <v>5973</v>
      </c>
      <c r="I764" s="13" t="str">
        <f t="shared" si="122"/>
        <v>95210</v>
      </c>
      <c r="J764" s="13" t="s">
        <v>3127</v>
      </c>
      <c r="K764" s="13" t="str">
        <f t="shared" si="124"/>
        <v xml:space="preserve">95210 - Opravy spotřební elektroniky </v>
      </c>
      <c r="L764" s="28">
        <f>IF(Převodník!$A$12='Číselník 2008 ÚR 4 a 5'!M764,1,0)</f>
        <v>0</v>
      </c>
      <c r="M764" s="2" t="s">
        <v>3129</v>
      </c>
      <c r="N764" s="14" t="s">
        <v>5974</v>
      </c>
      <c r="O764" s="9" t="str">
        <f t="shared" si="123"/>
        <v xml:space="preserve">95.21 - Opravy spotřební elektroniky </v>
      </c>
      <c r="P764" s="9" t="s">
        <v>5975</v>
      </c>
      <c r="Q764" s="2">
        <f t="shared" si="127"/>
        <v>0</v>
      </c>
      <c r="S764" s="2">
        <f t="shared" si="125"/>
        <v>0</v>
      </c>
      <c r="T764" s="2" t="str">
        <f t="shared" si="126"/>
        <v>95210 - Opravy spotřební elektroniky</v>
      </c>
      <c r="AC764" s="2" t="s">
        <v>3129</v>
      </c>
    </row>
    <row r="765" spans="1:29" ht="15" customHeight="1" x14ac:dyDescent="0.25">
      <c r="A765" s="9">
        <v>4</v>
      </c>
      <c r="B765" s="9"/>
      <c r="C765" s="10"/>
      <c r="D765" s="10"/>
      <c r="E765" s="11" t="s">
        <v>5976</v>
      </c>
      <c r="F765" s="12" t="str">
        <f t="shared" si="131"/>
        <v>95.22</v>
      </c>
      <c r="G765" s="12" t="s">
        <v>5976</v>
      </c>
      <c r="H765" s="12" t="s">
        <v>5977</v>
      </c>
      <c r="I765" s="13" t="str">
        <f t="shared" si="122"/>
        <v>95220</v>
      </c>
      <c r="J765" s="13" t="s">
        <v>3131</v>
      </c>
      <c r="K765" s="13" t="str">
        <f t="shared" si="124"/>
        <v>95220 - Opravy přístrojů a zařízení převážně pro domácnost, dům a zahradu</v>
      </c>
      <c r="L765" s="28">
        <f>IF(Převodník!$A$12='Číselník 2008 ÚR 4 a 5'!M765,1,0)</f>
        <v>0</v>
      </c>
      <c r="M765" s="2" t="s">
        <v>5978</v>
      </c>
      <c r="N765" s="14" t="s">
        <v>5979</v>
      </c>
      <c r="O765" s="9" t="str">
        <f t="shared" si="123"/>
        <v>95.22 - Opravy přístrojů a zařízení převážně pro domácnost, dům a zahradu</v>
      </c>
      <c r="P765" s="9" t="s">
        <v>5980</v>
      </c>
      <c r="Q765" s="2">
        <f t="shared" si="127"/>
        <v>0</v>
      </c>
      <c r="S765" s="2">
        <f t="shared" si="125"/>
        <v>0</v>
      </c>
      <c r="T765" s="2" t="str">
        <f t="shared" si="126"/>
        <v>95220 - Opravy přístrojů a zařízení převážně pro domácnost, dům a zahradu</v>
      </c>
      <c r="AC765" s="2" t="s">
        <v>5978</v>
      </c>
    </row>
    <row r="766" spans="1:29" ht="15" customHeight="1" x14ac:dyDescent="0.25">
      <c r="A766" s="9">
        <v>4</v>
      </c>
      <c r="B766" s="9"/>
      <c r="C766" s="10"/>
      <c r="D766" s="10"/>
      <c r="E766" s="11" t="s">
        <v>5981</v>
      </c>
      <c r="F766" s="12" t="str">
        <f t="shared" si="131"/>
        <v>95.23</v>
      </c>
      <c r="G766" s="12" t="s">
        <v>5981</v>
      </c>
      <c r="H766" s="12" t="s">
        <v>5982</v>
      </c>
      <c r="I766" s="13" t="str">
        <f t="shared" si="122"/>
        <v>95230</v>
      </c>
      <c r="J766" s="13" t="s">
        <v>3136</v>
      </c>
      <c r="K766" s="13" t="str">
        <f t="shared" si="124"/>
        <v>95230 - Opravy obuvi a kožených výrobků</v>
      </c>
      <c r="L766" s="28">
        <f>IF(Převodník!$A$12='Číselník 2008 ÚR 4 a 5'!M766,1,0)</f>
        <v>0</v>
      </c>
      <c r="M766" s="2" t="s">
        <v>5983</v>
      </c>
      <c r="N766" s="14" t="s">
        <v>5984</v>
      </c>
      <c r="O766" s="9" t="str">
        <f t="shared" si="123"/>
        <v>95.23 - Opravy obuvi a kožených výrobků</v>
      </c>
      <c r="P766" s="9" t="s">
        <v>5985</v>
      </c>
      <c r="Q766" s="2">
        <f t="shared" si="127"/>
        <v>0</v>
      </c>
      <c r="S766" s="2">
        <f t="shared" si="125"/>
        <v>0</v>
      </c>
      <c r="T766" s="2" t="str">
        <f t="shared" si="126"/>
        <v>95230 - Opravy obuvi a kožených výrobků</v>
      </c>
      <c r="AC766" s="2" t="s">
        <v>5983</v>
      </c>
    </row>
    <row r="767" spans="1:29" ht="15" customHeight="1" x14ac:dyDescent="0.25">
      <c r="A767" s="9">
        <v>4</v>
      </c>
      <c r="B767" s="9"/>
      <c r="C767" s="10"/>
      <c r="D767" s="10"/>
      <c r="E767" s="11" t="s">
        <v>5986</v>
      </c>
      <c r="F767" s="12" t="str">
        <f t="shared" si="131"/>
        <v>95.24</v>
      </c>
      <c r="G767" s="12" t="s">
        <v>5986</v>
      </c>
      <c r="H767" s="12" t="s">
        <v>5987</v>
      </c>
      <c r="I767" s="13" t="str">
        <f t="shared" si="122"/>
        <v>95240</v>
      </c>
      <c r="J767" s="13" t="s">
        <v>3141</v>
      </c>
      <c r="K767" s="13" t="str">
        <f t="shared" si="124"/>
        <v>95240 - Opravy nábytku a bytového zařízení</v>
      </c>
      <c r="L767" s="28">
        <f>IF(Převodník!$A$12='Číselník 2008 ÚR 4 a 5'!M767,1,0)</f>
        <v>0</v>
      </c>
      <c r="M767" s="2" t="s">
        <v>3143</v>
      </c>
      <c r="N767" s="14" t="s">
        <v>3142</v>
      </c>
      <c r="O767" s="9" t="str">
        <f t="shared" si="123"/>
        <v>95.24 - Opravy nábytku a bytového zařízení</v>
      </c>
      <c r="P767" s="9" t="s">
        <v>5988</v>
      </c>
      <c r="Q767" s="2">
        <f t="shared" si="127"/>
        <v>0</v>
      </c>
      <c r="S767" s="2">
        <f t="shared" si="125"/>
        <v>0</v>
      </c>
      <c r="T767" s="2" t="str">
        <f t="shared" si="126"/>
        <v>95240 - Opravy nábytku a bytového zařízení</v>
      </c>
      <c r="AC767" s="2" t="s">
        <v>3143</v>
      </c>
    </row>
    <row r="768" spans="1:29" ht="15" customHeight="1" x14ac:dyDescent="0.25">
      <c r="A768" s="9">
        <v>4</v>
      </c>
      <c r="B768" s="9"/>
      <c r="C768" s="10"/>
      <c r="D768" s="10"/>
      <c r="E768" s="11" t="s">
        <v>5989</v>
      </c>
      <c r="F768" s="12" t="str">
        <f t="shared" si="131"/>
        <v>95.25</v>
      </c>
      <c r="G768" s="12" t="s">
        <v>5989</v>
      </c>
      <c r="H768" s="12" t="s">
        <v>5990</v>
      </c>
      <c r="I768" s="13" t="str">
        <f t="shared" si="122"/>
        <v>95250</v>
      </c>
      <c r="J768" s="13" t="s">
        <v>3146</v>
      </c>
      <c r="K768" s="13" t="str">
        <f t="shared" si="124"/>
        <v>95250 - Opravy hodin, hodinek a klenotnických výrobků</v>
      </c>
      <c r="L768" s="28">
        <f>IF(Převodník!$A$12='Číselník 2008 ÚR 4 a 5'!M768,1,0)</f>
        <v>0</v>
      </c>
      <c r="M768" s="2" t="s">
        <v>3148</v>
      </c>
      <c r="N768" s="14" t="s">
        <v>3147</v>
      </c>
      <c r="O768" s="9" t="str">
        <f t="shared" si="123"/>
        <v>95.25 - Opravy hodin, hodinek a klenotnických výrobků</v>
      </c>
      <c r="P768" s="9" t="s">
        <v>5991</v>
      </c>
      <c r="Q768" s="2">
        <f t="shared" si="127"/>
        <v>0</v>
      </c>
      <c r="S768" s="2">
        <f t="shared" si="125"/>
        <v>0</v>
      </c>
      <c r="T768" s="2" t="str">
        <f t="shared" si="126"/>
        <v>95250 - Opravy hodin, hodinek a klenotnických výrobků</v>
      </c>
      <c r="AC768" s="2" t="s">
        <v>3148</v>
      </c>
    </row>
    <row r="769" spans="1:29" ht="15" customHeight="1" x14ac:dyDescent="0.25">
      <c r="A769" s="9">
        <v>4</v>
      </c>
      <c r="B769" s="9"/>
      <c r="C769" s="10"/>
      <c r="D769" s="10"/>
      <c r="E769" s="11" t="s">
        <v>5992</v>
      </c>
      <c r="F769" s="12" t="str">
        <f t="shared" si="131"/>
        <v>95.29</v>
      </c>
      <c r="G769" s="12" t="s">
        <v>5992</v>
      </c>
      <c r="H769" s="12" t="s">
        <v>5993</v>
      </c>
      <c r="I769" s="13" t="str">
        <f t="shared" si="122"/>
        <v>95290</v>
      </c>
      <c r="J769" s="13" t="s">
        <v>3151</v>
      </c>
      <c r="K769" s="13" t="str">
        <f t="shared" si="124"/>
        <v>95290 - Opravy ostatních výrobků pro osobní potřebu a převážně pro domácnost</v>
      </c>
      <c r="L769" s="28">
        <f>IF(Převodník!$A$12='Číselník 2008 ÚR 4 a 5'!M769,1,0)</f>
        <v>0</v>
      </c>
      <c r="M769" s="2" t="s">
        <v>5994</v>
      </c>
      <c r="N769" s="14" t="s">
        <v>5995</v>
      </c>
      <c r="O769" s="9" t="str">
        <f t="shared" si="123"/>
        <v>95.29 - Opravy ostatních výrobků pro osobní potřebu a převážně pro domácnost</v>
      </c>
      <c r="P769" s="9" t="s">
        <v>5996</v>
      </c>
      <c r="Q769" s="2">
        <f t="shared" si="127"/>
        <v>0</v>
      </c>
      <c r="S769" s="2">
        <f t="shared" si="125"/>
        <v>0</v>
      </c>
      <c r="T769" s="2" t="str">
        <f t="shared" si="126"/>
        <v>95290 - Opravy ostatních výrobků pro osobní potřebu a převážně pro domácnost</v>
      </c>
      <c r="AC769" s="2" t="s">
        <v>5994</v>
      </c>
    </row>
    <row r="770" spans="1:29" ht="15" customHeight="1" x14ac:dyDescent="0.25">
      <c r="A770" s="9">
        <v>4</v>
      </c>
      <c r="B770" s="9"/>
      <c r="C770" s="10"/>
      <c r="D770" s="10"/>
      <c r="E770" s="11" t="s">
        <v>5997</v>
      </c>
      <c r="F770" s="12" t="str">
        <f t="shared" si="131"/>
        <v>96.01</v>
      </c>
      <c r="G770" s="12" t="s">
        <v>5997</v>
      </c>
      <c r="H770" s="12" t="s">
        <v>5998</v>
      </c>
      <c r="I770" s="13" t="str">
        <f t="shared" si="122"/>
        <v>96010</v>
      </c>
      <c r="J770" s="13" t="s">
        <v>3156</v>
      </c>
      <c r="K770" s="13" t="str">
        <f t="shared" si="124"/>
        <v>96010 - Praní a chemické čištění textilních a kožešinových výrobků</v>
      </c>
      <c r="L770" s="28">
        <f>IF(Převodník!$A$12='Číselník 2008 ÚR 4 a 5'!M770,1,0)</f>
        <v>0</v>
      </c>
      <c r="M770" s="2" t="s">
        <v>3158</v>
      </c>
      <c r="N770" s="14" t="s">
        <v>3157</v>
      </c>
      <c r="O770" s="9" t="str">
        <f t="shared" si="123"/>
        <v>96.01 - Praní a chemické čištění textilních a kožešinových výrobků</v>
      </c>
      <c r="P770" s="9" t="s">
        <v>5999</v>
      </c>
      <c r="Q770" s="2">
        <f t="shared" si="127"/>
        <v>0</v>
      </c>
      <c r="S770" s="2">
        <f t="shared" si="125"/>
        <v>0</v>
      </c>
      <c r="T770" s="2" t="str">
        <f t="shared" si="126"/>
        <v>96010 - Praní a chemické čištění textilních a kožešinových výrobků</v>
      </c>
      <c r="AC770" s="2" t="s">
        <v>3158</v>
      </c>
    </row>
    <row r="771" spans="1:29" ht="15" customHeight="1" x14ac:dyDescent="0.25">
      <c r="A771" s="9">
        <v>4</v>
      </c>
      <c r="B771" s="9"/>
      <c r="C771" s="10"/>
      <c r="D771" s="10"/>
      <c r="E771" s="11" t="s">
        <v>6000</v>
      </c>
      <c r="F771" s="12" t="str">
        <f t="shared" si="131"/>
        <v>96.02</v>
      </c>
      <c r="G771" s="12" t="s">
        <v>6000</v>
      </c>
      <c r="H771" s="12" t="s">
        <v>6001</v>
      </c>
      <c r="I771" s="13" t="str">
        <f t="shared" si="122"/>
        <v>96020</v>
      </c>
      <c r="J771" s="13" t="s">
        <v>3163</v>
      </c>
      <c r="K771" s="13" t="str">
        <f t="shared" si="124"/>
        <v xml:space="preserve">96020 - Kadeřnické, kosmetické a podobné činnosti </v>
      </c>
      <c r="L771" s="28">
        <f>IF(Převodník!$A$12='Číselník 2008 ÚR 4 a 5'!M771,1,0)</f>
        <v>0</v>
      </c>
      <c r="M771" s="2" t="s">
        <v>3165</v>
      </c>
      <c r="N771" s="14" t="s">
        <v>6002</v>
      </c>
      <c r="O771" s="9" t="str">
        <f t="shared" si="123"/>
        <v xml:space="preserve">96.02 - Kadeřnické, kosmetické a podobné činnosti </v>
      </c>
      <c r="P771" s="9" t="s">
        <v>6003</v>
      </c>
      <c r="Q771" s="2">
        <f t="shared" si="127"/>
        <v>0</v>
      </c>
      <c r="S771" s="2">
        <f t="shared" si="125"/>
        <v>0</v>
      </c>
      <c r="T771" s="2" t="str">
        <f t="shared" si="126"/>
        <v>96020 - Kadeřnické, kosmetické a podobné činnosti</v>
      </c>
      <c r="AC771" s="2" t="s">
        <v>3165</v>
      </c>
    </row>
    <row r="772" spans="1:29" ht="15" customHeight="1" x14ac:dyDescent="0.25">
      <c r="A772" s="9">
        <v>4</v>
      </c>
      <c r="B772" s="9"/>
      <c r="C772" s="10"/>
      <c r="D772" s="10"/>
      <c r="E772" s="11" t="s">
        <v>6004</v>
      </c>
      <c r="F772" s="12" t="str">
        <f t="shared" si="131"/>
        <v>96.03</v>
      </c>
      <c r="G772" s="12" t="s">
        <v>6004</v>
      </c>
      <c r="H772" s="12" t="s">
        <v>6005</v>
      </c>
      <c r="I772" s="13" t="str">
        <f t="shared" ref="I772:I778" si="132">IF(LEN(H772)=1,H772,IF(LEN(H772)=2,_xlfn.CONCAT(H772,"000"),IF(LEN(H772)=3,_xlfn.CONCAT(H772,"00"),IF(LEN(H772)=4,_xlfn.CONCAT(H772,"0"),IF(LEN(H772)=5,_xlfn.CONCAT(H772,""),H772)))))</f>
        <v>96030</v>
      </c>
      <c r="J772" s="13" t="s">
        <v>3171</v>
      </c>
      <c r="K772" s="13" t="str">
        <f t="shared" si="124"/>
        <v xml:space="preserve">96030 - Pohřební a související činnosti </v>
      </c>
      <c r="L772" s="28">
        <f>IF(Převodník!$A$12='Číselník 2008 ÚR 4 a 5'!M772,1,0)</f>
        <v>0</v>
      </c>
      <c r="M772" s="2" t="s">
        <v>3173</v>
      </c>
      <c r="N772" s="14" t="s">
        <v>6006</v>
      </c>
      <c r="O772" s="9" t="str">
        <f t="shared" ref="O772:O778" si="133">G772&amp;" - "&amp;N772</f>
        <v xml:space="preserve">96.03 - Pohřební a související činnosti </v>
      </c>
      <c r="P772" s="9" t="s">
        <v>6007</v>
      </c>
      <c r="Q772" s="2">
        <f t="shared" si="127"/>
        <v>0</v>
      </c>
      <c r="S772" s="2">
        <f t="shared" si="125"/>
        <v>0</v>
      </c>
      <c r="T772" s="2" t="str">
        <f t="shared" si="126"/>
        <v>96030 - Pohřební a související činnosti</v>
      </c>
      <c r="AC772" s="2" t="s">
        <v>3173</v>
      </c>
    </row>
    <row r="773" spans="1:29" ht="15" customHeight="1" x14ac:dyDescent="0.25">
      <c r="A773" s="9">
        <v>4</v>
      </c>
      <c r="B773" s="9"/>
      <c r="C773" s="10"/>
      <c r="D773" s="10"/>
      <c r="E773" s="11" t="s">
        <v>6008</v>
      </c>
      <c r="F773" s="12" t="str">
        <f t="shared" si="131"/>
        <v>96.04</v>
      </c>
      <c r="G773" s="12" t="s">
        <v>6008</v>
      </c>
      <c r="H773" s="12" t="s">
        <v>6009</v>
      </c>
      <c r="I773" s="13" t="str">
        <f t="shared" si="132"/>
        <v>96040</v>
      </c>
      <c r="J773" s="13" t="s">
        <v>3176</v>
      </c>
      <c r="K773" s="13" t="str">
        <f t="shared" ref="K773:K778" si="134">J773&amp;" - "&amp;N773</f>
        <v>96040 - Činnosti pro osobní a fyzickou pohodu</v>
      </c>
      <c r="L773" s="28">
        <f>IF(Převodník!$A$12='Číselník 2008 ÚR 4 a 5'!M773,1,0)</f>
        <v>0</v>
      </c>
      <c r="M773" s="2" t="s">
        <v>3178</v>
      </c>
      <c r="N773" s="17" t="s">
        <v>3177</v>
      </c>
      <c r="O773" s="9" t="str">
        <f t="shared" si="133"/>
        <v>96.04 - Činnosti pro osobní a fyzickou pohodu</v>
      </c>
      <c r="P773" s="9" t="s">
        <v>6010</v>
      </c>
      <c r="Q773" s="2">
        <f t="shared" si="127"/>
        <v>0</v>
      </c>
      <c r="S773" s="2">
        <f t="shared" ref="S773:S778" si="135">IF(T773=M773,0,1)</f>
        <v>0</v>
      </c>
      <c r="T773" s="2" t="str">
        <f t="shared" ref="T773:T778" si="136">TRIM(M773)</f>
        <v>96040 - Činnosti pro osobní a fyzickou pohodu</v>
      </c>
      <c r="AC773" s="2" t="s">
        <v>3178</v>
      </c>
    </row>
    <row r="774" spans="1:29" ht="15" customHeight="1" x14ac:dyDescent="0.25">
      <c r="A774" s="9">
        <v>4</v>
      </c>
      <c r="B774" s="9"/>
      <c r="C774" s="10"/>
      <c r="D774" s="10"/>
      <c r="E774" s="11" t="s">
        <v>6011</v>
      </c>
      <c r="F774" s="12" t="str">
        <f t="shared" si="131"/>
        <v>96.09</v>
      </c>
      <c r="G774" s="12" t="s">
        <v>6011</v>
      </c>
      <c r="H774" s="12" t="s">
        <v>6012</v>
      </c>
      <c r="I774" s="13" t="str">
        <f t="shared" si="132"/>
        <v>96090</v>
      </c>
      <c r="J774" s="13" t="s">
        <v>3182</v>
      </c>
      <c r="K774" s="13" t="str">
        <f t="shared" si="134"/>
        <v>96090 - Poskytování ostatních osobních služeb j. n.</v>
      </c>
      <c r="L774" s="28">
        <f>IF(Převodník!$A$12='Číselník 2008 ÚR 4 a 5'!M774,1,0)</f>
        <v>0</v>
      </c>
      <c r="M774" s="2" t="s">
        <v>3184</v>
      </c>
      <c r="N774" s="14" t="s">
        <v>6013</v>
      </c>
      <c r="O774" s="9" t="str">
        <f t="shared" si="133"/>
        <v>96.09 - Poskytování ostatních osobních služeb j. n.</v>
      </c>
      <c r="P774" s="9" t="s">
        <v>6014</v>
      </c>
      <c r="Q774" s="2">
        <f t="shared" si="127"/>
        <v>0</v>
      </c>
      <c r="S774" s="2">
        <f t="shared" si="135"/>
        <v>0</v>
      </c>
      <c r="T774" s="2" t="str">
        <f t="shared" si="136"/>
        <v>96090 - Poskytování ostatních osobních služeb j. n.</v>
      </c>
      <c r="AC774" s="2" t="s">
        <v>3184</v>
      </c>
    </row>
    <row r="775" spans="1:29" ht="15" customHeight="1" x14ac:dyDescent="0.25">
      <c r="A775" s="9">
        <v>4</v>
      </c>
      <c r="B775" s="9"/>
      <c r="C775" s="10"/>
      <c r="D775" s="10"/>
      <c r="E775" s="11" t="s">
        <v>6015</v>
      </c>
      <c r="F775" s="12" t="str">
        <f>E775</f>
        <v>97.00</v>
      </c>
      <c r="G775" s="12" t="s">
        <v>6015</v>
      </c>
      <c r="H775" s="12" t="s">
        <v>6016</v>
      </c>
      <c r="I775" s="13" t="str">
        <f t="shared" si="132"/>
        <v>97000</v>
      </c>
      <c r="J775" s="13" t="s">
        <v>3187</v>
      </c>
      <c r="K775" s="13" t="str">
        <f t="shared" si="134"/>
        <v xml:space="preserve">97000 - Činnosti domácností jako zaměstnavatelů domácího personálu </v>
      </c>
      <c r="L775" s="28">
        <f>IF(Převodník!$A$12='Číselník 2008 ÚR 4 a 5'!M775,1,0)</f>
        <v>0</v>
      </c>
      <c r="M775" s="2" t="s">
        <v>3189</v>
      </c>
      <c r="N775" s="14" t="s">
        <v>6017</v>
      </c>
      <c r="O775" s="9" t="str">
        <f t="shared" si="133"/>
        <v xml:space="preserve">97.00 - Činnosti domácností jako zaměstnavatelů domácího personálu </v>
      </c>
      <c r="P775" s="9" t="s">
        <v>6018</v>
      </c>
      <c r="Q775" s="2">
        <f t="shared" ref="Q775:Q778" si="137">IF(J775=J774,1,0)</f>
        <v>0</v>
      </c>
      <c r="S775" s="2">
        <f t="shared" si="135"/>
        <v>0</v>
      </c>
      <c r="T775" s="2" t="str">
        <f t="shared" si="136"/>
        <v>97000 - Činnosti domácností jako zaměstnavatelů domácího personálu</v>
      </c>
      <c r="AC775" s="2" t="s">
        <v>3189</v>
      </c>
    </row>
    <row r="776" spans="1:29" ht="15" customHeight="1" x14ac:dyDescent="0.25">
      <c r="A776" s="9">
        <v>4</v>
      </c>
      <c r="B776" s="9"/>
      <c r="C776" s="10"/>
      <c r="D776" s="21"/>
      <c r="E776" s="11" t="s">
        <v>6019</v>
      </c>
      <c r="F776" s="12" t="str">
        <f>E776</f>
        <v>98.10</v>
      </c>
      <c r="G776" s="12" t="s">
        <v>6019</v>
      </c>
      <c r="H776" s="12" t="s">
        <v>6020</v>
      </c>
      <c r="I776" s="13" t="str">
        <f t="shared" si="132"/>
        <v>98100</v>
      </c>
      <c r="J776" s="13" t="s">
        <v>3191</v>
      </c>
      <c r="K776" s="13" t="str">
        <f t="shared" si="134"/>
        <v>98100 - Činnosti domácností produkujících blíže neurčené výrobky pro vlastní potřebu</v>
      </c>
      <c r="L776" s="28">
        <f>IF(Převodník!$A$12='Číselník 2008 ÚR 4 a 5'!M776,1,0)</f>
        <v>0</v>
      </c>
      <c r="M776" s="2" t="s">
        <v>3193</v>
      </c>
      <c r="N776" s="14" t="s">
        <v>3192</v>
      </c>
      <c r="O776" s="9" t="str">
        <f t="shared" si="133"/>
        <v>98.10 - Činnosti domácností produkujících blíže neurčené výrobky pro vlastní potřebu</v>
      </c>
      <c r="P776" s="9" t="s">
        <v>6021</v>
      </c>
      <c r="Q776" s="2">
        <f t="shared" si="137"/>
        <v>0</v>
      </c>
      <c r="S776" s="2">
        <f t="shared" si="135"/>
        <v>0</v>
      </c>
      <c r="T776" s="2" t="str">
        <f t="shared" si="136"/>
        <v>98100 - Činnosti domácností produkujících blíže neurčené výrobky pro vlastní potřebu</v>
      </c>
      <c r="AC776" s="2" t="s">
        <v>3193</v>
      </c>
    </row>
    <row r="777" spans="1:29" ht="15" customHeight="1" x14ac:dyDescent="0.25">
      <c r="A777" s="9">
        <v>4</v>
      </c>
      <c r="B777" s="9"/>
      <c r="C777" s="10"/>
      <c r="D777" s="10"/>
      <c r="E777" s="11" t="s">
        <v>6022</v>
      </c>
      <c r="F777" s="12" t="str">
        <f>E777</f>
        <v>98.20</v>
      </c>
      <c r="G777" s="12" t="s">
        <v>6022</v>
      </c>
      <c r="H777" s="12" t="s">
        <v>6023</v>
      </c>
      <c r="I777" s="13" t="str">
        <f t="shared" si="132"/>
        <v>98200</v>
      </c>
      <c r="J777" s="13" t="s">
        <v>3194</v>
      </c>
      <c r="K777" s="13" t="str">
        <f t="shared" si="134"/>
        <v>98200 - Činnosti domácností poskytujících blíže neurčené služby pro vlastní potřebu</v>
      </c>
      <c r="L777" s="28">
        <f>IF(Převodník!$A$12='Číselník 2008 ÚR 4 a 5'!M777,1,0)</f>
        <v>0</v>
      </c>
      <c r="M777" s="2" t="s">
        <v>3196</v>
      </c>
      <c r="N777" s="14" t="s">
        <v>3195</v>
      </c>
      <c r="O777" s="9" t="str">
        <f t="shared" si="133"/>
        <v>98.20 - Činnosti domácností poskytujících blíže neurčené služby pro vlastní potřebu</v>
      </c>
      <c r="P777" s="9" t="s">
        <v>6024</v>
      </c>
      <c r="Q777" s="2">
        <f t="shared" si="137"/>
        <v>0</v>
      </c>
      <c r="S777" s="2">
        <f t="shared" si="135"/>
        <v>0</v>
      </c>
      <c r="T777" s="2" t="str">
        <f t="shared" si="136"/>
        <v>98200 - Činnosti domácností poskytujících blíže neurčené služby pro vlastní potřebu</v>
      </c>
      <c r="AC777" s="2" t="s">
        <v>3196</v>
      </c>
    </row>
    <row r="778" spans="1:29" ht="15" customHeight="1" x14ac:dyDescent="0.25">
      <c r="A778" s="9">
        <v>4</v>
      </c>
      <c r="B778" s="9"/>
      <c r="C778" s="10"/>
      <c r="D778" s="10"/>
      <c r="E778" s="11" t="s">
        <v>6025</v>
      </c>
      <c r="F778" s="12" t="str">
        <f>E778</f>
        <v>99.00</v>
      </c>
      <c r="G778" s="12" t="s">
        <v>6025</v>
      </c>
      <c r="H778" s="12" t="s">
        <v>6026</v>
      </c>
      <c r="I778" s="13" t="str">
        <f t="shared" si="132"/>
        <v>99000</v>
      </c>
      <c r="J778" s="13" t="s">
        <v>3197</v>
      </c>
      <c r="K778" s="13" t="str">
        <f t="shared" si="134"/>
        <v>99000 - Činnosti exteritoriálních organizací a orgánů</v>
      </c>
      <c r="L778" s="28">
        <f>IF(Převodník!$A$12='Číselník 2008 ÚR 4 a 5'!M778,1,0)</f>
        <v>0</v>
      </c>
      <c r="M778" s="2" t="s">
        <v>3199</v>
      </c>
      <c r="N778" s="14" t="s">
        <v>3198</v>
      </c>
      <c r="O778" s="9" t="str">
        <f t="shared" si="133"/>
        <v>99.00 - Činnosti exteritoriálních organizací a orgánů</v>
      </c>
      <c r="P778" s="9" t="s">
        <v>6027</v>
      </c>
      <c r="Q778" s="2">
        <f t="shared" si="137"/>
        <v>0</v>
      </c>
      <c r="S778" s="2">
        <f t="shared" si="135"/>
        <v>0</v>
      </c>
      <c r="T778" s="2" t="str">
        <f t="shared" si="136"/>
        <v>99000 - Činnosti exteritoriálních organizací a orgánů</v>
      </c>
      <c r="AC778" s="2" t="s">
        <v>3199</v>
      </c>
    </row>
    <row r="779" spans="1:29" x14ac:dyDescent="0.25">
      <c r="C779" s="25"/>
      <c r="D779" s="25"/>
      <c r="E779" s="25"/>
      <c r="F779" s="26"/>
      <c r="G779" s="26"/>
      <c r="H779" s="25"/>
      <c r="I779" s="26"/>
      <c r="J779" s="26"/>
      <c r="K779" s="26"/>
      <c r="L779" s="26"/>
      <c r="M779" s="26"/>
      <c r="N779" s="26"/>
    </row>
  </sheetData>
  <mergeCells count="1">
    <mergeCell ref="A1:P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291E3-9FB4-4519-9653-10AD276ED5C6}">
  <dimension ref="A1:A751"/>
  <sheetViews>
    <sheetView workbookViewId="0">
      <selection activeCell="G15" sqref="G15"/>
    </sheetView>
  </sheetViews>
  <sheetFormatPr defaultRowHeight="15" x14ac:dyDescent="0.25"/>
  <cols>
    <col min="1" max="1" width="107.5703125" customWidth="1"/>
  </cols>
  <sheetData>
    <row r="1" spans="1:1" x14ac:dyDescent="0.25">
      <c r="A1" t="s">
        <v>6028</v>
      </c>
    </row>
    <row r="2" spans="1:1" x14ac:dyDescent="0.25">
      <c r="A2" s="30" t="s">
        <v>25</v>
      </c>
    </row>
    <row r="3" spans="1:1" x14ac:dyDescent="0.25">
      <c r="A3" s="30" t="s">
        <v>28</v>
      </c>
    </row>
    <row r="4" spans="1:1" x14ac:dyDescent="0.25">
      <c r="A4" s="30" t="s">
        <v>32</v>
      </c>
    </row>
    <row r="5" spans="1:1" x14ac:dyDescent="0.25">
      <c r="A5" s="30" t="s">
        <v>35</v>
      </c>
    </row>
    <row r="6" spans="1:1" x14ac:dyDescent="0.25">
      <c r="A6" s="30" t="s">
        <v>38</v>
      </c>
    </row>
    <row r="7" spans="1:1" x14ac:dyDescent="0.25">
      <c r="A7" s="30" t="s">
        <v>41</v>
      </c>
    </row>
    <row r="8" spans="1:1" x14ac:dyDescent="0.25">
      <c r="A8" s="30" t="s">
        <v>44</v>
      </c>
    </row>
    <row r="9" spans="1:1" x14ac:dyDescent="0.25">
      <c r="A9" s="30" t="s">
        <v>48</v>
      </c>
    </row>
    <row r="10" spans="1:1" x14ac:dyDescent="0.25">
      <c r="A10" s="30" t="s">
        <v>51</v>
      </c>
    </row>
    <row r="11" spans="1:1" x14ac:dyDescent="0.25">
      <c r="A11" s="30" t="s">
        <v>54</v>
      </c>
    </row>
    <row r="12" spans="1:1" x14ac:dyDescent="0.25">
      <c r="A12" s="30" t="s">
        <v>57</v>
      </c>
    </row>
    <row r="13" spans="1:1" x14ac:dyDescent="0.25">
      <c r="A13" s="30" t="s">
        <v>60</v>
      </c>
    </row>
    <row r="14" spans="1:1" x14ac:dyDescent="0.25">
      <c r="A14" s="30" t="s">
        <v>63</v>
      </c>
    </row>
    <row r="15" spans="1:1" x14ac:dyDescent="0.25">
      <c r="A15" s="30" t="s">
        <v>66</v>
      </c>
    </row>
    <row r="16" spans="1:1" x14ac:dyDescent="0.25">
      <c r="A16" s="30" t="s">
        <v>71</v>
      </c>
    </row>
    <row r="17" spans="1:1" x14ac:dyDescent="0.25">
      <c r="A17" s="30" t="s">
        <v>74</v>
      </c>
    </row>
    <row r="18" spans="1:1" x14ac:dyDescent="0.25">
      <c r="A18" s="30" t="s">
        <v>77</v>
      </c>
    </row>
    <row r="19" spans="1:1" x14ac:dyDescent="0.25">
      <c r="A19" s="30" t="s">
        <v>80</v>
      </c>
    </row>
    <row r="20" spans="1:1" x14ac:dyDescent="0.25">
      <c r="A20" s="30" t="s">
        <v>85</v>
      </c>
    </row>
    <row r="21" spans="1:1" x14ac:dyDescent="0.25">
      <c r="A21" s="30" t="s">
        <v>90</v>
      </c>
    </row>
    <row r="22" spans="1:1" x14ac:dyDescent="0.25">
      <c r="A22" s="30" t="s">
        <v>93</v>
      </c>
    </row>
    <row r="23" spans="1:1" x14ac:dyDescent="0.25">
      <c r="A23" s="30" t="s">
        <v>96</v>
      </c>
    </row>
    <row r="24" spans="1:1" x14ac:dyDescent="0.25">
      <c r="A24" s="30" t="s">
        <v>99</v>
      </c>
    </row>
    <row r="25" spans="1:1" x14ac:dyDescent="0.25">
      <c r="A25" s="30" t="s">
        <v>102</v>
      </c>
    </row>
    <row r="26" spans="1:1" x14ac:dyDescent="0.25">
      <c r="A26" s="30" t="s">
        <v>107</v>
      </c>
    </row>
    <row r="27" spans="1:1" x14ac:dyDescent="0.25">
      <c r="A27" s="30" t="s">
        <v>124</v>
      </c>
    </row>
    <row r="28" spans="1:1" x14ac:dyDescent="0.25">
      <c r="A28" s="30" t="s">
        <v>127</v>
      </c>
    </row>
    <row r="29" spans="1:1" x14ac:dyDescent="0.25">
      <c r="A29" s="30" t="s">
        <v>130</v>
      </c>
    </row>
    <row r="30" spans="1:1" x14ac:dyDescent="0.25">
      <c r="A30" s="30" t="s">
        <v>135</v>
      </c>
    </row>
    <row r="31" spans="1:1" x14ac:dyDescent="0.25">
      <c r="A31" s="30" t="s">
        <v>141</v>
      </c>
    </row>
    <row r="32" spans="1:1" x14ac:dyDescent="0.25">
      <c r="A32" s="30" t="s">
        <v>146</v>
      </c>
    </row>
    <row r="33" spans="1:1" x14ac:dyDescent="0.25">
      <c r="A33" s="30" t="s">
        <v>149</v>
      </c>
    </row>
    <row r="34" spans="1:1" x14ac:dyDescent="0.25">
      <c r="A34" s="30" t="s">
        <v>152</v>
      </c>
    </row>
    <row r="35" spans="1:1" x14ac:dyDescent="0.25">
      <c r="A35" s="30" t="s">
        <v>155</v>
      </c>
    </row>
    <row r="36" spans="1:1" x14ac:dyDescent="0.25">
      <c r="A36" s="30" t="s">
        <v>158</v>
      </c>
    </row>
    <row r="37" spans="1:1" x14ac:dyDescent="0.25">
      <c r="A37" s="30" t="s">
        <v>164</v>
      </c>
    </row>
    <row r="38" spans="1:1" x14ac:dyDescent="0.25">
      <c r="A38" s="30" t="s">
        <v>167</v>
      </c>
    </row>
    <row r="39" spans="1:1" x14ac:dyDescent="0.25">
      <c r="A39" s="30" t="s">
        <v>170</v>
      </c>
    </row>
    <row r="40" spans="1:1" x14ac:dyDescent="0.25">
      <c r="A40" s="30" t="s">
        <v>161</v>
      </c>
    </row>
    <row r="41" spans="1:1" x14ac:dyDescent="0.25">
      <c r="A41" s="30" t="s">
        <v>176</v>
      </c>
    </row>
    <row r="42" spans="1:1" x14ac:dyDescent="0.25">
      <c r="A42" s="30" t="s">
        <v>180</v>
      </c>
    </row>
    <row r="43" spans="1:1" x14ac:dyDescent="0.25">
      <c r="A43" s="30" t="s">
        <v>183</v>
      </c>
    </row>
    <row r="44" spans="1:1" x14ac:dyDescent="0.25">
      <c r="A44" s="30" t="s">
        <v>188</v>
      </c>
    </row>
    <row r="45" spans="1:1" x14ac:dyDescent="0.25">
      <c r="A45" s="30" t="s">
        <v>193</v>
      </c>
    </row>
    <row r="46" spans="1:1" x14ac:dyDescent="0.25">
      <c r="A46" s="30" t="s">
        <v>198</v>
      </c>
    </row>
    <row r="47" spans="1:1" x14ac:dyDescent="0.25">
      <c r="A47" s="30" t="s">
        <v>203</v>
      </c>
    </row>
    <row r="48" spans="1:1" x14ac:dyDescent="0.25">
      <c r="A48" s="30" t="s">
        <v>206</v>
      </c>
    </row>
    <row r="49" spans="1:1" x14ac:dyDescent="0.25">
      <c r="A49" s="30" t="s">
        <v>209</v>
      </c>
    </row>
    <row r="50" spans="1:1" x14ac:dyDescent="0.25">
      <c r="A50" s="30" t="s">
        <v>212</v>
      </c>
    </row>
    <row r="51" spans="1:1" x14ac:dyDescent="0.25">
      <c r="A51" s="30" t="s">
        <v>217</v>
      </c>
    </row>
    <row r="52" spans="1:1" x14ac:dyDescent="0.25">
      <c r="A52" s="30" t="s">
        <v>221</v>
      </c>
    </row>
    <row r="53" spans="1:1" x14ac:dyDescent="0.25">
      <c r="A53" s="30" t="s">
        <v>224</v>
      </c>
    </row>
    <row r="54" spans="1:1" x14ac:dyDescent="0.25">
      <c r="A54" s="30" t="s">
        <v>229</v>
      </c>
    </row>
    <row r="55" spans="1:1" x14ac:dyDescent="0.25">
      <c r="A55" s="30" t="s">
        <v>233</v>
      </c>
    </row>
    <row r="56" spans="1:1" x14ac:dyDescent="0.25">
      <c r="A56" s="30" t="s">
        <v>236</v>
      </c>
    </row>
    <row r="57" spans="1:1" x14ac:dyDescent="0.25">
      <c r="A57" s="30" t="s">
        <v>241</v>
      </c>
    </row>
    <row r="58" spans="1:1" x14ac:dyDescent="0.25">
      <c r="A58" s="30" t="s">
        <v>245</v>
      </c>
    </row>
    <row r="59" spans="1:1" x14ac:dyDescent="0.25">
      <c r="A59" s="30" t="s">
        <v>248</v>
      </c>
    </row>
    <row r="60" spans="1:1" x14ac:dyDescent="0.25">
      <c r="A60" s="30" t="s">
        <v>253</v>
      </c>
    </row>
    <row r="61" spans="1:1" x14ac:dyDescent="0.25">
      <c r="A61" s="30" t="s">
        <v>258</v>
      </c>
    </row>
    <row r="62" spans="1:1" x14ac:dyDescent="0.25">
      <c r="A62" s="30" t="s">
        <v>261</v>
      </c>
    </row>
    <row r="63" spans="1:1" x14ac:dyDescent="0.25">
      <c r="A63" s="30" t="s">
        <v>264</v>
      </c>
    </row>
    <row r="64" spans="1:1" x14ac:dyDescent="0.25">
      <c r="A64" s="30" t="s">
        <v>267</v>
      </c>
    </row>
    <row r="65" spans="1:1" x14ac:dyDescent="0.25">
      <c r="A65" s="30" t="s">
        <v>272</v>
      </c>
    </row>
    <row r="66" spans="1:1" x14ac:dyDescent="0.25">
      <c r="A66" s="30" t="s">
        <v>277</v>
      </c>
    </row>
    <row r="67" spans="1:1" x14ac:dyDescent="0.25">
      <c r="A67" s="30" t="s">
        <v>282</v>
      </c>
    </row>
    <row r="68" spans="1:1" x14ac:dyDescent="0.25">
      <c r="A68" s="30" t="s">
        <v>6029</v>
      </c>
    </row>
    <row r="69" spans="1:1" x14ac:dyDescent="0.25">
      <c r="A69" s="30" t="s">
        <v>6030</v>
      </c>
    </row>
    <row r="70" spans="1:1" x14ac:dyDescent="0.25">
      <c r="A70" s="30" t="s">
        <v>6031</v>
      </c>
    </row>
    <row r="71" spans="1:1" x14ac:dyDescent="0.25">
      <c r="A71" s="30" t="s">
        <v>6032</v>
      </c>
    </row>
    <row r="72" spans="1:1" x14ac:dyDescent="0.25">
      <c r="A72" s="30" t="s">
        <v>6033</v>
      </c>
    </row>
    <row r="73" spans="1:1" x14ac:dyDescent="0.25">
      <c r="A73" s="30" t="s">
        <v>6034</v>
      </c>
    </row>
    <row r="74" spans="1:1" x14ac:dyDescent="0.25">
      <c r="A74" s="30" t="s">
        <v>6035</v>
      </c>
    </row>
    <row r="75" spans="1:1" x14ac:dyDescent="0.25">
      <c r="A75" s="30" t="s">
        <v>287</v>
      </c>
    </row>
    <row r="76" spans="1:1" x14ac:dyDescent="0.25">
      <c r="A76" s="30" t="s">
        <v>290</v>
      </c>
    </row>
    <row r="77" spans="1:1" x14ac:dyDescent="0.25">
      <c r="A77" s="30" t="s">
        <v>293</v>
      </c>
    </row>
    <row r="78" spans="1:1" x14ac:dyDescent="0.25">
      <c r="A78" s="30" t="s">
        <v>296</v>
      </c>
    </row>
    <row r="79" spans="1:1" x14ac:dyDescent="0.25">
      <c r="A79" s="30" t="s">
        <v>299</v>
      </c>
    </row>
    <row r="80" spans="1:1" x14ac:dyDescent="0.25">
      <c r="A80" s="30" t="s">
        <v>302</v>
      </c>
    </row>
    <row r="81" spans="1:1" x14ac:dyDescent="0.25">
      <c r="A81" s="30" t="s">
        <v>305</v>
      </c>
    </row>
    <row r="82" spans="1:1" x14ac:dyDescent="0.25">
      <c r="A82" s="30" t="s">
        <v>308</v>
      </c>
    </row>
    <row r="83" spans="1:1" x14ac:dyDescent="0.25">
      <c r="A83" s="30" t="s">
        <v>311</v>
      </c>
    </row>
    <row r="84" spans="1:1" x14ac:dyDescent="0.25">
      <c r="A84" s="30" t="s">
        <v>316</v>
      </c>
    </row>
    <row r="85" spans="1:1" x14ac:dyDescent="0.25">
      <c r="A85" s="30" t="s">
        <v>321</v>
      </c>
    </row>
    <row r="86" spans="1:1" x14ac:dyDescent="0.25">
      <c r="A86" s="30" t="s">
        <v>324</v>
      </c>
    </row>
    <row r="87" spans="1:1" x14ac:dyDescent="0.25">
      <c r="A87" s="30" t="s">
        <v>327</v>
      </c>
    </row>
    <row r="88" spans="1:1" x14ac:dyDescent="0.25">
      <c r="A88" s="30" t="s">
        <v>330</v>
      </c>
    </row>
    <row r="89" spans="1:1" x14ac:dyDescent="0.25">
      <c r="A89" s="30" t="s">
        <v>335</v>
      </c>
    </row>
    <row r="90" spans="1:1" x14ac:dyDescent="0.25">
      <c r="A90" s="30" t="s">
        <v>340</v>
      </c>
    </row>
    <row r="91" spans="1:1" x14ac:dyDescent="0.25">
      <c r="A91" s="30" t="s">
        <v>343</v>
      </c>
    </row>
    <row r="92" spans="1:1" x14ac:dyDescent="0.25">
      <c r="A92" s="30" t="s">
        <v>346</v>
      </c>
    </row>
    <row r="93" spans="1:1" x14ac:dyDescent="0.25">
      <c r="A93" s="30" t="s">
        <v>349</v>
      </c>
    </row>
    <row r="94" spans="1:1" x14ac:dyDescent="0.25">
      <c r="A94" s="30" t="s">
        <v>354</v>
      </c>
    </row>
    <row r="95" spans="1:1" x14ac:dyDescent="0.25">
      <c r="A95" s="30" t="s">
        <v>357</v>
      </c>
    </row>
    <row r="96" spans="1:1" x14ac:dyDescent="0.25">
      <c r="A96" s="30" t="s">
        <v>363</v>
      </c>
    </row>
    <row r="97" spans="1:1" x14ac:dyDescent="0.25">
      <c r="A97" s="30" t="s">
        <v>366</v>
      </c>
    </row>
    <row r="98" spans="1:1" x14ac:dyDescent="0.25">
      <c r="A98" s="30" t="s">
        <v>374</v>
      </c>
    </row>
    <row r="99" spans="1:1" x14ac:dyDescent="0.25">
      <c r="A99" s="30" t="s">
        <v>379</v>
      </c>
    </row>
    <row r="100" spans="1:1" x14ac:dyDescent="0.25">
      <c r="A100" s="30" t="s">
        <v>384</v>
      </c>
    </row>
    <row r="101" spans="1:1" x14ac:dyDescent="0.25">
      <c r="A101" s="30" t="s">
        <v>387</v>
      </c>
    </row>
    <row r="102" spans="1:1" x14ac:dyDescent="0.25">
      <c r="A102" s="30" t="s">
        <v>392</v>
      </c>
    </row>
    <row r="103" spans="1:1" x14ac:dyDescent="0.25">
      <c r="A103" s="30" t="s">
        <v>395</v>
      </c>
    </row>
    <row r="104" spans="1:1" x14ac:dyDescent="0.25">
      <c r="A104" s="30" t="s">
        <v>398</v>
      </c>
    </row>
    <row r="105" spans="1:1" x14ac:dyDescent="0.25">
      <c r="A105" s="30" t="s">
        <v>401</v>
      </c>
    </row>
    <row r="106" spans="1:1" x14ac:dyDescent="0.25">
      <c r="A106" s="30" t="s">
        <v>369</v>
      </c>
    </row>
    <row r="107" spans="1:1" x14ac:dyDescent="0.25">
      <c r="A107" s="30" t="s">
        <v>406</v>
      </c>
    </row>
    <row r="108" spans="1:1" x14ac:dyDescent="0.25">
      <c r="A108" s="30" t="s">
        <v>409</v>
      </c>
    </row>
    <row r="109" spans="1:1" x14ac:dyDescent="0.25">
      <c r="A109" s="30" t="s">
        <v>412</v>
      </c>
    </row>
    <row r="110" spans="1:1" x14ac:dyDescent="0.25">
      <c r="A110" s="30" t="s">
        <v>421</v>
      </c>
    </row>
    <row r="111" spans="1:1" x14ac:dyDescent="0.25">
      <c r="A111" s="30" t="s">
        <v>426</v>
      </c>
    </row>
    <row r="112" spans="1:1" x14ac:dyDescent="0.25">
      <c r="A112" s="30" t="s">
        <v>431</v>
      </c>
    </row>
    <row r="113" spans="1:1" x14ac:dyDescent="0.25">
      <c r="A113" s="30" t="s">
        <v>434</v>
      </c>
    </row>
    <row r="114" spans="1:1" x14ac:dyDescent="0.25">
      <c r="A114" s="30" t="s">
        <v>437</v>
      </c>
    </row>
    <row r="115" spans="1:1" x14ac:dyDescent="0.25">
      <c r="A115" s="30" t="s">
        <v>442</v>
      </c>
    </row>
    <row r="116" spans="1:1" x14ac:dyDescent="0.25">
      <c r="A116" s="30" t="s">
        <v>415</v>
      </c>
    </row>
    <row r="117" spans="1:1" x14ac:dyDescent="0.25">
      <c r="A117" s="30" t="s">
        <v>445</v>
      </c>
    </row>
    <row r="118" spans="1:1" x14ac:dyDescent="0.25">
      <c r="A118" s="30" t="s">
        <v>462</v>
      </c>
    </row>
    <row r="119" spans="1:1" x14ac:dyDescent="0.25">
      <c r="A119" s="30" t="s">
        <v>6036</v>
      </c>
    </row>
    <row r="120" spans="1:1" x14ac:dyDescent="0.25">
      <c r="A120" s="30" t="s">
        <v>6037</v>
      </c>
    </row>
    <row r="121" spans="1:1" x14ac:dyDescent="0.25">
      <c r="A121" s="30" t="s">
        <v>465</v>
      </c>
    </row>
    <row r="122" spans="1:1" x14ac:dyDescent="0.25">
      <c r="A122" s="30" t="s">
        <v>470</v>
      </c>
    </row>
    <row r="123" spans="1:1" x14ac:dyDescent="0.25">
      <c r="A123" s="30" t="s">
        <v>456</v>
      </c>
    </row>
    <row r="124" spans="1:1" x14ac:dyDescent="0.25">
      <c r="A124" s="30" t="s">
        <v>451</v>
      </c>
    </row>
    <row r="125" spans="1:1" x14ac:dyDescent="0.25">
      <c r="A125" s="30" t="s">
        <v>477</v>
      </c>
    </row>
    <row r="126" spans="1:1" x14ac:dyDescent="0.25">
      <c r="A126" s="30" t="s">
        <v>491</v>
      </c>
    </row>
    <row r="127" spans="1:1" x14ac:dyDescent="0.25">
      <c r="A127" s="30" t="s">
        <v>496</v>
      </c>
    </row>
    <row r="128" spans="1:1" x14ac:dyDescent="0.25">
      <c r="A128" s="30" t="s">
        <v>499</v>
      </c>
    </row>
    <row r="129" spans="1:1" x14ac:dyDescent="0.25">
      <c r="A129" s="30" t="s">
        <v>502</v>
      </c>
    </row>
    <row r="130" spans="1:1" x14ac:dyDescent="0.25">
      <c r="A130" s="30" t="s">
        <v>507</v>
      </c>
    </row>
    <row r="131" spans="1:1" x14ac:dyDescent="0.25">
      <c r="A131" s="30" t="s">
        <v>513</v>
      </c>
    </row>
    <row r="132" spans="1:1" x14ac:dyDescent="0.25">
      <c r="A132" s="30" t="s">
        <v>516</v>
      </c>
    </row>
    <row r="133" spans="1:1" x14ac:dyDescent="0.25">
      <c r="A133" s="30" t="s">
        <v>519</v>
      </c>
    </row>
    <row r="134" spans="1:1" x14ac:dyDescent="0.25">
      <c r="A134" s="30" t="s">
        <v>525</v>
      </c>
    </row>
    <row r="135" spans="1:1" x14ac:dyDescent="0.25">
      <c r="A135" s="30" t="s">
        <v>528</v>
      </c>
    </row>
    <row r="136" spans="1:1" x14ac:dyDescent="0.25">
      <c r="A136" s="30" t="s">
        <v>534</v>
      </c>
    </row>
    <row r="137" spans="1:1" x14ac:dyDescent="0.25">
      <c r="A137" s="30" t="s">
        <v>531</v>
      </c>
    </row>
    <row r="138" spans="1:1" x14ac:dyDescent="0.25">
      <c r="A138" s="30" t="s">
        <v>540</v>
      </c>
    </row>
    <row r="139" spans="1:1" x14ac:dyDescent="0.25">
      <c r="A139" s="30" t="s">
        <v>522</v>
      </c>
    </row>
    <row r="140" spans="1:1" x14ac:dyDescent="0.25">
      <c r="A140" s="30" t="s">
        <v>543</v>
      </c>
    </row>
    <row r="141" spans="1:1" x14ac:dyDescent="0.25">
      <c r="A141" s="30" t="s">
        <v>546</v>
      </c>
    </row>
    <row r="142" spans="1:1" x14ac:dyDescent="0.25">
      <c r="A142" s="30" t="s">
        <v>549</v>
      </c>
    </row>
    <row r="143" spans="1:1" x14ac:dyDescent="0.25">
      <c r="A143" s="30" t="s">
        <v>552</v>
      </c>
    </row>
    <row r="144" spans="1:1" x14ac:dyDescent="0.25">
      <c r="A144" s="30" t="s">
        <v>557</v>
      </c>
    </row>
    <row r="145" spans="1:1" x14ac:dyDescent="0.25">
      <c r="A145" s="30" t="s">
        <v>560</v>
      </c>
    </row>
    <row r="146" spans="1:1" x14ac:dyDescent="0.25">
      <c r="A146" s="30" t="s">
        <v>563</v>
      </c>
    </row>
    <row r="147" spans="1:1" x14ac:dyDescent="0.25">
      <c r="A147" s="30" t="s">
        <v>566</v>
      </c>
    </row>
    <row r="148" spans="1:1" x14ac:dyDescent="0.25">
      <c r="A148" s="30" t="s">
        <v>569</v>
      </c>
    </row>
    <row r="149" spans="1:1" x14ac:dyDescent="0.25">
      <c r="A149" s="30" t="s">
        <v>572</v>
      </c>
    </row>
    <row r="150" spans="1:1" x14ac:dyDescent="0.25">
      <c r="A150" s="30" t="s">
        <v>577</v>
      </c>
    </row>
    <row r="151" spans="1:1" x14ac:dyDescent="0.25">
      <c r="A151" s="30" t="s">
        <v>580</v>
      </c>
    </row>
    <row r="152" spans="1:1" x14ac:dyDescent="0.25">
      <c r="A152" s="30" t="s">
        <v>585</v>
      </c>
    </row>
    <row r="153" spans="1:1" x14ac:dyDescent="0.25">
      <c r="A153" s="30" t="s">
        <v>588</v>
      </c>
    </row>
    <row r="154" spans="1:1" x14ac:dyDescent="0.25">
      <c r="A154" s="30" t="s">
        <v>591</v>
      </c>
    </row>
    <row r="155" spans="1:1" x14ac:dyDescent="0.25">
      <c r="A155" s="30" t="s">
        <v>594</v>
      </c>
    </row>
    <row r="156" spans="1:1" x14ac:dyDescent="0.25">
      <c r="A156" s="30" t="s">
        <v>597</v>
      </c>
    </row>
    <row r="157" spans="1:1" x14ac:dyDescent="0.25">
      <c r="A157" s="30" t="s">
        <v>602</v>
      </c>
    </row>
    <row r="158" spans="1:1" x14ac:dyDescent="0.25">
      <c r="A158" s="30" t="s">
        <v>605</v>
      </c>
    </row>
    <row r="159" spans="1:1" x14ac:dyDescent="0.25">
      <c r="A159" s="30" t="s">
        <v>611</v>
      </c>
    </row>
    <row r="160" spans="1:1" x14ac:dyDescent="0.25">
      <c r="A160" s="30" t="s">
        <v>614</v>
      </c>
    </row>
    <row r="161" spans="1:1" x14ac:dyDescent="0.25">
      <c r="A161" s="30" t="s">
        <v>608</v>
      </c>
    </row>
    <row r="162" spans="1:1" x14ac:dyDescent="0.25">
      <c r="A162" s="30" t="s">
        <v>626</v>
      </c>
    </row>
    <row r="163" spans="1:1" x14ac:dyDescent="0.25">
      <c r="A163" s="30" t="s">
        <v>629</v>
      </c>
    </row>
    <row r="164" spans="1:1" x14ac:dyDescent="0.25">
      <c r="A164" s="30" t="s">
        <v>632</v>
      </c>
    </row>
    <row r="165" spans="1:1" x14ac:dyDescent="0.25">
      <c r="A165" s="30" t="s">
        <v>637</v>
      </c>
    </row>
    <row r="166" spans="1:1" x14ac:dyDescent="0.25">
      <c r="A166" s="30" t="s">
        <v>642</v>
      </c>
    </row>
    <row r="167" spans="1:1" x14ac:dyDescent="0.25">
      <c r="A167" s="30" t="s">
        <v>647</v>
      </c>
    </row>
    <row r="168" spans="1:1" x14ac:dyDescent="0.25">
      <c r="A168" s="30" t="s">
        <v>650</v>
      </c>
    </row>
    <row r="169" spans="1:1" x14ac:dyDescent="0.25">
      <c r="A169" s="30" t="s">
        <v>617</v>
      </c>
    </row>
    <row r="170" spans="1:1" x14ac:dyDescent="0.25">
      <c r="A170" s="30" t="s">
        <v>655</v>
      </c>
    </row>
    <row r="171" spans="1:1" x14ac:dyDescent="0.25">
      <c r="A171" s="30" t="s">
        <v>6038</v>
      </c>
    </row>
    <row r="172" spans="1:1" x14ac:dyDescent="0.25">
      <c r="A172" s="30" t="s">
        <v>667</v>
      </c>
    </row>
    <row r="173" spans="1:1" x14ac:dyDescent="0.25">
      <c r="A173" s="30" t="s">
        <v>668</v>
      </c>
    </row>
    <row r="174" spans="1:1" x14ac:dyDescent="0.25">
      <c r="A174" s="30" t="s">
        <v>671</v>
      </c>
    </row>
    <row r="175" spans="1:1" x14ac:dyDescent="0.25">
      <c r="A175" s="30" t="s">
        <v>674</v>
      </c>
    </row>
    <row r="176" spans="1:1" x14ac:dyDescent="0.25">
      <c r="A176" s="30" t="s">
        <v>677</v>
      </c>
    </row>
    <row r="177" spans="1:1" x14ac:dyDescent="0.25">
      <c r="A177" s="30" t="s">
        <v>685</v>
      </c>
    </row>
    <row r="178" spans="1:1" x14ac:dyDescent="0.25">
      <c r="A178" s="30" t="s">
        <v>687</v>
      </c>
    </row>
    <row r="179" spans="1:1" x14ac:dyDescent="0.25">
      <c r="A179" s="30" t="s">
        <v>693</v>
      </c>
    </row>
    <row r="180" spans="1:1" x14ac:dyDescent="0.25">
      <c r="A180" s="30" t="s">
        <v>696</v>
      </c>
    </row>
    <row r="181" spans="1:1" x14ac:dyDescent="0.25">
      <c r="A181" s="30" t="s">
        <v>701</v>
      </c>
    </row>
    <row r="182" spans="1:1" x14ac:dyDescent="0.25">
      <c r="A182" s="30" t="s">
        <v>690</v>
      </c>
    </row>
    <row r="183" spans="1:1" x14ac:dyDescent="0.25">
      <c r="A183" s="30" t="s">
        <v>709</v>
      </c>
    </row>
    <row r="184" spans="1:1" x14ac:dyDescent="0.25">
      <c r="A184" s="30" t="s">
        <v>711</v>
      </c>
    </row>
    <row r="185" spans="1:1" x14ac:dyDescent="0.25">
      <c r="A185" s="30" t="s">
        <v>714</v>
      </c>
    </row>
    <row r="186" spans="1:1" x14ac:dyDescent="0.25">
      <c r="A186" s="30" t="s">
        <v>720</v>
      </c>
    </row>
    <row r="187" spans="1:1" x14ac:dyDescent="0.25">
      <c r="A187" s="30" t="s">
        <v>723</v>
      </c>
    </row>
    <row r="188" spans="1:1" x14ac:dyDescent="0.25">
      <c r="A188" s="30" t="s">
        <v>726</v>
      </c>
    </row>
    <row r="189" spans="1:1" x14ac:dyDescent="0.25">
      <c r="A189" s="30" t="s">
        <v>732</v>
      </c>
    </row>
    <row r="190" spans="1:1" x14ac:dyDescent="0.25">
      <c r="A190" s="30" t="s">
        <v>735</v>
      </c>
    </row>
    <row r="191" spans="1:1" x14ac:dyDescent="0.25">
      <c r="A191" s="30" t="s">
        <v>740</v>
      </c>
    </row>
    <row r="192" spans="1:1" x14ac:dyDescent="0.25">
      <c r="A192" s="30" t="s">
        <v>743</v>
      </c>
    </row>
    <row r="193" spans="1:1" x14ac:dyDescent="0.25">
      <c r="A193" s="30" t="s">
        <v>748</v>
      </c>
    </row>
    <row r="194" spans="1:1" x14ac:dyDescent="0.25">
      <c r="A194" s="30" t="s">
        <v>754</v>
      </c>
    </row>
    <row r="195" spans="1:1" x14ac:dyDescent="0.25">
      <c r="A195" s="30" t="s">
        <v>757</v>
      </c>
    </row>
    <row r="196" spans="1:1" x14ac:dyDescent="0.25">
      <c r="A196" s="30" t="s">
        <v>760</v>
      </c>
    </row>
    <row r="197" spans="1:1" x14ac:dyDescent="0.25">
      <c r="A197" s="30" t="s">
        <v>765</v>
      </c>
    </row>
    <row r="198" spans="1:1" x14ac:dyDescent="0.25">
      <c r="A198" s="30" t="s">
        <v>768</v>
      </c>
    </row>
    <row r="199" spans="1:1" x14ac:dyDescent="0.25">
      <c r="A199" s="30" t="s">
        <v>771</v>
      </c>
    </row>
    <row r="200" spans="1:1" x14ac:dyDescent="0.25">
      <c r="A200" s="30" t="s">
        <v>774</v>
      </c>
    </row>
    <row r="201" spans="1:1" x14ac:dyDescent="0.25">
      <c r="A201" s="30" t="s">
        <v>777</v>
      </c>
    </row>
    <row r="202" spans="1:1" x14ac:dyDescent="0.25">
      <c r="A202" s="30" t="s">
        <v>780</v>
      </c>
    </row>
    <row r="203" spans="1:1" x14ac:dyDescent="0.25">
      <c r="A203" s="30" t="s">
        <v>783</v>
      </c>
    </row>
    <row r="204" spans="1:1" x14ac:dyDescent="0.25">
      <c r="A204" s="30" t="s">
        <v>703</v>
      </c>
    </row>
    <row r="205" spans="1:1" x14ac:dyDescent="0.25">
      <c r="A205" s="30" t="s">
        <v>790</v>
      </c>
    </row>
    <row r="206" spans="1:1" x14ac:dyDescent="0.25">
      <c r="A206" s="30" t="s">
        <v>793</v>
      </c>
    </row>
    <row r="207" spans="1:1" x14ac:dyDescent="0.25">
      <c r="A207" s="30" t="s">
        <v>418</v>
      </c>
    </row>
    <row r="208" spans="1:1" x14ac:dyDescent="0.25">
      <c r="A208" s="30" t="s">
        <v>796</v>
      </c>
    </row>
    <row r="209" spans="1:1" x14ac:dyDescent="0.25">
      <c r="A209" s="30" t="s">
        <v>801</v>
      </c>
    </row>
    <row r="210" spans="1:1" x14ac:dyDescent="0.25">
      <c r="A210" s="30" t="s">
        <v>805</v>
      </c>
    </row>
    <row r="211" spans="1:1" x14ac:dyDescent="0.25">
      <c r="A211" s="30" t="s">
        <v>810</v>
      </c>
    </row>
    <row r="212" spans="1:1" x14ac:dyDescent="0.25">
      <c r="A212" s="30" t="s">
        <v>815</v>
      </c>
    </row>
    <row r="213" spans="1:1" x14ac:dyDescent="0.25">
      <c r="A213" s="30" t="s">
        <v>818</v>
      </c>
    </row>
    <row r="214" spans="1:1" x14ac:dyDescent="0.25">
      <c r="A214" s="30" t="s">
        <v>821</v>
      </c>
    </row>
    <row r="215" spans="1:1" x14ac:dyDescent="0.25">
      <c r="A215" s="30" t="s">
        <v>826</v>
      </c>
    </row>
    <row r="216" spans="1:1" x14ac:dyDescent="0.25">
      <c r="A216" s="30" t="s">
        <v>829</v>
      </c>
    </row>
    <row r="217" spans="1:1" x14ac:dyDescent="0.25">
      <c r="A217" s="30" t="s">
        <v>832</v>
      </c>
    </row>
    <row r="218" spans="1:1" x14ac:dyDescent="0.25">
      <c r="A218" s="30" t="s">
        <v>835</v>
      </c>
    </row>
    <row r="219" spans="1:1" x14ac:dyDescent="0.25">
      <c r="A219" s="30" t="s">
        <v>838</v>
      </c>
    </row>
    <row r="220" spans="1:1" x14ac:dyDescent="0.25">
      <c r="A220" s="30" t="s">
        <v>841</v>
      </c>
    </row>
    <row r="221" spans="1:1" x14ac:dyDescent="0.25">
      <c r="A221" s="30" t="s">
        <v>844</v>
      </c>
    </row>
    <row r="222" spans="1:1" x14ac:dyDescent="0.25">
      <c r="A222" s="30" t="s">
        <v>847</v>
      </c>
    </row>
    <row r="223" spans="1:1" x14ac:dyDescent="0.25">
      <c r="A223" s="30" t="s">
        <v>850</v>
      </c>
    </row>
    <row r="224" spans="1:1" x14ac:dyDescent="0.25">
      <c r="A224" s="30" t="s">
        <v>853</v>
      </c>
    </row>
    <row r="225" spans="1:1" x14ac:dyDescent="0.25">
      <c r="A225" s="30" t="s">
        <v>858</v>
      </c>
    </row>
    <row r="226" spans="1:1" x14ac:dyDescent="0.25">
      <c r="A226" s="30" t="s">
        <v>863</v>
      </c>
    </row>
    <row r="227" spans="1:1" x14ac:dyDescent="0.25">
      <c r="A227" s="30" t="s">
        <v>868</v>
      </c>
    </row>
    <row r="228" spans="1:1" x14ac:dyDescent="0.25">
      <c r="A228" s="30" t="s">
        <v>873</v>
      </c>
    </row>
    <row r="229" spans="1:1" x14ac:dyDescent="0.25">
      <c r="A229" s="30" t="s">
        <v>878</v>
      </c>
    </row>
    <row r="230" spans="1:1" x14ac:dyDescent="0.25">
      <c r="A230" s="30" t="s">
        <v>883</v>
      </c>
    </row>
    <row r="231" spans="1:1" x14ac:dyDescent="0.25">
      <c r="A231" s="30" t="s">
        <v>888</v>
      </c>
    </row>
    <row r="232" spans="1:1" x14ac:dyDescent="0.25">
      <c r="A232" s="30" t="s">
        <v>893</v>
      </c>
    </row>
    <row r="233" spans="1:1" x14ac:dyDescent="0.25">
      <c r="A233" s="30" t="s">
        <v>898</v>
      </c>
    </row>
    <row r="234" spans="1:1" x14ac:dyDescent="0.25">
      <c r="A234" s="30" t="s">
        <v>901</v>
      </c>
    </row>
    <row r="235" spans="1:1" x14ac:dyDescent="0.25">
      <c r="A235" s="30" t="s">
        <v>904</v>
      </c>
    </row>
    <row r="236" spans="1:1" x14ac:dyDescent="0.25">
      <c r="A236" s="30" t="s">
        <v>912</v>
      </c>
    </row>
    <row r="237" spans="1:1" x14ac:dyDescent="0.25">
      <c r="A237" s="30" t="s">
        <v>921</v>
      </c>
    </row>
    <row r="238" spans="1:1" x14ac:dyDescent="0.25">
      <c r="A238" s="30" t="s">
        <v>925</v>
      </c>
    </row>
    <row r="239" spans="1:1" x14ac:dyDescent="0.25">
      <c r="A239" s="30" t="s">
        <v>930</v>
      </c>
    </row>
    <row r="240" spans="1:1" x14ac:dyDescent="0.25">
      <c r="A240" s="30" t="s">
        <v>936</v>
      </c>
    </row>
    <row r="241" spans="1:1" x14ac:dyDescent="0.25">
      <c r="A241" s="30" t="s">
        <v>939</v>
      </c>
    </row>
    <row r="242" spans="1:1" x14ac:dyDescent="0.25">
      <c r="A242" s="30" t="s">
        <v>945</v>
      </c>
    </row>
    <row r="243" spans="1:1" x14ac:dyDescent="0.25">
      <c r="A243" s="30" t="s">
        <v>949</v>
      </c>
    </row>
    <row r="244" spans="1:1" x14ac:dyDescent="0.25">
      <c r="A244" s="30" t="s">
        <v>953</v>
      </c>
    </row>
    <row r="245" spans="1:1" x14ac:dyDescent="0.25">
      <c r="A245" s="30" t="s">
        <v>958</v>
      </c>
    </row>
    <row r="246" spans="1:1" x14ac:dyDescent="0.25">
      <c r="A246" s="30" t="s">
        <v>961</v>
      </c>
    </row>
    <row r="247" spans="1:1" x14ac:dyDescent="0.25">
      <c r="A247" s="30" t="s">
        <v>966</v>
      </c>
    </row>
    <row r="248" spans="1:1" x14ac:dyDescent="0.25">
      <c r="A248" s="30" t="s">
        <v>969</v>
      </c>
    </row>
    <row r="249" spans="1:1" x14ac:dyDescent="0.25">
      <c r="A249" s="30" t="s">
        <v>974</v>
      </c>
    </row>
    <row r="250" spans="1:1" x14ac:dyDescent="0.25">
      <c r="A250" s="30" t="s">
        <v>979</v>
      </c>
    </row>
    <row r="251" spans="1:1" x14ac:dyDescent="0.25">
      <c r="A251" s="30" t="s">
        <v>982</v>
      </c>
    </row>
    <row r="252" spans="1:1" x14ac:dyDescent="0.25">
      <c r="A252" s="30" t="s">
        <v>985</v>
      </c>
    </row>
    <row r="253" spans="1:1" x14ac:dyDescent="0.25">
      <c r="A253" s="30" t="s">
        <v>991</v>
      </c>
    </row>
    <row r="254" spans="1:1" x14ac:dyDescent="0.25">
      <c r="A254" s="30" t="s">
        <v>988</v>
      </c>
    </row>
    <row r="255" spans="1:1" x14ac:dyDescent="0.25">
      <c r="A255" s="30" t="s">
        <v>994</v>
      </c>
    </row>
    <row r="256" spans="1:1" x14ac:dyDescent="0.25">
      <c r="A256" s="30" t="s">
        <v>997</v>
      </c>
    </row>
    <row r="257" spans="1:1" x14ac:dyDescent="0.25">
      <c r="A257" s="30" t="s">
        <v>1000</v>
      </c>
    </row>
    <row r="258" spans="1:1" x14ac:dyDescent="0.25">
      <c r="A258" s="30" t="s">
        <v>1003</v>
      </c>
    </row>
    <row r="259" spans="1:1" x14ac:dyDescent="0.25">
      <c r="A259" s="30" t="s">
        <v>1011</v>
      </c>
    </row>
    <row r="260" spans="1:1" x14ac:dyDescent="0.25">
      <c r="A260" s="30" t="s">
        <v>1019</v>
      </c>
    </row>
    <row r="261" spans="1:1" x14ac:dyDescent="0.25">
      <c r="A261" s="30" t="s">
        <v>1020</v>
      </c>
    </row>
    <row r="262" spans="1:1" x14ac:dyDescent="0.25">
      <c r="A262" s="30" t="s">
        <v>1023</v>
      </c>
    </row>
    <row r="263" spans="1:1" x14ac:dyDescent="0.25">
      <c r="A263" s="30" t="s">
        <v>1026</v>
      </c>
    </row>
    <row r="264" spans="1:1" x14ac:dyDescent="0.25">
      <c r="A264" s="30" t="s">
        <v>1031</v>
      </c>
    </row>
    <row r="265" spans="1:1" x14ac:dyDescent="0.25">
      <c r="A265" s="30" t="s">
        <v>1034</v>
      </c>
    </row>
    <row r="266" spans="1:1" x14ac:dyDescent="0.25">
      <c r="A266" s="30" t="s">
        <v>1039</v>
      </c>
    </row>
    <row r="267" spans="1:1" x14ac:dyDescent="0.25">
      <c r="A267" s="30" t="s">
        <v>1042</v>
      </c>
    </row>
    <row r="268" spans="1:1" x14ac:dyDescent="0.25">
      <c r="A268" s="30" t="s">
        <v>1047</v>
      </c>
    </row>
    <row r="269" spans="1:1" x14ac:dyDescent="0.25">
      <c r="A269" s="30" t="s">
        <v>1054</v>
      </c>
    </row>
    <row r="270" spans="1:1" x14ac:dyDescent="0.25">
      <c r="A270" s="30" t="s">
        <v>1060</v>
      </c>
    </row>
    <row r="271" spans="1:1" x14ac:dyDescent="0.25">
      <c r="A271" s="30" t="s">
        <v>1065</v>
      </c>
    </row>
    <row r="272" spans="1:1" x14ac:dyDescent="0.25">
      <c r="A272" s="30" t="s">
        <v>1068</v>
      </c>
    </row>
    <row r="273" spans="1:1" x14ac:dyDescent="0.25">
      <c r="A273" s="30" t="s">
        <v>1071</v>
      </c>
    </row>
    <row r="274" spans="1:1" x14ac:dyDescent="0.25">
      <c r="A274" s="30" t="s">
        <v>909</v>
      </c>
    </row>
    <row r="275" spans="1:1" x14ac:dyDescent="0.25">
      <c r="A275" s="30" t="s">
        <v>1079</v>
      </c>
    </row>
    <row r="276" spans="1:1" x14ac:dyDescent="0.25">
      <c r="A276" s="30" t="s">
        <v>1084</v>
      </c>
    </row>
    <row r="277" spans="1:1" x14ac:dyDescent="0.25">
      <c r="A277" s="30" t="s">
        <v>1085</v>
      </c>
    </row>
    <row r="278" spans="1:1" x14ac:dyDescent="0.25">
      <c r="A278" s="30" t="s">
        <v>1076</v>
      </c>
    </row>
    <row r="279" spans="1:1" x14ac:dyDescent="0.25">
      <c r="A279" s="30" t="s">
        <v>1090</v>
      </c>
    </row>
    <row r="280" spans="1:1" x14ac:dyDescent="0.25">
      <c r="A280" s="30" t="s">
        <v>1096</v>
      </c>
    </row>
    <row r="281" spans="1:1" x14ac:dyDescent="0.25">
      <c r="A281" s="30" t="s">
        <v>1099</v>
      </c>
    </row>
    <row r="282" spans="1:1" x14ac:dyDescent="0.25">
      <c r="A282" s="30" t="s">
        <v>1107</v>
      </c>
    </row>
    <row r="283" spans="1:1" x14ac:dyDescent="0.25">
      <c r="A283" s="30" t="s">
        <v>1109</v>
      </c>
    </row>
    <row r="284" spans="1:1" x14ac:dyDescent="0.25">
      <c r="A284" s="30" t="s">
        <v>1114</v>
      </c>
    </row>
    <row r="285" spans="1:1" x14ac:dyDescent="0.25">
      <c r="A285" s="30" t="s">
        <v>1093</v>
      </c>
    </row>
    <row r="286" spans="1:1" x14ac:dyDescent="0.25">
      <c r="A286" s="30" t="s">
        <v>1115</v>
      </c>
    </row>
    <row r="287" spans="1:1" x14ac:dyDescent="0.25">
      <c r="A287" s="30" t="s">
        <v>1118</v>
      </c>
    </row>
    <row r="288" spans="1:1" x14ac:dyDescent="0.25">
      <c r="A288" s="30" t="s">
        <v>1121</v>
      </c>
    </row>
    <row r="289" spans="1:1" x14ac:dyDescent="0.25">
      <c r="A289" s="30" t="s">
        <v>1124</v>
      </c>
    </row>
    <row r="290" spans="1:1" x14ac:dyDescent="0.25">
      <c r="A290" s="30" t="s">
        <v>1129</v>
      </c>
    </row>
    <row r="291" spans="1:1" x14ac:dyDescent="0.25">
      <c r="A291" s="30" t="s">
        <v>1014</v>
      </c>
    </row>
    <row r="292" spans="1:1" x14ac:dyDescent="0.25">
      <c r="A292" s="30" t="s">
        <v>1132</v>
      </c>
    </row>
    <row r="293" spans="1:1" x14ac:dyDescent="0.25">
      <c r="A293" s="30" t="s">
        <v>1048</v>
      </c>
    </row>
    <row r="294" spans="1:1" x14ac:dyDescent="0.25">
      <c r="A294" s="30" t="s">
        <v>717</v>
      </c>
    </row>
    <row r="295" spans="1:1" x14ac:dyDescent="0.25">
      <c r="A295" s="30" t="s">
        <v>1135</v>
      </c>
    </row>
    <row r="296" spans="1:1" x14ac:dyDescent="0.25">
      <c r="A296" s="30" t="s">
        <v>1143</v>
      </c>
    </row>
    <row r="297" spans="1:1" x14ac:dyDescent="0.25">
      <c r="A297" s="30" t="s">
        <v>1140</v>
      </c>
    </row>
    <row r="298" spans="1:1" x14ac:dyDescent="0.25">
      <c r="A298" s="30" t="s">
        <v>1146</v>
      </c>
    </row>
    <row r="299" spans="1:1" x14ac:dyDescent="0.25">
      <c r="A299" s="30" t="s">
        <v>1151</v>
      </c>
    </row>
    <row r="300" spans="1:1" x14ac:dyDescent="0.25">
      <c r="A300" s="30" t="s">
        <v>1157</v>
      </c>
    </row>
    <row r="301" spans="1:1" x14ac:dyDescent="0.25">
      <c r="A301" s="30" t="s">
        <v>1160</v>
      </c>
    </row>
    <row r="302" spans="1:1" x14ac:dyDescent="0.25">
      <c r="A302" s="30" t="s">
        <v>1057</v>
      </c>
    </row>
    <row r="303" spans="1:1" x14ac:dyDescent="0.25">
      <c r="A303" s="30" t="s">
        <v>1166</v>
      </c>
    </row>
    <row r="304" spans="1:1" x14ac:dyDescent="0.25">
      <c r="A304" s="30" t="s">
        <v>1169</v>
      </c>
    </row>
    <row r="305" spans="1:1" x14ac:dyDescent="0.25">
      <c r="A305" s="30" t="s">
        <v>751</v>
      </c>
    </row>
    <row r="306" spans="1:1" x14ac:dyDescent="0.25">
      <c r="A306" s="30" t="s">
        <v>1184</v>
      </c>
    </row>
    <row r="307" spans="1:1" x14ac:dyDescent="0.25">
      <c r="A307" s="30" t="s">
        <v>1187</v>
      </c>
    </row>
    <row r="308" spans="1:1" x14ac:dyDescent="0.25">
      <c r="A308" s="30" t="s">
        <v>1190</v>
      </c>
    </row>
    <row r="309" spans="1:1" x14ac:dyDescent="0.25">
      <c r="A309" s="30" t="s">
        <v>1193</v>
      </c>
    </row>
    <row r="310" spans="1:1" x14ac:dyDescent="0.25">
      <c r="A310" s="30" t="s">
        <v>1196</v>
      </c>
    </row>
    <row r="311" spans="1:1" x14ac:dyDescent="0.25">
      <c r="A311" s="30" t="s">
        <v>1199</v>
      </c>
    </row>
    <row r="312" spans="1:1" x14ac:dyDescent="0.25">
      <c r="A312" s="30" t="s">
        <v>1204</v>
      </c>
    </row>
    <row r="313" spans="1:1" x14ac:dyDescent="0.25">
      <c r="A313" s="30" t="s">
        <v>1205</v>
      </c>
    </row>
    <row r="314" spans="1:1" x14ac:dyDescent="0.25">
      <c r="A314" s="30" t="s">
        <v>1051</v>
      </c>
    </row>
    <row r="315" spans="1:1" x14ac:dyDescent="0.25">
      <c r="A315" s="30" t="s">
        <v>1211</v>
      </c>
    </row>
    <row r="316" spans="1:1" x14ac:dyDescent="0.25">
      <c r="A316" s="30" t="s">
        <v>1216</v>
      </c>
    </row>
    <row r="317" spans="1:1" x14ac:dyDescent="0.25">
      <c r="A317" s="30" t="s">
        <v>1224</v>
      </c>
    </row>
    <row r="318" spans="1:1" x14ac:dyDescent="0.25">
      <c r="A318" s="30" t="s">
        <v>1229</v>
      </c>
    </row>
    <row r="319" spans="1:1" x14ac:dyDescent="0.25">
      <c r="A319" s="30" t="s">
        <v>1221</v>
      </c>
    </row>
    <row r="320" spans="1:1" x14ac:dyDescent="0.25">
      <c r="A320" s="30" t="s">
        <v>1236</v>
      </c>
    </row>
    <row r="321" spans="1:1" x14ac:dyDescent="0.25">
      <c r="A321" s="30" t="s">
        <v>1213</v>
      </c>
    </row>
    <row r="322" spans="1:1" x14ac:dyDescent="0.25">
      <c r="A322" s="30" t="s">
        <v>1243</v>
      </c>
    </row>
    <row r="323" spans="1:1" x14ac:dyDescent="0.25">
      <c r="A323" s="30" t="s">
        <v>1246</v>
      </c>
    </row>
    <row r="324" spans="1:1" x14ac:dyDescent="0.25">
      <c r="A324" s="30" t="s">
        <v>1163</v>
      </c>
    </row>
    <row r="325" spans="1:1" x14ac:dyDescent="0.25">
      <c r="A325" s="30" t="s">
        <v>6039</v>
      </c>
    </row>
    <row r="326" spans="1:1" x14ac:dyDescent="0.25">
      <c r="A326" s="30" t="s">
        <v>6040</v>
      </c>
    </row>
    <row r="327" spans="1:1" x14ac:dyDescent="0.25">
      <c r="A327" s="30" t="s">
        <v>6041</v>
      </c>
    </row>
    <row r="328" spans="1:1" x14ac:dyDescent="0.25">
      <c r="A328" s="30" t="s">
        <v>1251</v>
      </c>
    </row>
    <row r="329" spans="1:1" x14ac:dyDescent="0.25">
      <c r="A329" s="30" t="s">
        <v>1259</v>
      </c>
    </row>
    <row r="330" spans="1:1" x14ac:dyDescent="0.25">
      <c r="A330" s="30" t="s">
        <v>1262</v>
      </c>
    </row>
    <row r="331" spans="1:1" x14ac:dyDescent="0.25">
      <c r="A331" s="30" t="s">
        <v>1267</v>
      </c>
    </row>
    <row r="332" spans="1:1" x14ac:dyDescent="0.25">
      <c r="A332" s="30" t="s">
        <v>1273</v>
      </c>
    </row>
    <row r="333" spans="1:1" x14ac:dyDescent="0.25">
      <c r="A333" s="30" t="s">
        <v>1277</v>
      </c>
    </row>
    <row r="334" spans="1:1" x14ac:dyDescent="0.25">
      <c r="A334" s="30" t="s">
        <v>1282</v>
      </c>
    </row>
    <row r="335" spans="1:1" x14ac:dyDescent="0.25">
      <c r="A335" s="30" t="s">
        <v>1270</v>
      </c>
    </row>
    <row r="336" spans="1:1" x14ac:dyDescent="0.25">
      <c r="A336" s="30" t="s">
        <v>1291</v>
      </c>
    </row>
    <row r="337" spans="1:1" x14ac:dyDescent="0.25">
      <c r="A337" s="30" t="s">
        <v>1296</v>
      </c>
    </row>
    <row r="338" spans="1:1" x14ac:dyDescent="0.25">
      <c r="A338" s="30" t="s">
        <v>1299</v>
      </c>
    </row>
    <row r="339" spans="1:1" x14ac:dyDescent="0.25">
      <c r="A339" s="30" t="s">
        <v>2075</v>
      </c>
    </row>
    <row r="340" spans="1:1" x14ac:dyDescent="0.25">
      <c r="A340" s="30" t="s">
        <v>1304</v>
      </c>
    </row>
    <row r="341" spans="1:1" x14ac:dyDescent="0.25">
      <c r="A341" s="30" t="s">
        <v>1309</v>
      </c>
    </row>
    <row r="342" spans="1:1" x14ac:dyDescent="0.25">
      <c r="A342" s="30" t="s">
        <v>1317</v>
      </c>
    </row>
    <row r="343" spans="1:1" x14ac:dyDescent="0.25">
      <c r="A343" s="30" t="s">
        <v>1325</v>
      </c>
    </row>
    <row r="344" spans="1:1" x14ac:dyDescent="0.25">
      <c r="A344" s="30" t="s">
        <v>1333</v>
      </c>
    </row>
    <row r="345" spans="1:1" x14ac:dyDescent="0.25">
      <c r="A345" s="30" t="s">
        <v>1288</v>
      </c>
    </row>
    <row r="346" spans="1:1" x14ac:dyDescent="0.25">
      <c r="A346" s="30" t="s">
        <v>1338</v>
      </c>
    </row>
    <row r="347" spans="1:1" x14ac:dyDescent="0.25">
      <c r="A347" s="30" t="s">
        <v>1341</v>
      </c>
    </row>
    <row r="348" spans="1:1" x14ac:dyDescent="0.25">
      <c r="A348" s="30" t="s">
        <v>1346</v>
      </c>
    </row>
    <row r="349" spans="1:1" x14ac:dyDescent="0.25">
      <c r="A349" s="30" t="s">
        <v>1351</v>
      </c>
    </row>
    <row r="350" spans="1:1" x14ac:dyDescent="0.25">
      <c r="A350" s="30" t="s">
        <v>1356</v>
      </c>
    </row>
    <row r="351" spans="1:1" x14ac:dyDescent="0.25">
      <c r="A351" s="30" t="s">
        <v>1359</v>
      </c>
    </row>
    <row r="352" spans="1:1" x14ac:dyDescent="0.25">
      <c r="A352" s="30" t="s">
        <v>1362</v>
      </c>
    </row>
    <row r="353" spans="1:1" x14ac:dyDescent="0.25">
      <c r="A353" s="30" t="s">
        <v>1365</v>
      </c>
    </row>
    <row r="354" spans="1:1" x14ac:dyDescent="0.25">
      <c r="A354" s="30" t="s">
        <v>1368</v>
      </c>
    </row>
    <row r="355" spans="1:1" x14ac:dyDescent="0.25">
      <c r="A355" s="30" t="s">
        <v>1371</v>
      </c>
    </row>
    <row r="356" spans="1:1" x14ac:dyDescent="0.25">
      <c r="A356" s="30" t="s">
        <v>1381</v>
      </c>
    </row>
    <row r="357" spans="1:1" x14ac:dyDescent="0.25">
      <c r="A357" s="30" t="s">
        <v>1392</v>
      </c>
    </row>
    <row r="358" spans="1:1" x14ac:dyDescent="0.25">
      <c r="A358" s="30" t="s">
        <v>1404</v>
      </c>
    </row>
    <row r="359" spans="1:1" x14ac:dyDescent="0.25">
      <c r="A359" s="30" t="s">
        <v>1410</v>
      </c>
    </row>
    <row r="360" spans="1:1" x14ac:dyDescent="0.25">
      <c r="A360" s="30" t="s">
        <v>1413</v>
      </c>
    </row>
    <row r="361" spans="1:1" x14ac:dyDescent="0.25">
      <c r="A361" s="30" t="s">
        <v>1416</v>
      </c>
    </row>
    <row r="362" spans="1:1" x14ac:dyDescent="0.25">
      <c r="A362" s="30" t="s">
        <v>1425</v>
      </c>
    </row>
    <row r="363" spans="1:1" x14ac:dyDescent="0.25">
      <c r="A363" s="30" t="s">
        <v>1428</v>
      </c>
    </row>
    <row r="364" spans="1:1" x14ac:dyDescent="0.25">
      <c r="A364" s="30" t="s">
        <v>1433</v>
      </c>
    </row>
    <row r="365" spans="1:1" x14ac:dyDescent="0.25">
      <c r="A365" s="30" t="s">
        <v>1436</v>
      </c>
    </row>
    <row r="366" spans="1:1" x14ac:dyDescent="0.25">
      <c r="A366" s="30" t="s">
        <v>1439</v>
      </c>
    </row>
    <row r="367" spans="1:1" x14ac:dyDescent="0.25">
      <c r="A367" s="30" t="s">
        <v>1442</v>
      </c>
    </row>
    <row r="368" spans="1:1" x14ac:dyDescent="0.25">
      <c r="A368" s="30" t="s">
        <v>1445</v>
      </c>
    </row>
    <row r="369" spans="1:1" x14ac:dyDescent="0.25">
      <c r="A369" s="30" t="s">
        <v>1450</v>
      </c>
    </row>
    <row r="370" spans="1:1" x14ac:dyDescent="0.25">
      <c r="A370" s="30" t="s">
        <v>6042</v>
      </c>
    </row>
    <row r="371" spans="1:1" x14ac:dyDescent="0.25">
      <c r="A371" s="30" t="s">
        <v>6043</v>
      </c>
    </row>
    <row r="372" spans="1:1" x14ac:dyDescent="0.25">
      <c r="A372" s="30" t="s">
        <v>1456</v>
      </c>
    </row>
    <row r="373" spans="1:1" x14ac:dyDescent="0.25">
      <c r="A373" s="30" t="s">
        <v>1458</v>
      </c>
    </row>
    <row r="374" spans="1:1" x14ac:dyDescent="0.25">
      <c r="A374" s="30" t="s">
        <v>1461</v>
      </c>
    </row>
    <row r="375" spans="1:1" x14ac:dyDescent="0.25">
      <c r="A375" s="30" t="s">
        <v>1464</v>
      </c>
    </row>
    <row r="376" spans="1:1" x14ac:dyDescent="0.25">
      <c r="A376" s="30" t="s">
        <v>1467</v>
      </c>
    </row>
    <row r="377" spans="1:1" x14ac:dyDescent="0.25">
      <c r="A377" s="30" t="s">
        <v>1470</v>
      </c>
    </row>
    <row r="378" spans="1:1" x14ac:dyDescent="0.25">
      <c r="A378" s="30" t="s">
        <v>1483</v>
      </c>
    </row>
    <row r="379" spans="1:1" x14ac:dyDescent="0.25">
      <c r="A379" s="30" t="s">
        <v>1491</v>
      </c>
    </row>
    <row r="380" spans="1:1" x14ac:dyDescent="0.25">
      <c r="A380" s="30" t="s">
        <v>1495</v>
      </c>
    </row>
    <row r="381" spans="1:1" x14ac:dyDescent="0.25">
      <c r="A381" s="30" t="s">
        <v>1407</v>
      </c>
    </row>
    <row r="382" spans="1:1" x14ac:dyDescent="0.25">
      <c r="A382" s="30" t="s">
        <v>2726</v>
      </c>
    </row>
    <row r="383" spans="1:1" x14ac:dyDescent="0.25">
      <c r="A383" s="30" t="s">
        <v>1497</v>
      </c>
    </row>
    <row r="384" spans="1:1" x14ac:dyDescent="0.25">
      <c r="A384" s="30" t="s">
        <v>1395</v>
      </c>
    </row>
    <row r="385" spans="1:1" x14ac:dyDescent="0.25">
      <c r="A385" s="30" t="s">
        <v>1563</v>
      </c>
    </row>
    <row r="386" spans="1:1" x14ac:dyDescent="0.25">
      <c r="A386" s="30" t="s">
        <v>1568</v>
      </c>
    </row>
    <row r="387" spans="1:1" x14ac:dyDescent="0.25">
      <c r="A387" s="30" t="s">
        <v>1573</v>
      </c>
    </row>
    <row r="388" spans="1:1" x14ac:dyDescent="0.25">
      <c r="A388" s="30" t="s">
        <v>1578</v>
      </c>
    </row>
    <row r="389" spans="1:1" x14ac:dyDescent="0.25">
      <c r="A389" s="30" t="s">
        <v>1583</v>
      </c>
    </row>
    <row r="390" spans="1:1" x14ac:dyDescent="0.25">
      <c r="A390" s="30" t="s">
        <v>1588</v>
      </c>
    </row>
    <row r="391" spans="1:1" x14ac:dyDescent="0.25">
      <c r="A391" s="30" t="s">
        <v>1591</v>
      </c>
    </row>
    <row r="392" spans="1:1" x14ac:dyDescent="0.25">
      <c r="A392" s="30" t="s">
        <v>1506</v>
      </c>
    </row>
    <row r="393" spans="1:1" x14ac:dyDescent="0.25">
      <c r="A393" s="30" t="s">
        <v>1605</v>
      </c>
    </row>
    <row r="394" spans="1:1" x14ac:dyDescent="0.25">
      <c r="A394" s="30" t="s">
        <v>1604</v>
      </c>
    </row>
    <row r="395" spans="1:1" x14ac:dyDescent="0.25">
      <c r="A395" s="30" t="s">
        <v>1608</v>
      </c>
    </row>
    <row r="396" spans="1:1" x14ac:dyDescent="0.25">
      <c r="A396" s="30" t="s">
        <v>1611</v>
      </c>
    </row>
    <row r="397" spans="1:1" x14ac:dyDescent="0.25">
      <c r="A397" s="30" t="s">
        <v>1614</v>
      </c>
    </row>
    <row r="398" spans="1:1" x14ac:dyDescent="0.25">
      <c r="A398" s="30" t="s">
        <v>1617</v>
      </c>
    </row>
    <row r="399" spans="1:1" x14ac:dyDescent="0.25">
      <c r="A399" s="30" t="s">
        <v>1625</v>
      </c>
    </row>
    <row r="400" spans="1:1" x14ac:dyDescent="0.25">
      <c r="A400" s="30" t="s">
        <v>1624</v>
      </c>
    </row>
    <row r="401" spans="1:1" x14ac:dyDescent="0.25">
      <c r="A401" s="30" t="s">
        <v>1628</v>
      </c>
    </row>
    <row r="402" spans="1:1" x14ac:dyDescent="0.25">
      <c r="A402" s="30" t="s">
        <v>1631</v>
      </c>
    </row>
    <row r="403" spans="1:1" x14ac:dyDescent="0.25">
      <c r="A403" s="30" t="s">
        <v>1634</v>
      </c>
    </row>
    <row r="404" spans="1:1" x14ac:dyDescent="0.25">
      <c r="A404" s="30" t="s">
        <v>1637</v>
      </c>
    </row>
    <row r="405" spans="1:1" x14ac:dyDescent="0.25">
      <c r="A405" s="30" t="s">
        <v>1645</v>
      </c>
    </row>
    <row r="406" spans="1:1" x14ac:dyDescent="0.25">
      <c r="A406" s="30" t="s">
        <v>1644</v>
      </c>
    </row>
    <row r="407" spans="1:1" x14ac:dyDescent="0.25">
      <c r="A407" s="30" t="s">
        <v>1648</v>
      </c>
    </row>
    <row r="408" spans="1:1" x14ac:dyDescent="0.25">
      <c r="A408" s="30" t="s">
        <v>1651</v>
      </c>
    </row>
    <row r="409" spans="1:1" x14ac:dyDescent="0.25">
      <c r="A409" s="30" t="s">
        <v>1664</v>
      </c>
    </row>
    <row r="410" spans="1:1" x14ac:dyDescent="0.25">
      <c r="A410" s="30" t="s">
        <v>1670</v>
      </c>
    </row>
    <row r="411" spans="1:1" x14ac:dyDescent="0.25">
      <c r="A411" s="30" t="s">
        <v>1686</v>
      </c>
    </row>
    <row r="412" spans="1:1" x14ac:dyDescent="0.25">
      <c r="A412" s="30" t="s">
        <v>1691</v>
      </c>
    </row>
    <row r="413" spans="1:1" x14ac:dyDescent="0.25">
      <c r="A413" s="30" t="s">
        <v>1695</v>
      </c>
    </row>
    <row r="414" spans="1:1" x14ac:dyDescent="0.25">
      <c r="A414" s="30" t="s">
        <v>1694</v>
      </c>
    </row>
    <row r="415" spans="1:1" x14ac:dyDescent="0.25">
      <c r="A415" s="30" t="s">
        <v>1667</v>
      </c>
    </row>
    <row r="416" spans="1:1" x14ac:dyDescent="0.25">
      <c r="A416" s="30" t="s">
        <v>1704</v>
      </c>
    </row>
    <row r="417" spans="1:1" x14ac:dyDescent="0.25">
      <c r="A417" s="30" t="s">
        <v>1707</v>
      </c>
    </row>
    <row r="418" spans="1:1" x14ac:dyDescent="0.25">
      <c r="A418" s="30" t="s">
        <v>1710</v>
      </c>
    </row>
    <row r="419" spans="1:1" x14ac:dyDescent="0.25">
      <c r="A419" s="30" t="s">
        <v>1713</v>
      </c>
    </row>
    <row r="420" spans="1:1" x14ac:dyDescent="0.25">
      <c r="A420" s="30" t="s">
        <v>1671</v>
      </c>
    </row>
    <row r="421" spans="1:1" x14ac:dyDescent="0.25">
      <c r="A421" s="30" t="s">
        <v>1512</v>
      </c>
    </row>
    <row r="422" spans="1:1" x14ac:dyDescent="0.25">
      <c r="A422" s="30" t="s">
        <v>1536</v>
      </c>
    </row>
    <row r="423" spans="1:1" x14ac:dyDescent="0.25">
      <c r="A423" s="30" t="s">
        <v>1548</v>
      </c>
    </row>
    <row r="424" spans="1:1" x14ac:dyDescent="0.25">
      <c r="A424" s="30" t="s">
        <v>1730</v>
      </c>
    </row>
    <row r="425" spans="1:1" x14ac:dyDescent="0.25">
      <c r="A425" s="30" t="s">
        <v>1743</v>
      </c>
    </row>
    <row r="426" spans="1:1" x14ac:dyDescent="0.25">
      <c r="A426" s="30" t="s">
        <v>1749</v>
      </c>
    </row>
    <row r="427" spans="1:1" x14ac:dyDescent="0.25">
      <c r="A427" s="30" t="s">
        <v>1754</v>
      </c>
    </row>
    <row r="428" spans="1:1" x14ac:dyDescent="0.25">
      <c r="A428" s="30" t="s">
        <v>1759</v>
      </c>
    </row>
    <row r="429" spans="1:1" x14ac:dyDescent="0.25">
      <c r="A429" s="30" t="s">
        <v>1763</v>
      </c>
    </row>
    <row r="430" spans="1:1" x14ac:dyDescent="0.25">
      <c r="A430" s="30" t="s">
        <v>1774</v>
      </c>
    </row>
    <row r="431" spans="1:1" x14ac:dyDescent="0.25">
      <c r="A431" s="30" t="s">
        <v>6044</v>
      </c>
    </row>
    <row r="432" spans="1:1" x14ac:dyDescent="0.25">
      <c r="A432" s="30" t="s">
        <v>1773</v>
      </c>
    </row>
    <row r="433" spans="1:1" x14ac:dyDescent="0.25">
      <c r="A433" s="30" t="s">
        <v>1781</v>
      </c>
    </row>
    <row r="434" spans="1:1" x14ac:dyDescent="0.25">
      <c r="A434" s="30" t="s">
        <v>1788</v>
      </c>
    </row>
    <row r="435" spans="1:1" x14ac:dyDescent="0.25">
      <c r="A435" s="30" t="s">
        <v>1791</v>
      </c>
    </row>
    <row r="436" spans="1:1" x14ac:dyDescent="0.25">
      <c r="A436" s="30" t="s">
        <v>1794</v>
      </c>
    </row>
    <row r="437" spans="1:1" x14ac:dyDescent="0.25">
      <c r="A437" s="30" t="s">
        <v>1797</v>
      </c>
    </row>
    <row r="438" spans="1:1" x14ac:dyDescent="0.25">
      <c r="A438" s="30" t="s">
        <v>1802</v>
      </c>
    </row>
    <row r="439" spans="1:1" x14ac:dyDescent="0.25">
      <c r="A439" s="30" t="s">
        <v>1805</v>
      </c>
    </row>
    <row r="440" spans="1:1" x14ac:dyDescent="0.25">
      <c r="A440" s="30" t="s">
        <v>1808</v>
      </c>
    </row>
    <row r="441" spans="1:1" x14ac:dyDescent="0.25">
      <c r="A441" s="30" t="s">
        <v>1814</v>
      </c>
    </row>
    <row r="442" spans="1:1" x14ac:dyDescent="0.25">
      <c r="A442" s="30" t="s">
        <v>1819</v>
      </c>
    </row>
    <row r="443" spans="1:1" x14ac:dyDescent="0.25">
      <c r="A443" s="30" t="s">
        <v>1825</v>
      </c>
    </row>
    <row r="444" spans="1:1" x14ac:dyDescent="0.25">
      <c r="A444" s="30" t="s">
        <v>1834</v>
      </c>
    </row>
    <row r="445" spans="1:1" x14ac:dyDescent="0.25">
      <c r="A445" s="30" t="s">
        <v>1839</v>
      </c>
    </row>
    <row r="446" spans="1:1" x14ac:dyDescent="0.25">
      <c r="A446" s="30" t="s">
        <v>1842</v>
      </c>
    </row>
    <row r="447" spans="1:1" x14ac:dyDescent="0.25">
      <c r="A447" s="30" t="s">
        <v>1847</v>
      </c>
    </row>
    <row r="448" spans="1:1" x14ac:dyDescent="0.25">
      <c r="A448" s="30" t="s">
        <v>1855</v>
      </c>
    </row>
    <row r="449" spans="1:1" x14ac:dyDescent="0.25">
      <c r="A449" s="30" t="s">
        <v>1859</v>
      </c>
    </row>
    <row r="450" spans="1:1" x14ac:dyDescent="0.25">
      <c r="A450" s="30" t="s">
        <v>1864</v>
      </c>
    </row>
    <row r="451" spans="1:1" x14ac:dyDescent="0.25">
      <c r="A451" s="30" t="s">
        <v>1953</v>
      </c>
    </row>
    <row r="452" spans="1:1" x14ac:dyDescent="0.25">
      <c r="A452" s="30" t="s">
        <v>1954</v>
      </c>
    </row>
    <row r="453" spans="1:1" x14ac:dyDescent="0.25">
      <c r="A453" s="30" t="s">
        <v>1871</v>
      </c>
    </row>
    <row r="454" spans="1:1" x14ac:dyDescent="0.25">
      <c r="A454" s="30" t="s">
        <v>1875</v>
      </c>
    </row>
    <row r="455" spans="1:1" x14ac:dyDescent="0.25">
      <c r="A455" s="30" t="s">
        <v>1856</v>
      </c>
    </row>
    <row r="456" spans="1:1" x14ac:dyDescent="0.25">
      <c r="A456" s="30" t="s">
        <v>1878</v>
      </c>
    </row>
    <row r="457" spans="1:1" x14ac:dyDescent="0.25">
      <c r="A457" s="30" t="s">
        <v>1881</v>
      </c>
    </row>
    <row r="458" spans="1:1" x14ac:dyDescent="0.25">
      <c r="A458" s="30" t="s">
        <v>1886</v>
      </c>
    </row>
    <row r="459" spans="1:1" x14ac:dyDescent="0.25">
      <c r="A459" s="30" t="s">
        <v>1889</v>
      </c>
    </row>
    <row r="460" spans="1:1" x14ac:dyDescent="0.25">
      <c r="A460" s="30" t="s">
        <v>1892</v>
      </c>
    </row>
    <row r="461" spans="1:1" x14ac:dyDescent="0.25">
      <c r="A461" s="30" t="s">
        <v>1897</v>
      </c>
    </row>
    <row r="462" spans="1:1" x14ac:dyDescent="0.25">
      <c r="A462" s="30" t="s">
        <v>1900</v>
      </c>
    </row>
    <row r="463" spans="1:1" x14ac:dyDescent="0.25">
      <c r="A463" s="30" t="s">
        <v>1905</v>
      </c>
    </row>
    <row r="464" spans="1:1" x14ac:dyDescent="0.25">
      <c r="A464" s="30" t="s">
        <v>1925</v>
      </c>
    </row>
    <row r="465" spans="1:1" x14ac:dyDescent="0.25">
      <c r="A465" s="30" t="s">
        <v>1955</v>
      </c>
    </row>
    <row r="466" spans="1:1" x14ac:dyDescent="0.25">
      <c r="A466" s="30" t="s">
        <v>1960</v>
      </c>
    </row>
    <row r="467" spans="1:1" x14ac:dyDescent="0.25">
      <c r="A467" s="30" t="s">
        <v>1515</v>
      </c>
    </row>
    <row r="468" spans="1:1" x14ac:dyDescent="0.25">
      <c r="A468" s="30" t="s">
        <v>1542</v>
      </c>
    </row>
    <row r="469" spans="1:1" x14ac:dyDescent="0.25">
      <c r="A469" s="30" t="s">
        <v>1551</v>
      </c>
    </row>
    <row r="470" spans="1:1" x14ac:dyDescent="0.25">
      <c r="A470" s="30" t="s">
        <v>1787</v>
      </c>
    </row>
    <row r="471" spans="1:1" x14ac:dyDescent="0.25">
      <c r="A471" s="30" t="s">
        <v>1518</v>
      </c>
    </row>
    <row r="472" spans="1:1" x14ac:dyDescent="0.25">
      <c r="A472" s="30" t="s">
        <v>1972</v>
      </c>
    </row>
    <row r="473" spans="1:1" x14ac:dyDescent="0.25">
      <c r="A473" s="30" t="s">
        <v>1977</v>
      </c>
    </row>
    <row r="474" spans="1:1" x14ac:dyDescent="0.25">
      <c r="A474" s="30" t="s">
        <v>1981</v>
      </c>
    </row>
    <row r="475" spans="1:1" x14ac:dyDescent="0.25">
      <c r="A475" s="30" t="s">
        <v>1985</v>
      </c>
    </row>
    <row r="476" spans="1:1" x14ac:dyDescent="0.25">
      <c r="A476" s="30" t="s">
        <v>2000</v>
      </c>
    </row>
    <row r="477" spans="1:1" x14ac:dyDescent="0.25">
      <c r="A477" s="30" t="s">
        <v>1994</v>
      </c>
    </row>
    <row r="478" spans="1:1" x14ac:dyDescent="0.25">
      <c r="A478" s="30" t="s">
        <v>1991</v>
      </c>
    </row>
    <row r="479" spans="1:1" x14ac:dyDescent="0.25">
      <c r="A479" s="30" t="s">
        <v>1997</v>
      </c>
    </row>
    <row r="480" spans="1:1" x14ac:dyDescent="0.25">
      <c r="A480" s="30" t="s">
        <v>2015</v>
      </c>
    </row>
    <row r="481" spans="1:1" x14ac:dyDescent="0.25">
      <c r="A481" s="30" t="s">
        <v>2020</v>
      </c>
    </row>
    <row r="482" spans="1:1" x14ac:dyDescent="0.25">
      <c r="A482" s="30" t="s">
        <v>2024</v>
      </c>
    </row>
    <row r="483" spans="1:1" x14ac:dyDescent="0.25">
      <c r="A483" s="30" t="s">
        <v>2036</v>
      </c>
    </row>
    <row r="484" spans="1:1" x14ac:dyDescent="0.25">
      <c r="A484" s="30" t="s">
        <v>2039</v>
      </c>
    </row>
    <row r="485" spans="1:1" x14ac:dyDescent="0.25">
      <c r="A485" s="30" t="s">
        <v>2042</v>
      </c>
    </row>
    <row r="486" spans="1:1" x14ac:dyDescent="0.25">
      <c r="A486" s="30" t="s">
        <v>2045</v>
      </c>
    </row>
    <row r="487" spans="1:1" x14ac:dyDescent="0.25">
      <c r="A487" s="30" t="s">
        <v>2048</v>
      </c>
    </row>
    <row r="488" spans="1:1" x14ac:dyDescent="0.25">
      <c r="A488" s="30" t="s">
        <v>2066</v>
      </c>
    </row>
    <row r="489" spans="1:1" x14ac:dyDescent="0.25">
      <c r="A489" s="30" t="s">
        <v>2069</v>
      </c>
    </row>
    <row r="490" spans="1:1" x14ac:dyDescent="0.25">
      <c r="A490" s="30" t="s">
        <v>2072</v>
      </c>
    </row>
    <row r="491" spans="1:1" x14ac:dyDescent="0.25">
      <c r="A491" s="30" t="s">
        <v>2080</v>
      </c>
    </row>
    <row r="492" spans="1:1" x14ac:dyDescent="0.25">
      <c r="A492" s="30" t="s">
        <v>2084</v>
      </c>
    </row>
    <row r="493" spans="1:1" x14ac:dyDescent="0.25">
      <c r="A493" s="30" t="s">
        <v>2087</v>
      </c>
    </row>
    <row r="494" spans="1:1" x14ac:dyDescent="0.25">
      <c r="A494" s="30" t="s">
        <v>2021</v>
      </c>
    </row>
    <row r="495" spans="1:1" x14ac:dyDescent="0.25">
      <c r="A495" s="30" t="s">
        <v>2095</v>
      </c>
    </row>
    <row r="496" spans="1:1" x14ac:dyDescent="0.25">
      <c r="A496" s="30" t="s">
        <v>2098</v>
      </c>
    </row>
    <row r="497" spans="1:1" x14ac:dyDescent="0.25">
      <c r="A497" s="30" t="s">
        <v>2099</v>
      </c>
    </row>
    <row r="498" spans="1:1" x14ac:dyDescent="0.25">
      <c r="A498" s="30" t="s">
        <v>1998</v>
      </c>
    </row>
    <row r="499" spans="1:1" x14ac:dyDescent="0.25">
      <c r="A499" s="30" t="s">
        <v>2102</v>
      </c>
    </row>
    <row r="500" spans="1:1" x14ac:dyDescent="0.25">
      <c r="A500" s="30" t="s">
        <v>2105</v>
      </c>
    </row>
    <row r="501" spans="1:1" x14ac:dyDescent="0.25">
      <c r="A501" s="30" t="s">
        <v>2729</v>
      </c>
    </row>
    <row r="502" spans="1:1" x14ac:dyDescent="0.25">
      <c r="A502" s="30" t="s">
        <v>2108</v>
      </c>
    </row>
    <row r="503" spans="1:1" x14ac:dyDescent="0.25">
      <c r="A503" s="30" t="s">
        <v>2120</v>
      </c>
    </row>
    <row r="504" spans="1:1" x14ac:dyDescent="0.25">
      <c r="A504" s="30" t="s">
        <v>2128</v>
      </c>
    </row>
    <row r="505" spans="1:1" x14ac:dyDescent="0.25">
      <c r="A505" s="30" t="s">
        <v>2641</v>
      </c>
    </row>
    <row r="506" spans="1:1" x14ac:dyDescent="0.25">
      <c r="A506" s="30" t="s">
        <v>2127</v>
      </c>
    </row>
    <row r="507" spans="1:1" x14ac:dyDescent="0.25">
      <c r="A507" s="30" t="s">
        <v>2145</v>
      </c>
    </row>
    <row r="508" spans="1:1" x14ac:dyDescent="0.25">
      <c r="A508" s="30" t="s">
        <v>2150</v>
      </c>
    </row>
    <row r="509" spans="1:1" x14ac:dyDescent="0.25">
      <c r="A509" s="30" t="s">
        <v>2156</v>
      </c>
    </row>
    <row r="510" spans="1:1" x14ac:dyDescent="0.25">
      <c r="A510" s="30" t="s">
        <v>2160</v>
      </c>
    </row>
    <row r="511" spans="1:1" x14ac:dyDescent="0.25">
      <c r="A511" s="30" t="s">
        <v>2174</v>
      </c>
    </row>
    <row r="512" spans="1:1" x14ac:dyDescent="0.25">
      <c r="A512" s="30" t="s">
        <v>2651</v>
      </c>
    </row>
    <row r="513" spans="1:1" x14ac:dyDescent="0.25">
      <c r="A513" s="30" t="s">
        <v>2173</v>
      </c>
    </row>
    <row r="514" spans="1:1" x14ac:dyDescent="0.25">
      <c r="A514" s="30" t="s">
        <v>2188</v>
      </c>
    </row>
    <row r="515" spans="1:1" x14ac:dyDescent="0.25">
      <c r="A515" s="30" t="s">
        <v>6045</v>
      </c>
    </row>
    <row r="516" spans="1:1" x14ac:dyDescent="0.25">
      <c r="A516" s="30" t="s">
        <v>6046</v>
      </c>
    </row>
    <row r="517" spans="1:1" x14ac:dyDescent="0.25">
      <c r="A517" s="30" t="s">
        <v>2191</v>
      </c>
    </row>
    <row r="518" spans="1:1" x14ac:dyDescent="0.25">
      <c r="A518" s="30" t="s">
        <v>6047</v>
      </c>
    </row>
    <row r="519" spans="1:1" x14ac:dyDescent="0.25">
      <c r="A519" s="30" t="s">
        <v>6048</v>
      </c>
    </row>
    <row r="520" spans="1:1" x14ac:dyDescent="0.25">
      <c r="A520" s="30" t="s">
        <v>6049</v>
      </c>
    </row>
    <row r="521" spans="1:1" x14ac:dyDescent="0.25">
      <c r="A521" s="30" t="s">
        <v>2183</v>
      </c>
    </row>
    <row r="522" spans="1:1" x14ac:dyDescent="0.25">
      <c r="A522" s="30" t="s">
        <v>2199</v>
      </c>
    </row>
    <row r="523" spans="1:1" x14ac:dyDescent="0.25">
      <c r="A523" s="30" t="s">
        <v>2198</v>
      </c>
    </row>
    <row r="524" spans="1:1" x14ac:dyDescent="0.25">
      <c r="A524" s="30" t="s">
        <v>2208</v>
      </c>
    </row>
    <row r="525" spans="1:1" x14ac:dyDescent="0.25">
      <c r="A525" s="30" t="s">
        <v>2213</v>
      </c>
    </row>
    <row r="526" spans="1:1" x14ac:dyDescent="0.25">
      <c r="A526" s="30" t="s">
        <v>2217</v>
      </c>
    </row>
    <row r="527" spans="1:1" x14ac:dyDescent="0.25">
      <c r="A527" s="30" t="s">
        <v>2216</v>
      </c>
    </row>
    <row r="528" spans="1:1" x14ac:dyDescent="0.25">
      <c r="A528" s="30" t="s">
        <v>2220</v>
      </c>
    </row>
    <row r="529" spans="1:1" x14ac:dyDescent="0.25">
      <c r="A529" s="30" t="s">
        <v>2229</v>
      </c>
    </row>
    <row r="530" spans="1:1" x14ac:dyDescent="0.25">
      <c r="A530" s="30" t="s">
        <v>6050</v>
      </c>
    </row>
    <row r="531" spans="1:1" x14ac:dyDescent="0.25">
      <c r="A531" s="30" t="s">
        <v>6051</v>
      </c>
    </row>
    <row r="532" spans="1:1" x14ac:dyDescent="0.25">
      <c r="A532" s="30" t="s">
        <v>2234</v>
      </c>
    </row>
    <row r="533" spans="1:1" x14ac:dyDescent="0.25">
      <c r="A533" s="30" t="s">
        <v>2316</v>
      </c>
    </row>
    <row r="534" spans="1:1" x14ac:dyDescent="0.25">
      <c r="A534" s="30" t="s">
        <v>1944</v>
      </c>
    </row>
    <row r="535" spans="1:1" x14ac:dyDescent="0.25">
      <c r="A535" s="30" t="s">
        <v>2238</v>
      </c>
    </row>
    <row r="536" spans="1:1" x14ac:dyDescent="0.25">
      <c r="A536" s="30" t="s">
        <v>2276</v>
      </c>
    </row>
    <row r="537" spans="1:1" x14ac:dyDescent="0.25">
      <c r="A537" s="30" t="s">
        <v>2259</v>
      </c>
    </row>
    <row r="538" spans="1:1" x14ac:dyDescent="0.25">
      <c r="A538" s="30" t="s">
        <v>2287</v>
      </c>
    </row>
    <row r="539" spans="1:1" x14ac:dyDescent="0.25">
      <c r="A539" s="30" t="s">
        <v>6052</v>
      </c>
    </row>
    <row r="540" spans="1:1" x14ac:dyDescent="0.25">
      <c r="A540" s="30" t="s">
        <v>6053</v>
      </c>
    </row>
    <row r="541" spans="1:1" x14ac:dyDescent="0.25">
      <c r="A541" s="30" t="s">
        <v>2291</v>
      </c>
    </row>
    <row r="542" spans="1:1" x14ac:dyDescent="0.25">
      <c r="A542" s="30" t="s">
        <v>2300</v>
      </c>
    </row>
    <row r="543" spans="1:1" x14ac:dyDescent="0.25">
      <c r="A543" s="30" t="s">
        <v>2081</v>
      </c>
    </row>
    <row r="544" spans="1:1" x14ac:dyDescent="0.25">
      <c r="A544" s="30" t="s">
        <v>2310</v>
      </c>
    </row>
    <row r="545" spans="1:1" x14ac:dyDescent="0.25">
      <c r="A545" s="30" t="s">
        <v>2320</v>
      </c>
    </row>
    <row r="546" spans="1:1" x14ac:dyDescent="0.25">
      <c r="A546" s="30" t="s">
        <v>2319</v>
      </c>
    </row>
    <row r="547" spans="1:1" x14ac:dyDescent="0.25">
      <c r="A547" s="30" t="s">
        <v>2323</v>
      </c>
    </row>
    <row r="548" spans="1:1" x14ac:dyDescent="0.25">
      <c r="A548" s="30" t="s">
        <v>2330</v>
      </c>
    </row>
    <row r="549" spans="1:1" x14ac:dyDescent="0.25">
      <c r="A549" s="30" t="s">
        <v>2336</v>
      </c>
    </row>
    <row r="550" spans="1:1" x14ac:dyDescent="0.25">
      <c r="A550" s="30" t="s">
        <v>2339</v>
      </c>
    </row>
    <row r="551" spans="1:1" x14ac:dyDescent="0.25">
      <c r="A551" s="30" t="s">
        <v>2343</v>
      </c>
    </row>
    <row r="552" spans="1:1" x14ac:dyDescent="0.25">
      <c r="A552" s="30" t="s">
        <v>2342</v>
      </c>
    </row>
    <row r="553" spans="1:1" x14ac:dyDescent="0.25">
      <c r="A553" s="30" t="s">
        <v>2346</v>
      </c>
    </row>
    <row r="554" spans="1:1" x14ac:dyDescent="0.25">
      <c r="A554" s="30" t="s">
        <v>2355</v>
      </c>
    </row>
    <row r="555" spans="1:1" x14ac:dyDescent="0.25">
      <c r="A555" s="30" t="s">
        <v>2359</v>
      </c>
    </row>
    <row r="556" spans="1:1" x14ac:dyDescent="0.25">
      <c r="A556" s="30" t="s">
        <v>2358</v>
      </c>
    </row>
    <row r="557" spans="1:1" x14ac:dyDescent="0.25">
      <c r="A557" s="30" t="s">
        <v>2375</v>
      </c>
    </row>
    <row r="558" spans="1:1" x14ac:dyDescent="0.25">
      <c r="A558" s="30" t="s">
        <v>2362</v>
      </c>
    </row>
    <row r="559" spans="1:1" x14ac:dyDescent="0.25">
      <c r="A559" s="30" t="s">
        <v>2371</v>
      </c>
    </row>
    <row r="560" spans="1:1" x14ac:dyDescent="0.25">
      <c r="A560" s="30" t="s">
        <v>2380</v>
      </c>
    </row>
    <row r="561" spans="1:1" x14ac:dyDescent="0.25">
      <c r="A561" s="30" t="s">
        <v>2385</v>
      </c>
    </row>
    <row r="562" spans="1:1" x14ac:dyDescent="0.25">
      <c r="A562" s="30" t="s">
        <v>2390</v>
      </c>
    </row>
    <row r="563" spans="1:1" x14ac:dyDescent="0.25">
      <c r="A563" s="30" t="s">
        <v>2395</v>
      </c>
    </row>
    <row r="564" spans="1:1" x14ac:dyDescent="0.25">
      <c r="A564" s="30" t="s">
        <v>2399</v>
      </c>
    </row>
    <row r="565" spans="1:1" x14ac:dyDescent="0.25">
      <c r="A565" s="30" t="s">
        <v>2398</v>
      </c>
    </row>
    <row r="566" spans="1:1" x14ac:dyDescent="0.25">
      <c r="A566" s="30" t="s">
        <v>2402</v>
      </c>
    </row>
    <row r="567" spans="1:1" x14ac:dyDescent="0.25">
      <c r="A567" s="30" t="s">
        <v>2405</v>
      </c>
    </row>
    <row r="568" spans="1:1" x14ac:dyDescent="0.25">
      <c r="A568" s="30" t="s">
        <v>2412</v>
      </c>
    </row>
    <row r="569" spans="1:1" x14ac:dyDescent="0.25">
      <c r="A569" s="30" t="s">
        <v>2415</v>
      </c>
    </row>
    <row r="570" spans="1:1" x14ac:dyDescent="0.25">
      <c r="A570" s="30" t="s">
        <v>2425</v>
      </c>
    </row>
    <row r="571" spans="1:1" x14ac:dyDescent="0.25">
      <c r="A571" s="30" t="s">
        <v>2426</v>
      </c>
    </row>
    <row r="572" spans="1:1" x14ac:dyDescent="0.25">
      <c r="A572" s="30" t="s">
        <v>2416</v>
      </c>
    </row>
    <row r="573" spans="1:1" x14ac:dyDescent="0.25">
      <c r="A573" s="30" t="s">
        <v>2434</v>
      </c>
    </row>
    <row r="574" spans="1:1" x14ac:dyDescent="0.25">
      <c r="A574" s="30" t="s">
        <v>1387</v>
      </c>
    </row>
    <row r="575" spans="1:1" x14ac:dyDescent="0.25">
      <c r="A575" s="30" t="s">
        <v>2433</v>
      </c>
    </row>
    <row r="576" spans="1:1" x14ac:dyDescent="0.25">
      <c r="A576" s="30" t="s">
        <v>2453</v>
      </c>
    </row>
    <row r="577" spans="1:1" x14ac:dyDescent="0.25">
      <c r="A577" s="30" t="s">
        <v>2456</v>
      </c>
    </row>
    <row r="578" spans="1:1" x14ac:dyDescent="0.25">
      <c r="A578" s="30" t="s">
        <v>2459</v>
      </c>
    </row>
    <row r="579" spans="1:1" x14ac:dyDescent="0.25">
      <c r="A579" s="30" t="s">
        <v>2462</v>
      </c>
    </row>
    <row r="580" spans="1:1" x14ac:dyDescent="0.25">
      <c r="A580" s="30" t="s">
        <v>2472</v>
      </c>
    </row>
    <row r="581" spans="1:1" x14ac:dyDescent="0.25">
      <c r="A581" s="30" t="s">
        <v>2482</v>
      </c>
    </row>
    <row r="582" spans="1:1" x14ac:dyDescent="0.25">
      <c r="A582" s="30" t="s">
        <v>2481</v>
      </c>
    </row>
    <row r="583" spans="1:1" x14ac:dyDescent="0.25">
      <c r="A583" s="30" t="s">
        <v>2485</v>
      </c>
    </row>
    <row r="584" spans="1:1" x14ac:dyDescent="0.25">
      <c r="A584" s="30" t="s">
        <v>2500</v>
      </c>
    </row>
    <row r="585" spans="1:1" x14ac:dyDescent="0.25">
      <c r="A585" s="30" t="s">
        <v>2515</v>
      </c>
    </row>
    <row r="586" spans="1:1" x14ac:dyDescent="0.25">
      <c r="A586" s="30" t="s">
        <v>2527</v>
      </c>
    </row>
    <row r="587" spans="1:1" x14ac:dyDescent="0.25">
      <c r="A587" s="30" t="s">
        <v>2530</v>
      </c>
    </row>
    <row r="588" spans="1:1" x14ac:dyDescent="0.25">
      <c r="A588" s="30" t="s">
        <v>2533</v>
      </c>
    </row>
    <row r="589" spans="1:1" x14ac:dyDescent="0.25">
      <c r="A589" s="30" t="s">
        <v>2536</v>
      </c>
    </row>
    <row r="590" spans="1:1" x14ac:dyDescent="0.25">
      <c r="A590" s="30" t="s">
        <v>2478</v>
      </c>
    </row>
    <row r="591" spans="1:1" x14ac:dyDescent="0.25">
      <c r="A591" s="30" t="s">
        <v>2544</v>
      </c>
    </row>
    <row r="592" spans="1:1" x14ac:dyDescent="0.25">
      <c r="A592" s="30" t="s">
        <v>6054</v>
      </c>
    </row>
    <row r="593" spans="1:1" x14ac:dyDescent="0.25">
      <c r="A593" s="30" t="s">
        <v>6055</v>
      </c>
    </row>
    <row r="594" spans="1:1" x14ac:dyDescent="0.25">
      <c r="A594" s="30" t="s">
        <v>2547</v>
      </c>
    </row>
    <row r="595" spans="1:1" x14ac:dyDescent="0.25">
      <c r="A595" s="30" t="s">
        <v>2550</v>
      </c>
    </row>
    <row r="596" spans="1:1" x14ac:dyDescent="0.25">
      <c r="A596" s="30" t="s">
        <v>2554</v>
      </c>
    </row>
    <row r="597" spans="1:1" x14ac:dyDescent="0.25">
      <c r="A597" s="30" t="s">
        <v>2553</v>
      </c>
    </row>
    <row r="598" spans="1:1" x14ac:dyDescent="0.25">
      <c r="A598" s="30" t="s">
        <v>2557</v>
      </c>
    </row>
    <row r="599" spans="1:1" x14ac:dyDescent="0.25">
      <c r="A599" s="30" t="s">
        <v>2565</v>
      </c>
    </row>
    <row r="600" spans="1:1" x14ac:dyDescent="0.25">
      <c r="A600" s="30" t="s">
        <v>2568</v>
      </c>
    </row>
    <row r="601" spans="1:1" x14ac:dyDescent="0.25">
      <c r="A601" s="30" t="s">
        <v>2581</v>
      </c>
    </row>
    <row r="602" spans="1:1" x14ac:dyDescent="0.25">
      <c r="A602" s="30" t="s">
        <v>2589</v>
      </c>
    </row>
    <row r="603" spans="1:1" x14ac:dyDescent="0.25">
      <c r="A603" s="30" t="s">
        <v>2588</v>
      </c>
    </row>
    <row r="604" spans="1:1" x14ac:dyDescent="0.25">
      <c r="A604" s="30" t="s">
        <v>2592</v>
      </c>
    </row>
    <row r="605" spans="1:1" x14ac:dyDescent="0.25">
      <c r="A605" s="30" t="s">
        <v>2599</v>
      </c>
    </row>
    <row r="606" spans="1:1" x14ac:dyDescent="0.25">
      <c r="A606" s="30" t="s">
        <v>2602</v>
      </c>
    </row>
    <row r="607" spans="1:1" x14ac:dyDescent="0.25">
      <c r="A607" s="30" t="s">
        <v>2605</v>
      </c>
    </row>
    <row r="608" spans="1:1" x14ac:dyDescent="0.25">
      <c r="A608" s="30" t="s">
        <v>2608</v>
      </c>
    </row>
    <row r="609" spans="1:1" x14ac:dyDescent="0.25">
      <c r="A609" s="30" t="s">
        <v>2611</v>
      </c>
    </row>
    <row r="610" spans="1:1" x14ac:dyDescent="0.25">
      <c r="A610" s="30" t="s">
        <v>2614</v>
      </c>
    </row>
    <row r="611" spans="1:1" x14ac:dyDescent="0.25">
      <c r="A611" s="30" t="s">
        <v>2622</v>
      </c>
    </row>
    <row r="612" spans="1:1" x14ac:dyDescent="0.25">
      <c r="A612" s="30" t="s">
        <v>2621</v>
      </c>
    </row>
    <row r="613" spans="1:1" x14ac:dyDescent="0.25">
      <c r="A613" s="30" t="s">
        <v>2642</v>
      </c>
    </row>
    <row r="614" spans="1:1" x14ac:dyDescent="0.25">
      <c r="A614" s="30" t="s">
        <v>2732</v>
      </c>
    </row>
    <row r="615" spans="1:1" x14ac:dyDescent="0.25">
      <c r="A615" s="30" t="s">
        <v>2625</v>
      </c>
    </row>
    <row r="616" spans="1:1" x14ac:dyDescent="0.25">
      <c r="A616" s="30" t="s">
        <v>2633</v>
      </c>
    </row>
    <row r="617" spans="1:1" x14ac:dyDescent="0.25">
      <c r="A617" s="30" t="s">
        <v>2636</v>
      </c>
    </row>
    <row r="618" spans="1:1" x14ac:dyDescent="0.25">
      <c r="A618" s="30" t="s">
        <v>2645</v>
      </c>
    </row>
    <row r="619" spans="1:1" x14ac:dyDescent="0.25">
      <c r="A619" s="30" t="s">
        <v>2648</v>
      </c>
    </row>
    <row r="620" spans="1:1" x14ac:dyDescent="0.25">
      <c r="A620" s="30" t="s">
        <v>2669</v>
      </c>
    </row>
    <row r="621" spans="1:1" x14ac:dyDescent="0.25">
      <c r="A621" s="30" t="s">
        <v>2572</v>
      </c>
    </row>
    <row r="622" spans="1:1" x14ac:dyDescent="0.25">
      <c r="A622" s="30" t="s">
        <v>2680</v>
      </c>
    </row>
    <row r="623" spans="1:1" x14ac:dyDescent="0.25">
      <c r="A623" s="30" t="s">
        <v>2679</v>
      </c>
    </row>
    <row r="624" spans="1:1" x14ac:dyDescent="0.25">
      <c r="A624" s="30" t="s">
        <v>1486</v>
      </c>
    </row>
    <row r="625" spans="1:1" x14ac:dyDescent="0.25">
      <c r="A625" s="30" t="s">
        <v>2691</v>
      </c>
    </row>
    <row r="626" spans="1:1" x14ac:dyDescent="0.25">
      <c r="A626" s="30" t="s">
        <v>2690</v>
      </c>
    </row>
    <row r="627" spans="1:1" x14ac:dyDescent="0.25">
      <c r="A627" s="30" t="s">
        <v>2700</v>
      </c>
    </row>
    <row r="628" spans="1:1" x14ac:dyDescent="0.25">
      <c r="A628" s="30" t="s">
        <v>2709</v>
      </c>
    </row>
    <row r="629" spans="1:1" x14ac:dyDescent="0.25">
      <c r="A629" s="30" t="s">
        <v>2712</v>
      </c>
    </row>
    <row r="630" spans="1:1" x14ac:dyDescent="0.25">
      <c r="A630" s="30" t="s">
        <v>2657</v>
      </c>
    </row>
    <row r="631" spans="1:1" x14ac:dyDescent="0.25">
      <c r="A631" s="30" t="s">
        <v>2715</v>
      </c>
    </row>
    <row r="632" spans="1:1" x14ac:dyDescent="0.25">
      <c r="A632" s="30" t="s">
        <v>2719</v>
      </c>
    </row>
    <row r="633" spans="1:1" x14ac:dyDescent="0.25">
      <c r="A633" s="30" t="s">
        <v>2722</v>
      </c>
    </row>
    <row r="634" spans="1:1" x14ac:dyDescent="0.25">
      <c r="A634" s="30" t="s">
        <v>2748</v>
      </c>
    </row>
    <row r="635" spans="1:1" x14ac:dyDescent="0.25">
      <c r="A635" s="30" t="s">
        <v>2757</v>
      </c>
    </row>
    <row r="636" spans="1:1" x14ac:dyDescent="0.25">
      <c r="A636" s="30" t="s">
        <v>6056</v>
      </c>
    </row>
    <row r="637" spans="1:1" x14ac:dyDescent="0.25">
      <c r="A637" s="30" t="s">
        <v>6057</v>
      </c>
    </row>
    <row r="638" spans="1:1" x14ac:dyDescent="0.25">
      <c r="A638" s="30" t="s">
        <v>6058</v>
      </c>
    </row>
    <row r="639" spans="1:1" x14ac:dyDescent="0.25">
      <c r="A639" s="30" t="s">
        <v>6059</v>
      </c>
    </row>
    <row r="640" spans="1:1" x14ac:dyDescent="0.25">
      <c r="A640" s="30" t="s">
        <v>6060</v>
      </c>
    </row>
    <row r="641" spans="1:1" x14ac:dyDescent="0.25">
      <c r="A641" s="30" t="s">
        <v>6061</v>
      </c>
    </row>
    <row r="642" spans="1:1" x14ac:dyDescent="0.25">
      <c r="A642" s="30" t="s">
        <v>2756</v>
      </c>
    </row>
    <row r="643" spans="1:1" x14ac:dyDescent="0.25">
      <c r="A643" s="30" t="s">
        <v>2760</v>
      </c>
    </row>
    <row r="644" spans="1:1" x14ac:dyDescent="0.25">
      <c r="A644" s="30" t="s">
        <v>2772</v>
      </c>
    </row>
    <row r="645" spans="1:1" x14ac:dyDescent="0.25">
      <c r="A645" s="30" t="s">
        <v>2775</v>
      </c>
    </row>
    <row r="646" spans="1:1" x14ac:dyDescent="0.25">
      <c r="A646" s="30" t="s">
        <v>2778</v>
      </c>
    </row>
    <row r="647" spans="1:1" x14ac:dyDescent="0.25">
      <c r="A647" s="30" t="s">
        <v>2781</v>
      </c>
    </row>
    <row r="648" spans="1:1" x14ac:dyDescent="0.25">
      <c r="A648" s="30" t="s">
        <v>2790</v>
      </c>
    </row>
    <row r="649" spans="1:1" x14ac:dyDescent="0.25">
      <c r="A649" s="30" t="s">
        <v>2794</v>
      </c>
    </row>
    <row r="650" spans="1:1" x14ac:dyDescent="0.25">
      <c r="A650" s="30" t="s">
        <v>2793</v>
      </c>
    </row>
    <row r="651" spans="1:1" x14ac:dyDescent="0.25">
      <c r="A651" s="30" t="s">
        <v>2797</v>
      </c>
    </row>
    <row r="652" spans="1:1" x14ac:dyDescent="0.25">
      <c r="A652" s="30" t="s">
        <v>2806</v>
      </c>
    </row>
    <row r="653" spans="1:1" x14ac:dyDescent="0.25">
      <c r="A653" s="30" t="s">
        <v>2810</v>
      </c>
    </row>
    <row r="654" spans="1:1" x14ac:dyDescent="0.25">
      <c r="A654" s="30" t="s">
        <v>2809</v>
      </c>
    </row>
    <row r="655" spans="1:1" x14ac:dyDescent="0.25">
      <c r="A655" s="30" t="s">
        <v>2817</v>
      </c>
    </row>
    <row r="656" spans="1:1" x14ac:dyDescent="0.25">
      <c r="A656" s="30" t="s">
        <v>2820</v>
      </c>
    </row>
    <row r="657" spans="1:1" x14ac:dyDescent="0.25">
      <c r="A657" s="30" t="s">
        <v>2828</v>
      </c>
    </row>
    <row r="658" spans="1:1" x14ac:dyDescent="0.25">
      <c r="A658" s="30" t="s">
        <v>2833</v>
      </c>
    </row>
    <row r="659" spans="1:1" x14ac:dyDescent="0.25">
      <c r="A659" s="30" t="s">
        <v>2837</v>
      </c>
    </row>
    <row r="660" spans="1:1" x14ac:dyDescent="0.25">
      <c r="A660" s="30" t="s">
        <v>6062</v>
      </c>
    </row>
    <row r="661" spans="1:1" x14ac:dyDescent="0.25">
      <c r="A661" s="30" t="s">
        <v>6063</v>
      </c>
    </row>
    <row r="662" spans="1:1" x14ac:dyDescent="0.25">
      <c r="A662" s="30" t="s">
        <v>2836</v>
      </c>
    </row>
    <row r="663" spans="1:1" x14ac:dyDescent="0.25">
      <c r="A663" s="30" t="s">
        <v>2842</v>
      </c>
    </row>
    <row r="664" spans="1:1" x14ac:dyDescent="0.25">
      <c r="A664" s="30" t="s">
        <v>2850</v>
      </c>
    </row>
    <row r="665" spans="1:1" x14ac:dyDescent="0.25">
      <c r="A665" s="30" t="s">
        <v>2859</v>
      </c>
    </row>
    <row r="666" spans="1:1" x14ac:dyDescent="0.25">
      <c r="A666" s="30" t="s">
        <v>2862</v>
      </c>
    </row>
    <row r="667" spans="1:1" x14ac:dyDescent="0.25">
      <c r="A667" s="30" t="s">
        <v>2871</v>
      </c>
    </row>
    <row r="668" spans="1:1" x14ac:dyDescent="0.25">
      <c r="A668" s="30" t="s">
        <v>2737</v>
      </c>
    </row>
    <row r="669" spans="1:1" x14ac:dyDescent="0.25">
      <c r="A669" s="30" t="s">
        <v>2881</v>
      </c>
    </row>
    <row r="670" spans="1:1" x14ac:dyDescent="0.25">
      <c r="A670" s="30" t="s">
        <v>2885</v>
      </c>
    </row>
    <row r="671" spans="1:1" x14ac:dyDescent="0.25">
      <c r="A671" s="30" t="s">
        <v>2884</v>
      </c>
    </row>
    <row r="672" spans="1:1" x14ac:dyDescent="0.25">
      <c r="A672" s="30" t="s">
        <v>2888</v>
      </c>
    </row>
    <row r="673" spans="1:1" x14ac:dyDescent="0.25">
      <c r="A673" s="30" t="s">
        <v>2891</v>
      </c>
    </row>
    <row r="674" spans="1:1" x14ac:dyDescent="0.25">
      <c r="A674" s="30" t="s">
        <v>2899</v>
      </c>
    </row>
    <row r="675" spans="1:1" x14ac:dyDescent="0.25">
      <c r="A675" s="30" t="s">
        <v>2902</v>
      </c>
    </row>
    <row r="676" spans="1:1" x14ac:dyDescent="0.25">
      <c r="A676" s="30" t="s">
        <v>2905</v>
      </c>
    </row>
    <row r="677" spans="1:1" x14ac:dyDescent="0.25">
      <c r="A677" s="30" t="s">
        <v>2908</v>
      </c>
    </row>
    <row r="678" spans="1:1" x14ac:dyDescent="0.25">
      <c r="A678" s="30" t="s">
        <v>2911</v>
      </c>
    </row>
    <row r="679" spans="1:1" x14ac:dyDescent="0.25">
      <c r="A679" s="30" t="s">
        <v>2914</v>
      </c>
    </row>
    <row r="680" spans="1:1" x14ac:dyDescent="0.25">
      <c r="A680" s="30" t="s">
        <v>2740</v>
      </c>
    </row>
    <row r="681" spans="1:1" x14ac:dyDescent="0.25">
      <c r="A681" s="30" t="s">
        <v>2918</v>
      </c>
    </row>
    <row r="682" spans="1:1" x14ac:dyDescent="0.25">
      <c r="A682" s="30" t="s">
        <v>2929</v>
      </c>
    </row>
    <row r="683" spans="1:1" x14ac:dyDescent="0.25">
      <c r="A683" s="30" t="s">
        <v>2933</v>
      </c>
    </row>
    <row r="684" spans="1:1" x14ac:dyDescent="0.25">
      <c r="A684" s="30" t="s">
        <v>2944</v>
      </c>
    </row>
    <row r="685" spans="1:1" x14ac:dyDescent="0.25">
      <c r="A685" s="30" t="s">
        <v>2743</v>
      </c>
    </row>
    <row r="686" spans="1:1" x14ac:dyDescent="0.25">
      <c r="A686" s="30" t="s">
        <v>2957</v>
      </c>
    </row>
    <row r="687" spans="1:1" x14ac:dyDescent="0.25">
      <c r="A687" s="30" t="s">
        <v>2961</v>
      </c>
    </row>
    <row r="688" spans="1:1" x14ac:dyDescent="0.25">
      <c r="A688" s="30" t="s">
        <v>2972</v>
      </c>
    </row>
    <row r="689" spans="1:1" x14ac:dyDescent="0.25">
      <c r="A689" s="30" t="s">
        <v>2971</v>
      </c>
    </row>
    <row r="690" spans="1:1" x14ac:dyDescent="0.25">
      <c r="A690" s="30" t="s">
        <v>3004</v>
      </c>
    </row>
    <row r="691" spans="1:1" x14ac:dyDescent="0.25">
      <c r="A691" s="30" t="s">
        <v>6064</v>
      </c>
    </row>
    <row r="692" spans="1:1" x14ac:dyDescent="0.25">
      <c r="A692" s="30" t="s">
        <v>6065</v>
      </c>
    </row>
    <row r="693" spans="1:1" x14ac:dyDescent="0.25">
      <c r="A693" s="30" t="s">
        <v>3007</v>
      </c>
    </row>
    <row r="694" spans="1:1" x14ac:dyDescent="0.25">
      <c r="A694" s="30" t="s">
        <v>3008</v>
      </c>
    </row>
    <row r="695" spans="1:1" x14ac:dyDescent="0.25">
      <c r="A695" s="30" t="s">
        <v>2995</v>
      </c>
    </row>
    <row r="696" spans="1:1" x14ac:dyDescent="0.25">
      <c r="A696" s="30" t="s">
        <v>3019</v>
      </c>
    </row>
    <row r="697" spans="1:1" x14ac:dyDescent="0.25">
      <c r="A697" s="30" t="s">
        <v>3001</v>
      </c>
    </row>
    <row r="698" spans="1:1" x14ac:dyDescent="0.25">
      <c r="A698" s="30" t="s">
        <v>3022</v>
      </c>
    </row>
    <row r="699" spans="1:1" x14ac:dyDescent="0.25">
      <c r="A699" s="30" t="s">
        <v>3028</v>
      </c>
    </row>
    <row r="700" spans="1:1" x14ac:dyDescent="0.25">
      <c r="A700" s="30" t="s">
        <v>3034</v>
      </c>
    </row>
    <row r="701" spans="1:1" x14ac:dyDescent="0.25">
      <c r="A701" s="30" t="s">
        <v>3040</v>
      </c>
    </row>
    <row r="702" spans="1:1" x14ac:dyDescent="0.25">
      <c r="A702" s="30" t="s">
        <v>1256</v>
      </c>
    </row>
    <row r="703" spans="1:1" x14ac:dyDescent="0.25">
      <c r="A703" s="30" t="s">
        <v>3043</v>
      </c>
    </row>
    <row r="704" spans="1:1" x14ac:dyDescent="0.25">
      <c r="A704" s="30" t="s">
        <v>3046</v>
      </c>
    </row>
    <row r="705" spans="1:1" x14ac:dyDescent="0.25">
      <c r="A705" s="30" t="s">
        <v>3051</v>
      </c>
    </row>
    <row r="706" spans="1:1" x14ac:dyDescent="0.25">
      <c r="A706" s="30" t="s">
        <v>3054</v>
      </c>
    </row>
    <row r="707" spans="1:1" x14ac:dyDescent="0.25">
      <c r="A707" s="30" t="s">
        <v>3057</v>
      </c>
    </row>
    <row r="708" spans="1:1" x14ac:dyDescent="0.25">
      <c r="A708" s="30" t="s">
        <v>2843</v>
      </c>
    </row>
    <row r="709" spans="1:1" x14ac:dyDescent="0.25">
      <c r="A709" s="30" t="s">
        <v>3062</v>
      </c>
    </row>
    <row r="710" spans="1:1" x14ac:dyDescent="0.25">
      <c r="A710" s="30" t="s">
        <v>3067</v>
      </c>
    </row>
    <row r="711" spans="1:1" x14ac:dyDescent="0.25">
      <c r="A711" s="30" t="s">
        <v>2716</v>
      </c>
    </row>
    <row r="712" spans="1:1" x14ac:dyDescent="0.25">
      <c r="A712" s="30" t="s">
        <v>3072</v>
      </c>
    </row>
    <row r="713" spans="1:1" x14ac:dyDescent="0.25">
      <c r="A713" s="30" t="s">
        <v>3075</v>
      </c>
    </row>
    <row r="714" spans="1:1" x14ac:dyDescent="0.25">
      <c r="A714" s="30" t="s">
        <v>3078</v>
      </c>
    </row>
    <row r="715" spans="1:1" x14ac:dyDescent="0.25">
      <c r="A715" s="30" t="s">
        <v>3081</v>
      </c>
    </row>
    <row r="716" spans="1:1" x14ac:dyDescent="0.25">
      <c r="A716" s="30" t="s">
        <v>3090</v>
      </c>
    </row>
    <row r="717" spans="1:1" x14ac:dyDescent="0.25">
      <c r="A717" s="30" t="s">
        <v>3094</v>
      </c>
    </row>
    <row r="718" spans="1:1" x14ac:dyDescent="0.25">
      <c r="A718" s="30" t="s">
        <v>3093</v>
      </c>
    </row>
    <row r="719" spans="1:1" x14ac:dyDescent="0.25">
      <c r="A719" s="30" t="s">
        <v>3097</v>
      </c>
    </row>
    <row r="720" spans="1:1" x14ac:dyDescent="0.25">
      <c r="A720" s="30" t="s">
        <v>3100</v>
      </c>
    </row>
    <row r="721" spans="1:1" x14ac:dyDescent="0.25">
      <c r="A721" s="30" t="s">
        <v>3103</v>
      </c>
    </row>
    <row r="722" spans="1:1" x14ac:dyDescent="0.25">
      <c r="A722" s="30" t="s">
        <v>3106</v>
      </c>
    </row>
    <row r="723" spans="1:1" x14ac:dyDescent="0.25">
      <c r="A723" s="30" t="s">
        <v>3109</v>
      </c>
    </row>
    <row r="724" spans="1:1" x14ac:dyDescent="0.25">
      <c r="A724" s="30" t="s">
        <v>3112</v>
      </c>
    </row>
    <row r="725" spans="1:1" x14ac:dyDescent="0.25">
      <c r="A725" s="30" t="s">
        <v>3122</v>
      </c>
    </row>
    <row r="726" spans="1:1" x14ac:dyDescent="0.25">
      <c r="A726" s="30" t="s">
        <v>3126</v>
      </c>
    </row>
    <row r="727" spans="1:1" x14ac:dyDescent="0.25">
      <c r="A727" s="30" t="s">
        <v>3135</v>
      </c>
    </row>
    <row r="728" spans="1:1" x14ac:dyDescent="0.25">
      <c r="A728" s="30" t="s">
        <v>3140</v>
      </c>
    </row>
    <row r="729" spans="1:1" x14ac:dyDescent="0.25">
      <c r="A729" s="30" t="s">
        <v>3145</v>
      </c>
    </row>
    <row r="730" spans="1:1" x14ac:dyDescent="0.25">
      <c r="A730" s="30" t="s">
        <v>3150</v>
      </c>
    </row>
    <row r="731" spans="1:1" x14ac:dyDescent="0.25">
      <c r="A731" s="30" t="s">
        <v>3155</v>
      </c>
    </row>
    <row r="732" spans="1:1" x14ac:dyDescent="0.25">
      <c r="A732" s="30" t="s">
        <v>3159</v>
      </c>
    </row>
    <row r="733" spans="1:1" x14ac:dyDescent="0.25">
      <c r="A733" s="30" t="s">
        <v>1524</v>
      </c>
    </row>
    <row r="734" spans="1:1" x14ac:dyDescent="0.25">
      <c r="A734" s="30" t="s">
        <v>1554</v>
      </c>
    </row>
    <row r="735" spans="1:1" x14ac:dyDescent="0.25">
      <c r="A735" s="30" t="s">
        <v>1530</v>
      </c>
    </row>
    <row r="736" spans="1:1" x14ac:dyDescent="0.25">
      <c r="A736" s="30" t="s">
        <v>3162</v>
      </c>
    </row>
    <row r="737" spans="1:1" x14ac:dyDescent="0.25">
      <c r="A737" s="30" t="s">
        <v>6066</v>
      </c>
    </row>
    <row r="738" spans="1:1" x14ac:dyDescent="0.25">
      <c r="A738" s="30" t="s">
        <v>6067</v>
      </c>
    </row>
    <row r="739" spans="1:1" x14ac:dyDescent="0.25">
      <c r="A739" s="30" t="s">
        <v>6068</v>
      </c>
    </row>
    <row r="740" spans="1:1" x14ac:dyDescent="0.25">
      <c r="A740" s="30" t="s">
        <v>6069</v>
      </c>
    </row>
    <row r="741" spans="1:1" x14ac:dyDescent="0.25">
      <c r="A741" s="30" t="s">
        <v>3170</v>
      </c>
    </row>
    <row r="742" spans="1:1" x14ac:dyDescent="0.25">
      <c r="A742" s="30" t="s">
        <v>3175</v>
      </c>
    </row>
    <row r="743" spans="1:1" x14ac:dyDescent="0.25">
      <c r="A743" s="30" t="s">
        <v>3186</v>
      </c>
    </row>
    <row r="744" spans="1:1" x14ac:dyDescent="0.25">
      <c r="A744" s="30" t="s">
        <v>3181</v>
      </c>
    </row>
    <row r="745" spans="1:1" x14ac:dyDescent="0.25">
      <c r="A745" s="30" t="s">
        <v>2749</v>
      </c>
    </row>
    <row r="746" spans="1:1" x14ac:dyDescent="0.25">
      <c r="A746" s="30" t="s">
        <v>2683</v>
      </c>
    </row>
    <row r="747" spans="1:1" x14ac:dyDescent="0.25">
      <c r="A747" s="30" t="s">
        <v>3190</v>
      </c>
    </row>
    <row r="748" spans="1:1" x14ac:dyDescent="0.25">
      <c r="A748" s="30" t="s">
        <v>3189</v>
      </c>
    </row>
    <row r="749" spans="1:1" x14ac:dyDescent="0.25">
      <c r="A749" s="30" t="s">
        <v>3193</v>
      </c>
    </row>
    <row r="750" spans="1:1" x14ac:dyDescent="0.25">
      <c r="A750" s="30" t="s">
        <v>3196</v>
      </c>
    </row>
    <row r="751" spans="1:1" x14ac:dyDescent="0.25">
      <c r="A751" s="30" t="s">
        <v>6070</v>
      </c>
    </row>
  </sheetData>
  <sheetProtection algorithmName="SHA-512" hashValue="5AX0Ps0I336t/7xaMKyniX0+UCiLATU1uZrGX5pTQcWPciF3cUZBT+axQA4XyFj3Fpk4Mv4JrWZzY4mYLxNUSw==" saltValue="mul+5I+0kKkpZXHyMlIj8g==" spinCount="100000" sheet="1" objects="1" scenarios="1"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3A34B-67C1-4590-B32E-0E927E0509D5}">
  <dimension ref="A1:O753"/>
  <sheetViews>
    <sheetView workbookViewId="0">
      <selection activeCell="Q756" sqref="Q756"/>
    </sheetView>
  </sheetViews>
  <sheetFormatPr defaultRowHeight="15" x14ac:dyDescent="0.25"/>
  <cols>
    <col min="2" max="2" width="19.28515625" customWidth="1"/>
    <col min="3" max="3" width="9.140625" hidden="1" customWidth="1"/>
    <col min="4" max="4" width="15.42578125" hidden="1" customWidth="1"/>
    <col min="5" max="5" width="25.5703125" hidden="1" customWidth="1"/>
    <col min="6" max="6" width="22" customWidth="1"/>
    <col min="8" max="8" width="8.28515625" customWidth="1"/>
    <col min="9" max="9" width="7" customWidth="1"/>
    <col min="10" max="10" width="74.42578125" customWidth="1"/>
    <col min="11" max="11" width="10.42578125" customWidth="1"/>
    <col min="12" max="12" width="69.28515625" customWidth="1"/>
    <col min="13" max="13" width="11.140625" customWidth="1"/>
    <col min="14" max="14" width="14.140625" customWidth="1"/>
  </cols>
  <sheetData>
    <row r="1" spans="1:15" ht="21" customHeight="1" x14ac:dyDescent="0.25">
      <c r="A1" s="127" t="s">
        <v>6071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5" ht="70.5" customHeight="1" x14ac:dyDescent="0.25">
      <c r="A2" s="129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</row>
    <row r="3" spans="1:15" ht="30" x14ac:dyDescent="0.25">
      <c r="A3" s="46" t="s">
        <v>3414</v>
      </c>
      <c r="B3" s="46" t="s">
        <v>6072</v>
      </c>
      <c r="C3" s="47" t="s">
        <v>6073</v>
      </c>
      <c r="D3" s="48" t="s">
        <v>6073</v>
      </c>
      <c r="E3" s="48" t="s">
        <v>6074</v>
      </c>
      <c r="F3" s="49" t="s">
        <v>3423</v>
      </c>
      <c r="G3" s="46" t="s">
        <v>6075</v>
      </c>
      <c r="H3" s="48" t="s">
        <v>6076</v>
      </c>
      <c r="I3" s="48" t="s">
        <v>6077</v>
      </c>
      <c r="J3" s="46" t="s">
        <v>6078</v>
      </c>
      <c r="K3" s="50" t="s">
        <v>6079</v>
      </c>
      <c r="L3" s="46" t="s">
        <v>6080</v>
      </c>
      <c r="M3" s="46" t="s">
        <v>3414</v>
      </c>
      <c r="N3" s="46" t="s">
        <v>6072</v>
      </c>
    </row>
    <row r="4" spans="1:15" x14ac:dyDescent="0.25">
      <c r="A4" s="30">
        <v>4</v>
      </c>
      <c r="B4" s="30" t="s">
        <v>3428</v>
      </c>
      <c r="C4" s="51">
        <v>111</v>
      </c>
      <c r="D4" s="30" t="str">
        <f>"0"&amp;C4</f>
        <v>0111</v>
      </c>
      <c r="E4" s="52" t="str">
        <f t="shared" ref="E4:E67" si="0">IF(LEN(D4)=1,D4,IF(LEN(D4)=2,_xlfn.CONCAT(D4,"000"),IF(LEN(D4)=3,_xlfn.CONCAT(D4,"00"),IF(LEN(D4)=4,_xlfn.CONCAT(D4,"0"),D4))))</f>
        <v>01110</v>
      </c>
      <c r="F4" s="51" t="s">
        <v>21</v>
      </c>
      <c r="G4" s="30" t="s">
        <v>24</v>
      </c>
      <c r="H4" s="30" t="s">
        <v>6081</v>
      </c>
      <c r="I4" s="30" t="str">
        <f t="shared" ref="I4:I67" si="1">F4 &amp;" - "&amp;G4</f>
        <v>01110 - Pěstování obilovin jiných než rýže, luštěnin a olejnatých semen</v>
      </c>
      <c r="J4" s="30" t="s">
        <v>25</v>
      </c>
      <c r="K4" s="30" t="str">
        <f t="shared" ref="K4:K67" si="2">B4 &amp;" - "&amp;G4</f>
        <v>01.11 - Pěstování obilovin jiných než rýže, luštěnin a olejnatých semen</v>
      </c>
      <c r="L4" s="30" t="s">
        <v>6082</v>
      </c>
      <c r="M4" s="30">
        <v>4</v>
      </c>
      <c r="N4" s="30" t="s">
        <v>3428</v>
      </c>
      <c r="O4">
        <f>IF(LEN(F4)=5,1,0)</f>
        <v>1</v>
      </c>
    </row>
    <row r="5" spans="1:15" x14ac:dyDescent="0.25">
      <c r="A5" s="30">
        <v>4</v>
      </c>
      <c r="B5" s="30" t="s">
        <v>3431</v>
      </c>
      <c r="C5" s="51">
        <v>112</v>
      </c>
      <c r="D5" s="30" t="str">
        <f t="shared" ref="D5:D68" si="3">"0"&amp;C5</f>
        <v>0112</v>
      </c>
      <c r="E5" s="52" t="str">
        <f t="shared" si="0"/>
        <v>01120</v>
      </c>
      <c r="F5" s="51" t="s">
        <v>26</v>
      </c>
      <c r="G5" s="30" t="s">
        <v>27</v>
      </c>
      <c r="H5" s="30" t="s">
        <v>6083</v>
      </c>
      <c r="I5" s="30" t="str">
        <f t="shared" si="1"/>
        <v>01120 - Pěstování rýže</v>
      </c>
      <c r="J5" s="30" t="s">
        <v>28</v>
      </c>
      <c r="K5" s="30" t="str">
        <f t="shared" si="2"/>
        <v>01.12 - Pěstování rýže</v>
      </c>
      <c r="L5" s="30" t="s">
        <v>3433</v>
      </c>
      <c r="M5" s="30">
        <v>4</v>
      </c>
      <c r="N5" s="30" t="s">
        <v>3431</v>
      </c>
      <c r="O5">
        <f t="shared" ref="O5:O68" si="4">IF(LEN(F5)=5,1,0)</f>
        <v>1</v>
      </c>
    </row>
    <row r="6" spans="1:15" x14ac:dyDescent="0.25">
      <c r="A6" s="30">
        <v>4</v>
      </c>
      <c r="B6" s="30" t="s">
        <v>3434</v>
      </c>
      <c r="C6" s="51">
        <v>113</v>
      </c>
      <c r="D6" s="30" t="str">
        <f t="shared" si="3"/>
        <v>0113</v>
      </c>
      <c r="E6" s="52" t="str">
        <f t="shared" si="0"/>
        <v>01130</v>
      </c>
      <c r="F6" s="51" t="s">
        <v>30</v>
      </c>
      <c r="G6" s="30" t="s">
        <v>31</v>
      </c>
      <c r="H6" s="30" t="s">
        <v>6084</v>
      </c>
      <c r="I6" s="30" t="str">
        <f t="shared" si="1"/>
        <v>01130 - Pěstování zeleniny a melounů, kořenů a hlíz</v>
      </c>
      <c r="J6" s="30" t="s">
        <v>32</v>
      </c>
      <c r="K6" s="30" t="str">
        <f t="shared" si="2"/>
        <v>01.13 - Pěstování zeleniny a melounů, kořenů a hlíz</v>
      </c>
      <c r="L6" s="30" t="s">
        <v>3436</v>
      </c>
      <c r="M6" s="30">
        <v>4</v>
      </c>
      <c r="N6" s="30" t="s">
        <v>3434</v>
      </c>
      <c r="O6">
        <f t="shared" si="4"/>
        <v>1</v>
      </c>
    </row>
    <row r="7" spans="1:15" x14ac:dyDescent="0.25">
      <c r="A7" s="30">
        <v>4</v>
      </c>
      <c r="B7" s="30" t="s">
        <v>3437</v>
      </c>
      <c r="C7" s="51">
        <v>114</v>
      </c>
      <c r="D7" s="30" t="str">
        <f t="shared" si="3"/>
        <v>0114</v>
      </c>
      <c r="E7" s="52" t="str">
        <f t="shared" si="0"/>
        <v>01140</v>
      </c>
      <c r="F7" s="51" t="s">
        <v>33</v>
      </c>
      <c r="G7" s="30" t="s">
        <v>34</v>
      </c>
      <c r="H7" s="30" t="s">
        <v>6085</v>
      </c>
      <c r="I7" s="30" t="str">
        <f t="shared" si="1"/>
        <v>01140 - Pěstování cukrové třtiny</v>
      </c>
      <c r="J7" s="30" t="s">
        <v>35</v>
      </c>
      <c r="K7" s="30" t="str">
        <f t="shared" si="2"/>
        <v>01.14 - Pěstování cukrové třtiny</v>
      </c>
      <c r="L7" s="30" t="s">
        <v>3439</v>
      </c>
      <c r="M7" s="30">
        <v>4</v>
      </c>
      <c r="N7" s="30" t="s">
        <v>3437</v>
      </c>
      <c r="O7">
        <f t="shared" si="4"/>
        <v>1</v>
      </c>
    </row>
    <row r="8" spans="1:15" x14ac:dyDescent="0.25">
      <c r="A8" s="30">
        <v>4</v>
      </c>
      <c r="B8" s="30" t="s">
        <v>3440</v>
      </c>
      <c r="C8" s="51">
        <v>115</v>
      </c>
      <c r="D8" s="30" t="str">
        <f t="shared" si="3"/>
        <v>0115</v>
      </c>
      <c r="E8" s="52" t="str">
        <f t="shared" si="0"/>
        <v>01150</v>
      </c>
      <c r="F8" s="51" t="s">
        <v>36</v>
      </c>
      <c r="G8" s="30" t="s">
        <v>37</v>
      </c>
      <c r="H8" s="30" t="s">
        <v>6086</v>
      </c>
      <c r="I8" s="30" t="str">
        <f t="shared" si="1"/>
        <v>01150 - Pěstování tabáku</v>
      </c>
      <c r="J8" s="30" t="s">
        <v>38</v>
      </c>
      <c r="K8" s="30" t="str">
        <f t="shared" si="2"/>
        <v>01.15 - Pěstování tabáku</v>
      </c>
      <c r="L8" s="30" t="s">
        <v>3442</v>
      </c>
      <c r="M8" s="30">
        <v>4</v>
      </c>
      <c r="N8" s="30" t="s">
        <v>3440</v>
      </c>
      <c r="O8">
        <f t="shared" si="4"/>
        <v>1</v>
      </c>
    </row>
    <row r="9" spans="1:15" x14ac:dyDescent="0.25">
      <c r="A9" s="30">
        <v>4</v>
      </c>
      <c r="B9" s="30" t="s">
        <v>3443</v>
      </c>
      <c r="C9" s="51">
        <v>116</v>
      </c>
      <c r="D9" s="30" t="str">
        <f t="shared" si="3"/>
        <v>0116</v>
      </c>
      <c r="E9" s="52" t="str">
        <f t="shared" si="0"/>
        <v>01160</v>
      </c>
      <c r="F9" s="51" t="s">
        <v>39</v>
      </c>
      <c r="G9" s="30" t="s">
        <v>40</v>
      </c>
      <c r="H9" s="30" t="s">
        <v>6087</v>
      </c>
      <c r="I9" s="30" t="str">
        <f t="shared" si="1"/>
        <v>01160 - Pěstování přadných rostlin</v>
      </c>
      <c r="J9" s="30" t="s">
        <v>41</v>
      </c>
      <c r="K9" s="30" t="str">
        <f t="shared" si="2"/>
        <v>01.16 - Pěstování přadných rostlin</v>
      </c>
      <c r="L9" s="30" t="s">
        <v>6088</v>
      </c>
      <c r="M9" s="30">
        <v>4</v>
      </c>
      <c r="N9" s="30" t="s">
        <v>3443</v>
      </c>
      <c r="O9">
        <f t="shared" si="4"/>
        <v>1</v>
      </c>
    </row>
    <row r="10" spans="1:15" x14ac:dyDescent="0.25">
      <c r="A10" s="30">
        <v>4</v>
      </c>
      <c r="B10" s="30" t="s">
        <v>3447</v>
      </c>
      <c r="C10" s="51">
        <v>119</v>
      </c>
      <c r="D10" s="30" t="str">
        <f t="shared" si="3"/>
        <v>0119</v>
      </c>
      <c r="E10" s="52" t="str">
        <f t="shared" si="0"/>
        <v>01190</v>
      </c>
      <c r="F10" s="51" t="s">
        <v>42</v>
      </c>
      <c r="G10" s="30" t="s">
        <v>43</v>
      </c>
      <c r="H10" s="30" t="s">
        <v>6089</v>
      </c>
      <c r="I10" s="30" t="str">
        <f t="shared" si="1"/>
        <v>01190 - Pěstování ostatních plodin jiných než trvalých</v>
      </c>
      <c r="J10" s="30" t="s">
        <v>44</v>
      </c>
      <c r="K10" s="30" t="str">
        <f t="shared" si="2"/>
        <v>01.19 - Pěstování ostatních plodin jiných než trvalých</v>
      </c>
      <c r="L10" s="30" t="s">
        <v>3449</v>
      </c>
      <c r="M10" s="30">
        <v>4</v>
      </c>
      <c r="N10" s="30" t="s">
        <v>3447</v>
      </c>
      <c r="O10">
        <f t="shared" si="4"/>
        <v>1</v>
      </c>
    </row>
    <row r="11" spans="1:15" x14ac:dyDescent="0.25">
      <c r="A11" s="30">
        <v>4</v>
      </c>
      <c r="B11" s="30" t="s">
        <v>3450</v>
      </c>
      <c r="C11" s="51">
        <v>121</v>
      </c>
      <c r="D11" s="30" t="str">
        <f t="shared" si="3"/>
        <v>0121</v>
      </c>
      <c r="E11" s="52" t="str">
        <f t="shared" si="0"/>
        <v>01210</v>
      </c>
      <c r="F11" s="51" t="s">
        <v>46</v>
      </c>
      <c r="G11" s="30" t="s">
        <v>47</v>
      </c>
      <c r="H11" s="30" t="s">
        <v>6090</v>
      </c>
      <c r="I11" s="30" t="str">
        <f t="shared" si="1"/>
        <v>01210 - Pěstování vinných hroznů</v>
      </c>
      <c r="J11" s="30" t="s">
        <v>48</v>
      </c>
      <c r="K11" s="30" t="str">
        <f t="shared" si="2"/>
        <v>01.21 - Pěstování vinných hroznů</v>
      </c>
      <c r="L11" s="30" t="s">
        <v>3452</v>
      </c>
      <c r="M11" s="30">
        <v>4</v>
      </c>
      <c r="N11" s="30" t="s">
        <v>3450</v>
      </c>
      <c r="O11">
        <f t="shared" si="4"/>
        <v>1</v>
      </c>
    </row>
    <row r="12" spans="1:15" x14ac:dyDescent="0.25">
      <c r="A12" s="30">
        <v>4</v>
      </c>
      <c r="B12" s="30" t="s">
        <v>3453</v>
      </c>
      <c r="C12" s="51">
        <v>122</v>
      </c>
      <c r="D12" s="30" t="str">
        <f t="shared" si="3"/>
        <v>0122</v>
      </c>
      <c r="E12" s="52" t="str">
        <f t="shared" si="0"/>
        <v>01220</v>
      </c>
      <c r="F12" s="51" t="s">
        <v>49</v>
      </c>
      <c r="G12" s="30" t="s">
        <v>50</v>
      </c>
      <c r="H12" s="30" t="s">
        <v>6091</v>
      </c>
      <c r="I12" s="30" t="str">
        <f t="shared" si="1"/>
        <v>01220 - Pěstování tropického a subtropického ovoce</v>
      </c>
      <c r="J12" s="30" t="s">
        <v>51</v>
      </c>
      <c r="K12" s="30" t="str">
        <f t="shared" si="2"/>
        <v>01.22 - Pěstování tropického a subtropického ovoce</v>
      </c>
      <c r="L12" s="30" t="s">
        <v>3455</v>
      </c>
      <c r="M12" s="30">
        <v>4</v>
      </c>
      <c r="N12" s="30" t="s">
        <v>3453</v>
      </c>
      <c r="O12">
        <f t="shared" si="4"/>
        <v>1</v>
      </c>
    </row>
    <row r="13" spans="1:15" x14ac:dyDescent="0.25">
      <c r="A13" s="30">
        <v>4</v>
      </c>
      <c r="B13" s="30" t="s">
        <v>3456</v>
      </c>
      <c r="C13" s="51">
        <v>123</v>
      </c>
      <c r="D13" s="30" t="str">
        <f t="shared" si="3"/>
        <v>0123</v>
      </c>
      <c r="E13" s="52" t="str">
        <f t="shared" si="0"/>
        <v>01230</v>
      </c>
      <c r="F13" s="51" t="s">
        <v>52</v>
      </c>
      <c r="G13" s="30" t="s">
        <v>53</v>
      </c>
      <c r="H13" s="30" t="s">
        <v>6092</v>
      </c>
      <c r="I13" s="30" t="str">
        <f t="shared" si="1"/>
        <v>01230 - Pěstování citrusových plodů</v>
      </c>
      <c r="J13" s="30" t="s">
        <v>54</v>
      </c>
      <c r="K13" s="30" t="str">
        <f t="shared" si="2"/>
        <v>01.23 - Pěstování citrusových plodů</v>
      </c>
      <c r="L13" s="30" t="s">
        <v>6093</v>
      </c>
      <c r="M13" s="30">
        <v>4</v>
      </c>
      <c r="N13" s="30" t="s">
        <v>3456</v>
      </c>
      <c r="O13">
        <f t="shared" si="4"/>
        <v>1</v>
      </c>
    </row>
    <row r="14" spans="1:15" x14ac:dyDescent="0.25">
      <c r="A14" s="30">
        <v>4</v>
      </c>
      <c r="B14" s="30" t="s">
        <v>3460</v>
      </c>
      <c r="C14" s="51">
        <v>124</v>
      </c>
      <c r="D14" s="30" t="str">
        <f t="shared" si="3"/>
        <v>0124</v>
      </c>
      <c r="E14" s="52" t="str">
        <f t="shared" si="0"/>
        <v>01240</v>
      </c>
      <c r="F14" s="51" t="s">
        <v>55</v>
      </c>
      <c r="G14" s="30" t="s">
        <v>56</v>
      </c>
      <c r="H14" s="30" t="s">
        <v>6094</v>
      </c>
      <c r="I14" s="30" t="str">
        <f t="shared" si="1"/>
        <v>01240 - Pěstování jádrového a peckového ovoce</v>
      </c>
      <c r="J14" s="30" t="s">
        <v>57</v>
      </c>
      <c r="K14" s="30" t="str">
        <f t="shared" si="2"/>
        <v>01.24 - Pěstování jádrového a peckového ovoce</v>
      </c>
      <c r="L14" s="30" t="s">
        <v>3462</v>
      </c>
      <c r="M14" s="30">
        <v>4</v>
      </c>
      <c r="N14" s="30" t="s">
        <v>3460</v>
      </c>
      <c r="O14">
        <f t="shared" si="4"/>
        <v>1</v>
      </c>
    </row>
    <row r="15" spans="1:15" x14ac:dyDescent="0.25">
      <c r="A15" s="30">
        <v>4</v>
      </c>
      <c r="B15" s="30" t="s">
        <v>3463</v>
      </c>
      <c r="C15" s="51">
        <v>125</v>
      </c>
      <c r="D15" s="30" t="str">
        <f t="shared" si="3"/>
        <v>0125</v>
      </c>
      <c r="E15" s="52" t="str">
        <f t="shared" si="0"/>
        <v>01250</v>
      </c>
      <c r="F15" s="51" t="s">
        <v>58</v>
      </c>
      <c r="G15" s="30" t="s">
        <v>59</v>
      </c>
      <c r="H15" s="30" t="s">
        <v>6095</v>
      </c>
      <c r="I15" s="30" t="str">
        <f t="shared" si="1"/>
        <v>01250 - Pěstování ostatního stromového a keřového ovoce a ořechů</v>
      </c>
      <c r="J15" s="30" t="s">
        <v>60</v>
      </c>
      <c r="K15" s="30" t="str">
        <f t="shared" si="2"/>
        <v>01.25 - Pěstování ostatního stromového a keřového ovoce a ořechů</v>
      </c>
      <c r="L15" s="30" t="s">
        <v>6096</v>
      </c>
      <c r="M15" s="30">
        <v>4</v>
      </c>
      <c r="N15" s="30" t="s">
        <v>3463</v>
      </c>
      <c r="O15">
        <f t="shared" si="4"/>
        <v>1</v>
      </c>
    </row>
    <row r="16" spans="1:15" x14ac:dyDescent="0.25">
      <c r="A16" s="30">
        <v>4</v>
      </c>
      <c r="B16" s="30" t="s">
        <v>3468</v>
      </c>
      <c r="C16" s="51">
        <v>126</v>
      </c>
      <c r="D16" s="30" t="str">
        <f t="shared" si="3"/>
        <v>0126</v>
      </c>
      <c r="E16" s="52" t="str">
        <f t="shared" si="0"/>
        <v>01260</v>
      </c>
      <c r="F16" s="51" t="s">
        <v>61</v>
      </c>
      <c r="G16" s="30" t="s">
        <v>62</v>
      </c>
      <c r="H16" s="30" t="s">
        <v>6097</v>
      </c>
      <c r="I16" s="30" t="str">
        <f t="shared" si="1"/>
        <v>01260 - Pěstování olejnatých plodů</v>
      </c>
      <c r="J16" s="30" t="s">
        <v>63</v>
      </c>
      <c r="K16" s="30" t="str">
        <f t="shared" si="2"/>
        <v>01.26 - Pěstování olejnatých plodů</v>
      </c>
      <c r="L16" s="30" t="s">
        <v>6098</v>
      </c>
      <c r="M16" s="30">
        <v>4</v>
      </c>
      <c r="N16" s="30" t="s">
        <v>3468</v>
      </c>
      <c r="O16">
        <f t="shared" si="4"/>
        <v>1</v>
      </c>
    </row>
    <row r="17" spans="1:15" x14ac:dyDescent="0.25">
      <c r="A17" s="30">
        <v>4</v>
      </c>
      <c r="B17" s="30" t="s">
        <v>3472</v>
      </c>
      <c r="C17" s="51">
        <v>127</v>
      </c>
      <c r="D17" s="30" t="str">
        <f t="shared" si="3"/>
        <v>0127</v>
      </c>
      <c r="E17" s="52" t="str">
        <f t="shared" si="0"/>
        <v>01270</v>
      </c>
      <c r="F17" s="51" t="s">
        <v>64</v>
      </c>
      <c r="G17" s="30" t="s">
        <v>65</v>
      </c>
      <c r="H17" s="30" t="s">
        <v>6099</v>
      </c>
      <c r="I17" s="30" t="str">
        <f t="shared" si="1"/>
        <v>01270 - Pěstování rostlin pro výrobu nápojů</v>
      </c>
      <c r="J17" s="30" t="s">
        <v>66</v>
      </c>
      <c r="K17" s="30" t="str">
        <f t="shared" si="2"/>
        <v>01.27 - Pěstování rostlin pro výrobu nápojů</v>
      </c>
      <c r="L17" s="30" t="s">
        <v>6100</v>
      </c>
      <c r="M17" s="30">
        <v>4</v>
      </c>
      <c r="N17" s="30" t="s">
        <v>3472</v>
      </c>
      <c r="O17">
        <f t="shared" si="4"/>
        <v>1</v>
      </c>
    </row>
    <row r="18" spans="1:15" x14ac:dyDescent="0.25">
      <c r="A18" s="30">
        <v>4</v>
      </c>
      <c r="B18" s="30" t="s">
        <v>3476</v>
      </c>
      <c r="C18" s="51">
        <v>128</v>
      </c>
      <c r="D18" s="30" t="str">
        <f t="shared" si="3"/>
        <v>0128</v>
      </c>
      <c r="E18" s="52" t="str">
        <f t="shared" si="0"/>
        <v>01280</v>
      </c>
      <c r="F18" s="51" t="s">
        <v>67</v>
      </c>
      <c r="G18" s="30" t="s">
        <v>70</v>
      </c>
      <c r="H18" s="30" t="s">
        <v>6101</v>
      </c>
      <c r="I18" s="30" t="str">
        <f t="shared" si="1"/>
        <v>01280 - Pěstování koření a aromatických, léčivých a farmaceutických rostlin</v>
      </c>
      <c r="J18" s="30" t="s">
        <v>71</v>
      </c>
      <c r="K18" s="30" t="str">
        <f t="shared" si="2"/>
        <v>01.28 - Pěstování koření a aromatických, léčivých a farmaceutických rostlin</v>
      </c>
      <c r="L18" s="30" t="s">
        <v>6102</v>
      </c>
      <c r="M18" s="30">
        <v>4</v>
      </c>
      <c r="N18" s="30" t="s">
        <v>3476</v>
      </c>
      <c r="O18">
        <f t="shared" si="4"/>
        <v>1</v>
      </c>
    </row>
    <row r="19" spans="1:15" x14ac:dyDescent="0.25">
      <c r="A19" s="30">
        <v>4</v>
      </c>
      <c r="B19" s="30" t="s">
        <v>3481</v>
      </c>
      <c r="C19" s="51">
        <v>129</v>
      </c>
      <c r="D19" s="30" t="str">
        <f t="shared" si="3"/>
        <v>0129</v>
      </c>
      <c r="E19" s="52" t="str">
        <f t="shared" si="0"/>
        <v>01290</v>
      </c>
      <c r="F19" s="51" t="s">
        <v>72</v>
      </c>
      <c r="G19" s="30" t="s">
        <v>73</v>
      </c>
      <c r="H19" s="30" t="s">
        <v>6103</v>
      </c>
      <c r="I19" s="30" t="str">
        <f t="shared" si="1"/>
        <v>01290 - Pěstování ostatních trvalých plodin</v>
      </c>
      <c r="J19" s="30" t="s">
        <v>74</v>
      </c>
      <c r="K19" s="30" t="str">
        <f t="shared" si="2"/>
        <v>01.29 - Pěstování ostatních trvalých plodin</v>
      </c>
      <c r="L19" s="30" t="s">
        <v>6104</v>
      </c>
      <c r="M19" s="30">
        <v>4</v>
      </c>
      <c r="N19" s="30" t="s">
        <v>3481</v>
      </c>
      <c r="O19">
        <f t="shared" si="4"/>
        <v>1</v>
      </c>
    </row>
    <row r="20" spans="1:15" x14ac:dyDescent="0.25">
      <c r="A20" s="30">
        <v>4</v>
      </c>
      <c r="B20" s="30" t="s">
        <v>3485</v>
      </c>
      <c r="C20" s="51">
        <v>130</v>
      </c>
      <c r="D20" s="30" t="str">
        <f t="shared" si="3"/>
        <v>0130</v>
      </c>
      <c r="E20" s="52" t="str">
        <f t="shared" si="0"/>
        <v>01300</v>
      </c>
      <c r="F20" s="51" t="s">
        <v>75</v>
      </c>
      <c r="G20" s="30" t="s">
        <v>76</v>
      </c>
      <c r="H20" s="30" t="s">
        <v>6105</v>
      </c>
      <c r="I20" s="30" t="str">
        <f t="shared" si="1"/>
        <v>01300 - Množení rostlin</v>
      </c>
      <c r="J20" s="30" t="s">
        <v>77</v>
      </c>
      <c r="K20" s="30" t="str">
        <f t="shared" si="2"/>
        <v>01.30 - Množení rostlin</v>
      </c>
      <c r="L20" s="30" t="s">
        <v>6106</v>
      </c>
      <c r="M20" s="30">
        <v>4</v>
      </c>
      <c r="N20" s="30" t="s">
        <v>3485</v>
      </c>
      <c r="O20">
        <f t="shared" si="4"/>
        <v>1</v>
      </c>
    </row>
    <row r="21" spans="1:15" x14ac:dyDescent="0.25">
      <c r="A21" s="30">
        <v>4</v>
      </c>
      <c r="B21" s="30" t="s">
        <v>3489</v>
      </c>
      <c r="C21" s="51">
        <v>141</v>
      </c>
      <c r="D21" s="30" t="str">
        <f t="shared" si="3"/>
        <v>0141</v>
      </c>
      <c r="E21" s="52" t="str">
        <f t="shared" si="0"/>
        <v>01410</v>
      </c>
      <c r="F21" s="51" t="s">
        <v>78</v>
      </c>
      <c r="G21" s="30" t="s">
        <v>79</v>
      </c>
      <c r="H21" s="30" t="s">
        <v>6107</v>
      </c>
      <c r="I21" s="30" t="str">
        <f t="shared" si="1"/>
        <v>01410 - Chov mléčného skotu</v>
      </c>
      <c r="J21" s="30" t="s">
        <v>80</v>
      </c>
      <c r="K21" s="30" t="str">
        <f t="shared" si="2"/>
        <v>01.41 - Chov mléčného skotu</v>
      </c>
      <c r="L21" s="30" t="s">
        <v>6108</v>
      </c>
      <c r="M21" s="30">
        <v>4</v>
      </c>
      <c r="N21" s="30" t="s">
        <v>3489</v>
      </c>
      <c r="O21">
        <f t="shared" si="4"/>
        <v>1</v>
      </c>
    </row>
    <row r="22" spans="1:15" x14ac:dyDescent="0.25">
      <c r="A22" s="30">
        <v>4</v>
      </c>
      <c r="B22" s="30" t="s">
        <v>3493</v>
      </c>
      <c r="C22" s="51">
        <v>142</v>
      </c>
      <c r="D22" s="30" t="str">
        <f t="shared" si="3"/>
        <v>0142</v>
      </c>
      <c r="E22" s="52" t="str">
        <f t="shared" si="0"/>
        <v>01420</v>
      </c>
      <c r="F22" s="51" t="s">
        <v>81</v>
      </c>
      <c r="G22" s="30" t="s">
        <v>84</v>
      </c>
      <c r="H22" s="30" t="s">
        <v>6109</v>
      </c>
      <c r="I22" s="30" t="str">
        <f t="shared" si="1"/>
        <v>01420 - Chov ostatního skotu a buvolů</v>
      </c>
      <c r="J22" s="30" t="s">
        <v>85</v>
      </c>
      <c r="K22" s="30" t="str">
        <f t="shared" si="2"/>
        <v>01.42 - Chov ostatního skotu a buvolů</v>
      </c>
      <c r="L22" s="30" t="s">
        <v>6110</v>
      </c>
      <c r="M22" s="30">
        <v>4</v>
      </c>
      <c r="N22" s="30" t="s">
        <v>3493</v>
      </c>
      <c r="O22">
        <f t="shared" si="4"/>
        <v>1</v>
      </c>
    </row>
    <row r="23" spans="1:15" x14ac:dyDescent="0.25">
      <c r="A23" s="30">
        <v>4</v>
      </c>
      <c r="B23" s="30" t="s">
        <v>3496</v>
      </c>
      <c r="C23" s="51">
        <v>143</v>
      </c>
      <c r="D23" s="30" t="str">
        <f t="shared" si="3"/>
        <v>0143</v>
      </c>
      <c r="E23" s="52" t="str">
        <f t="shared" si="0"/>
        <v>01430</v>
      </c>
      <c r="F23" s="51" t="s">
        <v>86</v>
      </c>
      <c r="G23" s="30" t="s">
        <v>89</v>
      </c>
      <c r="H23" s="30" t="s">
        <v>6111</v>
      </c>
      <c r="I23" s="30" t="str">
        <f t="shared" si="1"/>
        <v>01430 - Chov koní a ostatních koňovitých</v>
      </c>
      <c r="J23" s="30" t="s">
        <v>90</v>
      </c>
      <c r="K23" s="30" t="str">
        <f t="shared" si="2"/>
        <v>01.43 - Chov koní a ostatních koňovitých</v>
      </c>
      <c r="L23" s="30" t="s">
        <v>6112</v>
      </c>
      <c r="M23" s="30">
        <v>4</v>
      </c>
      <c r="N23" s="30" t="s">
        <v>3496</v>
      </c>
      <c r="O23">
        <f t="shared" si="4"/>
        <v>1</v>
      </c>
    </row>
    <row r="24" spans="1:15" x14ac:dyDescent="0.25">
      <c r="A24" s="30">
        <v>4</v>
      </c>
      <c r="B24" s="30" t="s">
        <v>3499</v>
      </c>
      <c r="C24" s="51">
        <v>144</v>
      </c>
      <c r="D24" s="30" t="str">
        <f t="shared" si="3"/>
        <v>0144</v>
      </c>
      <c r="E24" s="52" t="str">
        <f t="shared" si="0"/>
        <v>01440</v>
      </c>
      <c r="F24" s="51" t="s">
        <v>91</v>
      </c>
      <c r="G24" s="30" t="s">
        <v>92</v>
      </c>
      <c r="H24" s="30" t="s">
        <v>6113</v>
      </c>
      <c r="I24" s="30" t="str">
        <f t="shared" si="1"/>
        <v>01440 - Chov velbloudů a velbloudovitých</v>
      </c>
      <c r="J24" s="30" t="s">
        <v>93</v>
      </c>
      <c r="K24" s="30" t="str">
        <f t="shared" si="2"/>
        <v>01.44 - Chov velbloudů a velbloudovitých</v>
      </c>
      <c r="L24" s="30" t="s">
        <v>3501</v>
      </c>
      <c r="M24" s="30">
        <v>4</v>
      </c>
      <c r="N24" s="30" t="s">
        <v>3499</v>
      </c>
      <c r="O24">
        <f t="shared" si="4"/>
        <v>1</v>
      </c>
    </row>
    <row r="25" spans="1:15" x14ac:dyDescent="0.25">
      <c r="A25" s="30">
        <v>4</v>
      </c>
      <c r="B25" s="30" t="s">
        <v>3502</v>
      </c>
      <c r="C25" s="51">
        <v>145</v>
      </c>
      <c r="D25" s="30" t="str">
        <f t="shared" si="3"/>
        <v>0145</v>
      </c>
      <c r="E25" s="52" t="str">
        <f t="shared" si="0"/>
        <v>01450</v>
      </c>
      <c r="F25" s="51" t="s">
        <v>94</v>
      </c>
      <c r="G25" s="30" t="s">
        <v>95</v>
      </c>
      <c r="H25" s="30" t="s">
        <v>6114</v>
      </c>
      <c r="I25" s="30" t="str">
        <f t="shared" si="1"/>
        <v>01450 - Chov ovcí a koz</v>
      </c>
      <c r="J25" s="30" t="s">
        <v>96</v>
      </c>
      <c r="K25" s="30" t="str">
        <f t="shared" si="2"/>
        <v>01.45 - Chov ovcí a koz</v>
      </c>
      <c r="L25" s="30" t="s">
        <v>3504</v>
      </c>
      <c r="M25" s="30">
        <v>4</v>
      </c>
      <c r="N25" s="30" t="s">
        <v>3502</v>
      </c>
      <c r="O25">
        <f t="shared" si="4"/>
        <v>1</v>
      </c>
    </row>
    <row r="26" spans="1:15" x14ac:dyDescent="0.25">
      <c r="A26" s="30">
        <v>4</v>
      </c>
      <c r="B26" s="30" t="s">
        <v>3505</v>
      </c>
      <c r="C26" s="51">
        <v>146</v>
      </c>
      <c r="D26" s="30" t="str">
        <f t="shared" si="3"/>
        <v>0146</v>
      </c>
      <c r="E26" s="52" t="str">
        <f t="shared" si="0"/>
        <v>01460</v>
      </c>
      <c r="F26" s="51" t="s">
        <v>97</v>
      </c>
      <c r="G26" s="30" t="s">
        <v>98</v>
      </c>
      <c r="H26" s="30" t="s">
        <v>6115</v>
      </c>
      <c r="I26" s="30" t="str">
        <f t="shared" si="1"/>
        <v>01460 - Chov prasat</v>
      </c>
      <c r="J26" s="30" t="s">
        <v>99</v>
      </c>
      <c r="K26" s="30" t="str">
        <f t="shared" si="2"/>
        <v>01.46 - Chov prasat</v>
      </c>
      <c r="L26" s="30" t="s">
        <v>3507</v>
      </c>
      <c r="M26" s="30">
        <v>4</v>
      </c>
      <c r="N26" s="30" t="s">
        <v>3505</v>
      </c>
      <c r="O26">
        <f t="shared" si="4"/>
        <v>1</v>
      </c>
    </row>
    <row r="27" spans="1:15" x14ac:dyDescent="0.25">
      <c r="A27" s="30">
        <v>4</v>
      </c>
      <c r="B27" s="30" t="s">
        <v>3508</v>
      </c>
      <c r="C27" s="51">
        <v>147</v>
      </c>
      <c r="D27" s="30" t="str">
        <f t="shared" si="3"/>
        <v>0147</v>
      </c>
      <c r="E27" s="52" t="str">
        <f t="shared" si="0"/>
        <v>01470</v>
      </c>
      <c r="F27" s="51" t="s">
        <v>100</v>
      </c>
      <c r="G27" s="30" t="s">
        <v>101</v>
      </c>
      <c r="H27" s="30" t="s">
        <v>6116</v>
      </c>
      <c r="I27" s="30" t="str">
        <f t="shared" si="1"/>
        <v>01470 - Chov drůbeže</v>
      </c>
      <c r="J27" s="30" t="s">
        <v>102</v>
      </c>
      <c r="K27" s="30" t="str">
        <f t="shared" si="2"/>
        <v>01.47 - Chov drůbeže</v>
      </c>
      <c r="L27" s="30" t="s">
        <v>3510</v>
      </c>
      <c r="M27" s="30">
        <v>4</v>
      </c>
      <c r="N27" s="30" t="s">
        <v>3508</v>
      </c>
      <c r="O27">
        <f t="shared" si="4"/>
        <v>1</v>
      </c>
    </row>
    <row r="28" spans="1:15" x14ac:dyDescent="0.25">
      <c r="A28" s="30">
        <v>4</v>
      </c>
      <c r="B28" s="30" t="s">
        <v>6117</v>
      </c>
      <c r="C28" s="51">
        <v>148</v>
      </c>
      <c r="D28" s="30" t="str">
        <f t="shared" si="3"/>
        <v>0148</v>
      </c>
      <c r="E28" s="52" t="str">
        <f t="shared" si="0"/>
        <v>01480</v>
      </c>
      <c r="F28" s="51" t="s">
        <v>106</v>
      </c>
      <c r="G28" s="30" t="s">
        <v>104</v>
      </c>
      <c r="H28" s="30" t="s">
        <v>6118</v>
      </c>
      <c r="I28" s="30" t="str">
        <f t="shared" si="1"/>
        <v>01480 - Chov ostatních zvířat</v>
      </c>
      <c r="J28" s="30" t="s">
        <v>107</v>
      </c>
      <c r="K28" s="30" t="str">
        <f t="shared" si="2"/>
        <v>01.48 - Chov ostatních zvířat</v>
      </c>
      <c r="L28" s="30" t="s">
        <v>6119</v>
      </c>
      <c r="M28" s="30">
        <v>4</v>
      </c>
      <c r="N28" s="30" t="s">
        <v>6117</v>
      </c>
      <c r="O28">
        <f t="shared" si="4"/>
        <v>1</v>
      </c>
    </row>
    <row r="29" spans="1:15" x14ac:dyDescent="0.25">
      <c r="A29" s="30">
        <v>4</v>
      </c>
      <c r="B29" s="30" t="s">
        <v>3522</v>
      </c>
      <c r="C29" s="51">
        <v>150</v>
      </c>
      <c r="D29" s="30" t="str">
        <f t="shared" si="3"/>
        <v>0150</v>
      </c>
      <c r="E29" s="52" t="str">
        <f t="shared" si="0"/>
        <v>01500</v>
      </c>
      <c r="F29" s="51" t="s">
        <v>120</v>
      </c>
      <c r="G29" s="30" t="s">
        <v>123</v>
      </c>
      <c r="H29" s="30" t="s">
        <v>6120</v>
      </c>
      <c r="I29" s="30" t="str">
        <f t="shared" si="1"/>
        <v>01500 - Smíšené hospodaření</v>
      </c>
      <c r="J29" s="30" t="s">
        <v>124</v>
      </c>
      <c r="K29" s="30" t="str">
        <f t="shared" si="2"/>
        <v>01.50 - Smíšené hospodaření</v>
      </c>
      <c r="L29" s="30" t="s">
        <v>6121</v>
      </c>
      <c r="M29" s="30">
        <v>4</v>
      </c>
      <c r="N29" s="30" t="s">
        <v>3522</v>
      </c>
      <c r="O29">
        <f t="shared" si="4"/>
        <v>1</v>
      </c>
    </row>
    <row r="30" spans="1:15" x14ac:dyDescent="0.25">
      <c r="A30" s="30">
        <v>4</v>
      </c>
      <c r="B30" s="30" t="s">
        <v>3525</v>
      </c>
      <c r="C30" s="51">
        <v>161</v>
      </c>
      <c r="D30" s="30" t="str">
        <f t="shared" si="3"/>
        <v>0161</v>
      </c>
      <c r="E30" s="52" t="str">
        <f t="shared" si="0"/>
        <v>01610</v>
      </c>
      <c r="F30" s="51" t="s">
        <v>125</v>
      </c>
      <c r="G30" s="30" t="s">
        <v>126</v>
      </c>
      <c r="H30" s="30" t="s">
        <v>6122</v>
      </c>
      <c r="I30" s="30" t="str">
        <f t="shared" si="1"/>
        <v>01610 - Podpůrné činnosti pro rostlinnou výrobu</v>
      </c>
      <c r="J30" s="30" t="s">
        <v>127</v>
      </c>
      <c r="K30" s="30" t="str">
        <f t="shared" si="2"/>
        <v>01.61 - Podpůrné činnosti pro rostlinnou výrobu</v>
      </c>
      <c r="L30" s="30" t="s">
        <v>3528</v>
      </c>
      <c r="M30" s="30">
        <v>4</v>
      </c>
      <c r="N30" s="30" t="s">
        <v>3525</v>
      </c>
      <c r="O30">
        <f t="shared" si="4"/>
        <v>1</v>
      </c>
    </row>
    <row r="31" spans="1:15" x14ac:dyDescent="0.25">
      <c r="A31" s="30">
        <v>4</v>
      </c>
      <c r="B31" s="30" t="s">
        <v>3529</v>
      </c>
      <c r="C31" s="51">
        <v>162</v>
      </c>
      <c r="D31" s="30" t="str">
        <f t="shared" si="3"/>
        <v>0162</v>
      </c>
      <c r="E31" s="52" t="str">
        <f t="shared" si="0"/>
        <v>01620</v>
      </c>
      <c r="F31" s="51" t="s">
        <v>128</v>
      </c>
      <c r="G31" s="30" t="s">
        <v>129</v>
      </c>
      <c r="H31" s="30" t="s">
        <v>6123</v>
      </c>
      <c r="I31" s="30" t="str">
        <f t="shared" si="1"/>
        <v>01620 - Podpůrné činnosti pro živočišnou výrobu</v>
      </c>
      <c r="J31" s="30" t="s">
        <v>130</v>
      </c>
      <c r="K31" s="30" t="str">
        <f t="shared" si="2"/>
        <v>01.62 - Podpůrné činnosti pro živočišnou výrobu</v>
      </c>
      <c r="L31" s="30" t="s">
        <v>3532</v>
      </c>
      <c r="M31" s="30">
        <v>4</v>
      </c>
      <c r="N31" s="30" t="s">
        <v>3529</v>
      </c>
      <c r="O31">
        <f t="shared" si="4"/>
        <v>1</v>
      </c>
    </row>
    <row r="32" spans="1:15" x14ac:dyDescent="0.25">
      <c r="A32" s="30">
        <v>4</v>
      </c>
      <c r="B32" s="30" t="s">
        <v>3533</v>
      </c>
      <c r="C32" s="51">
        <v>163</v>
      </c>
      <c r="D32" s="30" t="str">
        <f t="shared" si="3"/>
        <v>0163</v>
      </c>
      <c r="E32" s="52" t="str">
        <f t="shared" si="0"/>
        <v>01630</v>
      </c>
      <c r="F32" s="51" t="s">
        <v>131</v>
      </c>
      <c r="G32" s="30" t="s">
        <v>134</v>
      </c>
      <c r="H32" s="30" t="s">
        <v>6124</v>
      </c>
      <c r="I32" s="30" t="str">
        <f t="shared" si="1"/>
        <v>01630 - Posklizňové činnosti a zpracování osiva pro účely množení</v>
      </c>
      <c r="J32" s="30" t="s">
        <v>135</v>
      </c>
      <c r="K32" s="30" t="str">
        <f t="shared" si="2"/>
        <v>01.63 - Posklizňové činnosti a zpracování osiva pro účely množení</v>
      </c>
      <c r="L32" s="30" t="s">
        <v>6125</v>
      </c>
      <c r="M32" s="30">
        <v>4</v>
      </c>
      <c r="N32" s="30" t="s">
        <v>3533</v>
      </c>
      <c r="O32">
        <f t="shared" si="4"/>
        <v>1</v>
      </c>
    </row>
    <row r="33" spans="1:15" x14ac:dyDescent="0.25">
      <c r="A33" s="30">
        <v>4</v>
      </c>
      <c r="B33" s="30" t="s">
        <v>3539</v>
      </c>
      <c r="C33" s="51">
        <v>170</v>
      </c>
      <c r="D33" s="30" t="str">
        <f t="shared" si="3"/>
        <v>0170</v>
      </c>
      <c r="E33" s="52" t="str">
        <f t="shared" si="0"/>
        <v>01700</v>
      </c>
      <c r="F33" s="51" t="s">
        <v>139</v>
      </c>
      <c r="G33" s="30" t="s">
        <v>140</v>
      </c>
      <c r="H33" s="30" t="s">
        <v>6126</v>
      </c>
      <c r="I33" s="30" t="str">
        <f t="shared" si="1"/>
        <v>01700 - Lov a odchyt divokých zvířat a související činnosti</v>
      </c>
      <c r="J33" s="30" t="s">
        <v>141</v>
      </c>
      <c r="K33" s="30" t="str">
        <f t="shared" si="2"/>
        <v>01.70 - Lov a odchyt divokých zvířat a související činnosti</v>
      </c>
      <c r="L33" s="30" t="s">
        <v>6127</v>
      </c>
      <c r="M33" s="30">
        <v>4</v>
      </c>
      <c r="N33" s="30" t="s">
        <v>3539</v>
      </c>
      <c r="O33">
        <f t="shared" si="4"/>
        <v>1</v>
      </c>
    </row>
    <row r="34" spans="1:15" x14ac:dyDescent="0.25">
      <c r="A34" s="30">
        <v>4</v>
      </c>
      <c r="B34" s="30" t="s">
        <v>3543</v>
      </c>
      <c r="C34" s="51">
        <v>210</v>
      </c>
      <c r="D34" s="30" t="str">
        <f t="shared" si="3"/>
        <v>0210</v>
      </c>
      <c r="E34" s="52" t="str">
        <f t="shared" si="0"/>
        <v>02100</v>
      </c>
      <c r="F34" s="51" t="s">
        <v>142</v>
      </c>
      <c r="G34" s="30" t="s">
        <v>145</v>
      </c>
      <c r="H34" s="30" t="s">
        <v>6128</v>
      </c>
      <c r="I34" s="30" t="str">
        <f t="shared" si="1"/>
        <v>02100 - Pěstování lesa a jiné činnosti v oblasti lesnictví</v>
      </c>
      <c r="J34" s="30" t="s">
        <v>146</v>
      </c>
      <c r="K34" s="30" t="str">
        <f t="shared" si="2"/>
        <v>02.10 - Pěstování lesa a jiné činnosti v oblasti lesnictví</v>
      </c>
      <c r="L34" s="30" t="s">
        <v>6129</v>
      </c>
      <c r="M34" s="30">
        <v>4</v>
      </c>
      <c r="N34" s="30" t="s">
        <v>3543</v>
      </c>
      <c r="O34">
        <f t="shared" si="4"/>
        <v>1</v>
      </c>
    </row>
    <row r="35" spans="1:15" x14ac:dyDescent="0.25">
      <c r="A35" s="30">
        <v>4</v>
      </c>
      <c r="B35" s="30" t="s">
        <v>3546</v>
      </c>
      <c r="C35" s="51">
        <v>220</v>
      </c>
      <c r="D35" s="30" t="str">
        <f t="shared" si="3"/>
        <v>0220</v>
      </c>
      <c r="E35" s="52" t="str">
        <f t="shared" si="0"/>
        <v>02200</v>
      </c>
      <c r="F35" s="51" t="s">
        <v>147</v>
      </c>
      <c r="G35" s="30" t="s">
        <v>148</v>
      </c>
      <c r="H35" s="30" t="s">
        <v>6130</v>
      </c>
      <c r="I35" s="30" t="str">
        <f t="shared" si="1"/>
        <v>02200 - Těžba dřeva</v>
      </c>
      <c r="J35" s="30" t="s">
        <v>149</v>
      </c>
      <c r="K35" s="30" t="str">
        <f t="shared" si="2"/>
        <v>02.20 - Těžba dřeva</v>
      </c>
      <c r="L35" s="30" t="s">
        <v>3548</v>
      </c>
      <c r="M35" s="30">
        <v>4</v>
      </c>
      <c r="N35" s="30" t="s">
        <v>3546</v>
      </c>
      <c r="O35">
        <f t="shared" si="4"/>
        <v>1</v>
      </c>
    </row>
    <row r="36" spans="1:15" x14ac:dyDescent="0.25">
      <c r="A36" s="30">
        <v>4</v>
      </c>
      <c r="B36" s="30" t="s">
        <v>3549</v>
      </c>
      <c r="C36" s="51">
        <v>230</v>
      </c>
      <c r="D36" s="30" t="str">
        <f t="shared" si="3"/>
        <v>0230</v>
      </c>
      <c r="E36" s="52" t="str">
        <f t="shared" si="0"/>
        <v>02300</v>
      </c>
      <c r="F36" s="51" t="s">
        <v>150</v>
      </c>
      <c r="G36" s="30" t="s">
        <v>151</v>
      </c>
      <c r="H36" s="30" t="s">
        <v>6131</v>
      </c>
      <c r="I36" s="30" t="str">
        <f t="shared" si="1"/>
        <v>02300 - Sběr a získávání volně rostoucích plodů a materiálů, kromě dřeva</v>
      </c>
      <c r="J36" s="30" t="s">
        <v>152</v>
      </c>
      <c r="K36" s="30" t="str">
        <f t="shared" si="2"/>
        <v>02.30 - Sběr a získávání volně rostoucích plodů a materiálů, kromě dřeva</v>
      </c>
      <c r="L36" s="30" t="s">
        <v>6132</v>
      </c>
      <c r="M36" s="30">
        <v>4</v>
      </c>
      <c r="N36" s="30" t="s">
        <v>3549</v>
      </c>
      <c r="O36">
        <f t="shared" si="4"/>
        <v>1</v>
      </c>
    </row>
    <row r="37" spans="1:15" x14ac:dyDescent="0.25">
      <c r="A37" s="30">
        <v>4</v>
      </c>
      <c r="B37" s="30" t="s">
        <v>3554</v>
      </c>
      <c r="C37" s="51">
        <v>240</v>
      </c>
      <c r="D37" s="30" t="str">
        <f t="shared" si="3"/>
        <v>0240</v>
      </c>
      <c r="E37" s="52" t="str">
        <f t="shared" si="0"/>
        <v>02400</v>
      </c>
      <c r="F37" s="51" t="s">
        <v>153</v>
      </c>
      <c r="G37" s="30" t="s">
        <v>154</v>
      </c>
      <c r="H37" s="30" t="s">
        <v>6133</v>
      </c>
      <c r="I37" s="30" t="str">
        <f t="shared" si="1"/>
        <v>02400 - Podpůrné činnosti pro lesnictví</v>
      </c>
      <c r="J37" s="30" t="s">
        <v>155</v>
      </c>
      <c r="K37" s="30" t="str">
        <f t="shared" si="2"/>
        <v>02.40 - Podpůrné činnosti pro lesnictví</v>
      </c>
      <c r="L37" s="30" t="s">
        <v>3557</v>
      </c>
      <c r="M37" s="30">
        <v>4</v>
      </c>
      <c r="N37" s="30" t="s">
        <v>3554</v>
      </c>
      <c r="O37">
        <f t="shared" si="4"/>
        <v>1</v>
      </c>
    </row>
    <row r="38" spans="1:15" x14ac:dyDescent="0.25">
      <c r="A38" s="30">
        <v>4</v>
      </c>
      <c r="B38" s="30" t="s">
        <v>3558</v>
      </c>
      <c r="C38" s="51">
        <v>311</v>
      </c>
      <c r="D38" s="30" t="str">
        <f t="shared" si="3"/>
        <v>0311</v>
      </c>
      <c r="E38" s="52" t="str">
        <f t="shared" si="0"/>
        <v>03110</v>
      </c>
      <c r="F38" s="51" t="s">
        <v>156</v>
      </c>
      <c r="G38" s="30" t="s">
        <v>157</v>
      </c>
      <c r="H38" s="30" t="s">
        <v>6134</v>
      </c>
      <c r="I38" s="30" t="str">
        <f t="shared" si="1"/>
        <v>03110 - Mořský rybolov</v>
      </c>
      <c r="J38" s="30" t="s">
        <v>158</v>
      </c>
      <c r="K38" s="30" t="str">
        <f t="shared" si="2"/>
        <v>03.11 - Mořský rybolov</v>
      </c>
      <c r="L38" s="30" t="s">
        <v>3560</v>
      </c>
      <c r="M38" s="30">
        <v>4</v>
      </c>
      <c r="N38" s="30" t="s">
        <v>3558</v>
      </c>
      <c r="O38">
        <f t="shared" si="4"/>
        <v>1</v>
      </c>
    </row>
    <row r="39" spans="1:15" x14ac:dyDescent="0.25">
      <c r="A39" s="30">
        <v>4</v>
      </c>
      <c r="B39" s="30" t="s">
        <v>3561</v>
      </c>
      <c r="C39" s="51">
        <v>312</v>
      </c>
      <c r="D39" s="30" t="str">
        <f t="shared" si="3"/>
        <v>0312</v>
      </c>
      <c r="E39" s="52" t="str">
        <f t="shared" si="0"/>
        <v>03120</v>
      </c>
      <c r="F39" s="51" t="s">
        <v>162</v>
      </c>
      <c r="G39" s="30" t="s">
        <v>163</v>
      </c>
      <c r="H39" s="30" t="s">
        <v>6135</v>
      </c>
      <c r="I39" s="30" t="str">
        <f t="shared" si="1"/>
        <v>03120 - Sladkovodní rybolov</v>
      </c>
      <c r="J39" s="30" t="s">
        <v>164</v>
      </c>
      <c r="K39" s="30" t="str">
        <f t="shared" si="2"/>
        <v>03.12 - Sladkovodní rybolov</v>
      </c>
      <c r="L39" s="30" t="s">
        <v>3563</v>
      </c>
      <c r="M39" s="30">
        <v>4</v>
      </c>
      <c r="N39" s="30" t="s">
        <v>3561</v>
      </c>
      <c r="O39">
        <f t="shared" si="4"/>
        <v>1</v>
      </c>
    </row>
    <row r="40" spans="1:15" x14ac:dyDescent="0.25">
      <c r="A40" s="30">
        <v>4</v>
      </c>
      <c r="B40" s="30" t="s">
        <v>3564</v>
      </c>
      <c r="C40" s="51">
        <v>321</v>
      </c>
      <c r="D40" s="30" t="str">
        <f t="shared" si="3"/>
        <v>0321</v>
      </c>
      <c r="E40" s="52" t="str">
        <f t="shared" si="0"/>
        <v>03210</v>
      </c>
      <c r="F40" s="51" t="s">
        <v>165</v>
      </c>
      <c r="G40" s="30" t="s">
        <v>166</v>
      </c>
      <c r="H40" s="30" t="s">
        <v>6136</v>
      </c>
      <c r="I40" s="30" t="str">
        <f t="shared" si="1"/>
        <v>03210 - Mořská akvakultura</v>
      </c>
      <c r="J40" s="30" t="s">
        <v>167</v>
      </c>
      <c r="K40" s="30" t="str">
        <f t="shared" si="2"/>
        <v>03.21 - Mořská akvakultura</v>
      </c>
      <c r="L40" s="30" t="s">
        <v>3566</v>
      </c>
      <c r="M40" s="30">
        <v>4</v>
      </c>
      <c r="N40" s="30" t="s">
        <v>3564</v>
      </c>
      <c r="O40">
        <f t="shared" si="4"/>
        <v>1</v>
      </c>
    </row>
    <row r="41" spans="1:15" x14ac:dyDescent="0.25">
      <c r="A41" s="30">
        <v>4</v>
      </c>
      <c r="B41" s="30" t="s">
        <v>3567</v>
      </c>
      <c r="C41" s="51">
        <v>322</v>
      </c>
      <c r="D41" s="30" t="str">
        <f t="shared" si="3"/>
        <v>0322</v>
      </c>
      <c r="E41" s="52" t="str">
        <f t="shared" si="0"/>
        <v>03220</v>
      </c>
      <c r="F41" s="51" t="s">
        <v>168</v>
      </c>
      <c r="G41" s="30" t="s">
        <v>169</v>
      </c>
      <c r="H41" s="30" t="s">
        <v>6137</v>
      </c>
      <c r="I41" s="30" t="str">
        <f t="shared" si="1"/>
        <v>03220 - Sladkovodní akvakultura</v>
      </c>
      <c r="J41" s="30" t="s">
        <v>170</v>
      </c>
      <c r="K41" s="30" t="str">
        <f t="shared" si="2"/>
        <v>03.22 - Sladkovodní akvakultura</v>
      </c>
      <c r="L41" s="30" t="s">
        <v>3569</v>
      </c>
      <c r="M41" s="30">
        <v>4</v>
      </c>
      <c r="N41" s="30" t="s">
        <v>3567</v>
      </c>
      <c r="O41">
        <f t="shared" si="4"/>
        <v>1</v>
      </c>
    </row>
    <row r="42" spans="1:15" x14ac:dyDescent="0.25">
      <c r="A42" s="30">
        <v>4</v>
      </c>
      <c r="B42" s="30" t="s">
        <v>6138</v>
      </c>
      <c r="C42" s="51">
        <v>330</v>
      </c>
      <c r="D42" s="30" t="str">
        <f t="shared" si="3"/>
        <v>0330</v>
      </c>
      <c r="E42" s="52" t="str">
        <f t="shared" si="0"/>
        <v>03300</v>
      </c>
      <c r="F42" s="51" t="s">
        <v>159</v>
      </c>
      <c r="G42" s="30" t="s">
        <v>160</v>
      </c>
      <c r="H42" s="30" t="s">
        <v>6139</v>
      </c>
      <c r="I42" s="30" t="str">
        <f t="shared" si="1"/>
        <v>03300 - Podpůrné činnosti pro rybolov a akvakulturu</v>
      </c>
      <c r="J42" s="30" t="s">
        <v>161</v>
      </c>
      <c r="K42" s="30" t="str">
        <f t="shared" si="2"/>
        <v>03.30 - Podpůrné činnosti pro rybolov a akvakulturu</v>
      </c>
      <c r="L42" s="30" t="s">
        <v>6140</v>
      </c>
      <c r="M42" s="30">
        <v>4</v>
      </c>
      <c r="N42" s="30" t="s">
        <v>6138</v>
      </c>
      <c r="O42">
        <f t="shared" si="4"/>
        <v>1</v>
      </c>
    </row>
    <row r="43" spans="1:15" x14ac:dyDescent="0.25">
      <c r="A43" s="30">
        <v>4</v>
      </c>
      <c r="B43" s="30" t="s">
        <v>3570</v>
      </c>
      <c r="C43" s="51">
        <v>510</v>
      </c>
      <c r="D43" s="30" t="str">
        <f t="shared" si="3"/>
        <v>0510</v>
      </c>
      <c r="E43" s="52" t="str">
        <f t="shared" si="0"/>
        <v>05100</v>
      </c>
      <c r="F43" s="51" t="s">
        <v>172</v>
      </c>
      <c r="G43" s="30" t="s">
        <v>175</v>
      </c>
      <c r="H43" s="30" t="s">
        <v>6141</v>
      </c>
      <c r="I43" s="30" t="str">
        <f t="shared" si="1"/>
        <v>05100 - Těžba černého uhlí</v>
      </c>
      <c r="J43" s="30" t="s">
        <v>176</v>
      </c>
      <c r="K43" s="30" t="str">
        <f t="shared" si="2"/>
        <v>05.10 - Těžba černého uhlí</v>
      </c>
      <c r="L43" s="30" t="s">
        <v>6142</v>
      </c>
      <c r="M43" s="30">
        <v>4</v>
      </c>
      <c r="N43" s="30" t="s">
        <v>3570</v>
      </c>
      <c r="O43">
        <f t="shared" si="4"/>
        <v>1</v>
      </c>
    </row>
    <row r="44" spans="1:15" x14ac:dyDescent="0.25">
      <c r="A44" s="30">
        <v>5</v>
      </c>
      <c r="B44" s="30" t="s">
        <v>3573</v>
      </c>
      <c r="C44" s="51">
        <v>5101</v>
      </c>
      <c r="D44" s="30" t="str">
        <f t="shared" si="3"/>
        <v>05101</v>
      </c>
      <c r="E44" s="52" t="str">
        <f t="shared" si="0"/>
        <v>05101</v>
      </c>
      <c r="F44" s="51" t="s">
        <v>177</v>
      </c>
      <c r="G44" s="30" t="s">
        <v>179</v>
      </c>
      <c r="H44" s="30" t="s">
        <v>6143</v>
      </c>
      <c r="I44" s="30" t="str">
        <f t="shared" si="1"/>
        <v>05101 - Těžba černého uhlí, kromě úpravy</v>
      </c>
      <c r="J44" s="30" t="s">
        <v>180</v>
      </c>
      <c r="K44" s="30" t="str">
        <f t="shared" si="2"/>
        <v>05.10.1 - Těžba černého uhlí, kromě úpravy</v>
      </c>
      <c r="L44" s="30" t="s">
        <v>6144</v>
      </c>
      <c r="M44" s="30">
        <v>5</v>
      </c>
      <c r="N44" s="30" t="s">
        <v>3573</v>
      </c>
      <c r="O44">
        <f t="shared" si="4"/>
        <v>1</v>
      </c>
    </row>
    <row r="45" spans="1:15" x14ac:dyDescent="0.25">
      <c r="A45" s="30">
        <v>5</v>
      </c>
      <c r="B45" s="30" t="s">
        <v>3575</v>
      </c>
      <c r="C45" s="51">
        <v>5102</v>
      </c>
      <c r="D45" s="30" t="str">
        <f t="shared" si="3"/>
        <v>05102</v>
      </c>
      <c r="E45" s="52" t="str">
        <f t="shared" si="0"/>
        <v>05102</v>
      </c>
      <c r="F45" s="51" t="s">
        <v>181</v>
      </c>
      <c r="G45" s="30" t="s">
        <v>182</v>
      </c>
      <c r="H45" s="30" t="s">
        <v>6145</v>
      </c>
      <c r="I45" s="30" t="str">
        <f t="shared" si="1"/>
        <v>05102 - Úprava černého uhlí</v>
      </c>
      <c r="J45" s="30" t="s">
        <v>183</v>
      </c>
      <c r="K45" s="30" t="str">
        <f t="shared" si="2"/>
        <v>05.10.2 - Úprava černého uhlí</v>
      </c>
      <c r="L45" s="30" t="s">
        <v>3576</v>
      </c>
      <c r="M45" s="30">
        <v>5</v>
      </c>
      <c r="N45" s="30" t="s">
        <v>3575</v>
      </c>
      <c r="O45">
        <f t="shared" si="4"/>
        <v>1</v>
      </c>
    </row>
    <row r="46" spans="1:15" x14ac:dyDescent="0.25">
      <c r="A46" s="30">
        <v>4</v>
      </c>
      <c r="B46" s="30" t="s">
        <v>3577</v>
      </c>
      <c r="C46" s="51">
        <v>520</v>
      </c>
      <c r="D46" s="30" t="str">
        <f t="shared" si="3"/>
        <v>0520</v>
      </c>
      <c r="E46" s="52" t="str">
        <f t="shared" si="0"/>
        <v>05200</v>
      </c>
      <c r="F46" s="51" t="s">
        <v>184</v>
      </c>
      <c r="G46" s="30" t="s">
        <v>187</v>
      </c>
      <c r="H46" s="30" t="s">
        <v>6146</v>
      </c>
      <c r="I46" s="30" t="str">
        <f t="shared" si="1"/>
        <v>05200 - Těžba hnědého uhlí</v>
      </c>
      <c r="J46" s="30" t="s">
        <v>188</v>
      </c>
      <c r="K46" s="30" t="str">
        <f t="shared" si="2"/>
        <v>05.20 - Těžba hnědého uhlí</v>
      </c>
      <c r="L46" s="30" t="s">
        <v>6147</v>
      </c>
      <c r="M46" s="30">
        <v>4</v>
      </c>
      <c r="N46" s="30" t="s">
        <v>3577</v>
      </c>
      <c r="O46">
        <f t="shared" si="4"/>
        <v>1</v>
      </c>
    </row>
    <row r="47" spans="1:15" x14ac:dyDescent="0.25">
      <c r="A47" s="30">
        <v>5</v>
      </c>
      <c r="B47" s="30" t="s">
        <v>3580</v>
      </c>
      <c r="C47" s="51">
        <v>5201</v>
      </c>
      <c r="D47" s="30" t="str">
        <f t="shared" si="3"/>
        <v>05201</v>
      </c>
      <c r="E47" s="52" t="str">
        <f t="shared" si="0"/>
        <v>05201</v>
      </c>
      <c r="F47" s="51" t="s">
        <v>189</v>
      </c>
      <c r="G47" s="30" t="s">
        <v>192</v>
      </c>
      <c r="H47" s="30" t="s">
        <v>6148</v>
      </c>
      <c r="I47" s="30" t="str">
        <f t="shared" si="1"/>
        <v>05201 - Těžba hnědého uhlí jiného než lignitu, kromě úpravy</v>
      </c>
      <c r="J47" s="30" t="s">
        <v>193</v>
      </c>
      <c r="K47" s="30" t="str">
        <f t="shared" si="2"/>
        <v>05.20.1 - Těžba hnědého uhlí jiného než lignitu, kromě úpravy</v>
      </c>
      <c r="L47" s="30" t="s">
        <v>6149</v>
      </c>
      <c r="M47" s="30">
        <v>5</v>
      </c>
      <c r="N47" s="30" t="s">
        <v>3580</v>
      </c>
      <c r="O47">
        <f t="shared" si="4"/>
        <v>1</v>
      </c>
    </row>
    <row r="48" spans="1:15" x14ac:dyDescent="0.25">
      <c r="A48" s="30">
        <v>5</v>
      </c>
      <c r="B48" s="30" t="s">
        <v>6150</v>
      </c>
      <c r="C48" s="51">
        <v>5202</v>
      </c>
      <c r="D48" s="30" t="str">
        <f t="shared" si="3"/>
        <v>05202</v>
      </c>
      <c r="E48" s="52" t="str">
        <f t="shared" si="0"/>
        <v>05202</v>
      </c>
      <c r="F48" s="51" t="s">
        <v>194</v>
      </c>
      <c r="G48" s="30" t="s">
        <v>197</v>
      </c>
      <c r="H48" s="30" t="s">
        <v>6151</v>
      </c>
      <c r="I48" s="30" t="str">
        <f t="shared" si="1"/>
        <v>05202 - Úprava hnědého uhlí jiného než lignitu</v>
      </c>
      <c r="J48" s="30" t="s">
        <v>198</v>
      </c>
      <c r="K48" s="30" t="str">
        <f t="shared" si="2"/>
        <v>05.20.2 - Úprava hnědého uhlí jiného než lignitu</v>
      </c>
      <c r="L48" s="30" t="s">
        <v>6152</v>
      </c>
      <c r="M48" s="30">
        <v>5</v>
      </c>
      <c r="N48" s="30" t="s">
        <v>6150</v>
      </c>
      <c r="O48">
        <f t="shared" si="4"/>
        <v>1</v>
      </c>
    </row>
    <row r="49" spans="1:15" x14ac:dyDescent="0.25">
      <c r="A49" s="30">
        <v>5</v>
      </c>
      <c r="B49" s="30" t="s">
        <v>6153</v>
      </c>
      <c r="C49" s="51">
        <v>5203</v>
      </c>
      <c r="D49" s="30" t="str">
        <f t="shared" si="3"/>
        <v>05203</v>
      </c>
      <c r="E49" s="52" t="str">
        <f t="shared" si="0"/>
        <v>05203</v>
      </c>
      <c r="F49" s="51" t="s">
        <v>199</v>
      </c>
      <c r="G49" s="30" t="s">
        <v>202</v>
      </c>
      <c r="H49" s="30" t="s">
        <v>6154</v>
      </c>
      <c r="I49" s="30" t="str">
        <f t="shared" si="1"/>
        <v>05203 - Těžba lignitu, kromě úpravy</v>
      </c>
      <c r="J49" s="30" t="s">
        <v>203</v>
      </c>
      <c r="K49" s="30" t="str">
        <f t="shared" si="2"/>
        <v>05.20.3 - Těžba lignitu, kromě úpravy</v>
      </c>
      <c r="L49" s="30" t="s">
        <v>6155</v>
      </c>
      <c r="M49" s="30">
        <v>5</v>
      </c>
      <c r="N49" s="30" t="s">
        <v>6153</v>
      </c>
      <c r="O49">
        <f t="shared" si="4"/>
        <v>1</v>
      </c>
    </row>
    <row r="50" spans="1:15" x14ac:dyDescent="0.25">
      <c r="A50" s="30">
        <v>5</v>
      </c>
      <c r="B50" s="30" t="s">
        <v>6156</v>
      </c>
      <c r="C50" s="51">
        <v>5204</v>
      </c>
      <c r="D50" s="30" t="str">
        <f t="shared" si="3"/>
        <v>05204</v>
      </c>
      <c r="E50" s="52" t="str">
        <f t="shared" si="0"/>
        <v>05204</v>
      </c>
      <c r="F50" s="51" t="s">
        <v>204</v>
      </c>
      <c r="G50" s="30" t="s">
        <v>205</v>
      </c>
      <c r="H50" s="30" t="s">
        <v>6157</v>
      </c>
      <c r="I50" s="30" t="str">
        <f t="shared" si="1"/>
        <v>05204 - Úprava lignitu</v>
      </c>
      <c r="J50" s="30" t="s">
        <v>206</v>
      </c>
      <c r="K50" s="30" t="str">
        <f t="shared" si="2"/>
        <v>05.20.4 - Úprava lignitu</v>
      </c>
      <c r="L50" s="30" t="s">
        <v>6158</v>
      </c>
      <c r="M50" s="30">
        <v>5</v>
      </c>
      <c r="N50" s="30" t="s">
        <v>6156</v>
      </c>
      <c r="O50">
        <f t="shared" si="4"/>
        <v>1</v>
      </c>
    </row>
    <row r="51" spans="1:15" x14ac:dyDescent="0.25">
      <c r="A51" s="30">
        <v>4</v>
      </c>
      <c r="B51" s="30" t="s">
        <v>3591</v>
      </c>
      <c r="C51" s="51">
        <v>610</v>
      </c>
      <c r="D51" s="30" t="str">
        <f t="shared" si="3"/>
        <v>0610</v>
      </c>
      <c r="E51" s="52" t="str">
        <f t="shared" si="0"/>
        <v>06100</v>
      </c>
      <c r="F51" s="51" t="s">
        <v>207</v>
      </c>
      <c r="G51" s="30" t="s">
        <v>208</v>
      </c>
      <c r="H51" s="30" t="s">
        <v>6159</v>
      </c>
      <c r="I51" s="30" t="str">
        <f t="shared" si="1"/>
        <v>06100 - Těžba ropy</v>
      </c>
      <c r="J51" s="30" t="s">
        <v>209</v>
      </c>
      <c r="K51" s="30" t="str">
        <f t="shared" si="2"/>
        <v>06.10 - Těžba ropy</v>
      </c>
      <c r="L51" s="30" t="s">
        <v>3593</v>
      </c>
      <c r="M51" s="30">
        <v>4</v>
      </c>
      <c r="N51" s="30" t="s">
        <v>3591</v>
      </c>
      <c r="O51">
        <f t="shared" si="4"/>
        <v>1</v>
      </c>
    </row>
    <row r="52" spans="1:15" x14ac:dyDescent="0.25">
      <c r="A52" s="30">
        <v>4</v>
      </c>
      <c r="B52" s="30" t="s">
        <v>3594</v>
      </c>
      <c r="C52" s="51">
        <v>620</v>
      </c>
      <c r="D52" s="30" t="str">
        <f t="shared" si="3"/>
        <v>0620</v>
      </c>
      <c r="E52" s="52" t="str">
        <f t="shared" si="0"/>
        <v>06200</v>
      </c>
      <c r="F52" s="51" t="s">
        <v>210</v>
      </c>
      <c r="G52" s="30" t="s">
        <v>211</v>
      </c>
      <c r="H52" s="30" t="s">
        <v>6160</v>
      </c>
      <c r="I52" s="30" t="str">
        <f t="shared" si="1"/>
        <v>06200 - Těžba zemního plynu</v>
      </c>
      <c r="J52" s="30" t="s">
        <v>212</v>
      </c>
      <c r="K52" s="30" t="str">
        <f t="shared" si="2"/>
        <v>06.20 - Těžba zemního plynu</v>
      </c>
      <c r="L52" s="30" t="s">
        <v>3596</v>
      </c>
      <c r="M52" s="30">
        <v>4</v>
      </c>
      <c r="N52" s="30" t="s">
        <v>3594</v>
      </c>
      <c r="O52">
        <f t="shared" si="4"/>
        <v>1</v>
      </c>
    </row>
    <row r="53" spans="1:15" x14ac:dyDescent="0.25">
      <c r="A53" s="30">
        <v>4</v>
      </c>
      <c r="B53" s="30" t="s">
        <v>3597</v>
      </c>
      <c r="C53" s="51">
        <v>710</v>
      </c>
      <c r="D53" s="30" t="str">
        <f t="shared" si="3"/>
        <v>0710</v>
      </c>
      <c r="E53" s="52" t="str">
        <f t="shared" si="0"/>
        <v>07100</v>
      </c>
      <c r="F53" s="51" t="s">
        <v>213</v>
      </c>
      <c r="G53" s="30" t="s">
        <v>216</v>
      </c>
      <c r="H53" s="30" t="s">
        <v>6161</v>
      </c>
      <c r="I53" s="30" t="str">
        <f t="shared" si="1"/>
        <v>07100 - Těžba železných rud</v>
      </c>
      <c r="J53" s="30" t="s">
        <v>217</v>
      </c>
      <c r="K53" s="30" t="str">
        <f t="shared" si="2"/>
        <v>07.10 - Těžba železných rud</v>
      </c>
      <c r="L53" s="30" t="s">
        <v>6162</v>
      </c>
      <c r="M53" s="30">
        <v>4</v>
      </c>
      <c r="N53" s="30" t="s">
        <v>3597</v>
      </c>
      <c r="O53">
        <f t="shared" si="4"/>
        <v>1</v>
      </c>
    </row>
    <row r="54" spans="1:15" x14ac:dyDescent="0.25">
      <c r="A54" s="30">
        <v>5</v>
      </c>
      <c r="B54" s="30" t="s">
        <v>6163</v>
      </c>
      <c r="C54" s="51">
        <v>7101</v>
      </c>
      <c r="D54" s="30" t="str">
        <f t="shared" si="3"/>
        <v>07101</v>
      </c>
      <c r="E54" s="52" t="str">
        <f t="shared" si="0"/>
        <v>07101</v>
      </c>
      <c r="F54" s="51" t="s">
        <v>218</v>
      </c>
      <c r="G54" s="30" t="s">
        <v>220</v>
      </c>
      <c r="H54" s="30" t="s">
        <v>6164</v>
      </c>
      <c r="I54" s="30" t="str">
        <f t="shared" si="1"/>
        <v>07101 - Těžba železných rud, kromě úpravy</v>
      </c>
      <c r="J54" s="30" t="s">
        <v>221</v>
      </c>
      <c r="K54" s="30" t="str">
        <f t="shared" si="2"/>
        <v>07.10.1 - Těžba železných rud, kromě úpravy</v>
      </c>
      <c r="L54" s="30" t="s">
        <v>6165</v>
      </c>
      <c r="M54" s="30">
        <v>5</v>
      </c>
      <c r="N54" s="30" t="s">
        <v>6163</v>
      </c>
      <c r="O54">
        <f t="shared" si="4"/>
        <v>1</v>
      </c>
    </row>
    <row r="55" spans="1:15" x14ac:dyDescent="0.25">
      <c r="A55" s="30">
        <v>5</v>
      </c>
      <c r="B55" s="30" t="s">
        <v>6166</v>
      </c>
      <c r="C55" s="51">
        <v>7102</v>
      </c>
      <c r="D55" s="30" t="str">
        <f t="shared" si="3"/>
        <v>07102</v>
      </c>
      <c r="E55" s="52" t="str">
        <f t="shared" si="0"/>
        <v>07102</v>
      </c>
      <c r="F55" s="51" t="s">
        <v>222</v>
      </c>
      <c r="G55" s="30" t="s">
        <v>223</v>
      </c>
      <c r="H55" s="30" t="s">
        <v>6167</v>
      </c>
      <c r="I55" s="30" t="str">
        <f t="shared" si="1"/>
        <v>07102 - Úprava železných rud</v>
      </c>
      <c r="J55" s="30" t="s">
        <v>224</v>
      </c>
      <c r="K55" s="30" t="str">
        <f t="shared" si="2"/>
        <v>07.10.2 - Úprava železných rud</v>
      </c>
      <c r="L55" s="30" t="s">
        <v>6168</v>
      </c>
      <c r="M55" s="30">
        <v>5</v>
      </c>
      <c r="N55" s="30" t="s">
        <v>6166</v>
      </c>
      <c r="O55">
        <f t="shared" si="4"/>
        <v>1</v>
      </c>
    </row>
    <row r="56" spans="1:15" x14ac:dyDescent="0.25">
      <c r="A56" s="30">
        <v>4</v>
      </c>
      <c r="B56" s="30" t="s">
        <v>3606</v>
      </c>
      <c r="C56" s="51">
        <v>721</v>
      </c>
      <c r="D56" s="30" t="str">
        <f t="shared" si="3"/>
        <v>0721</v>
      </c>
      <c r="E56" s="52" t="str">
        <f t="shared" si="0"/>
        <v>07210</v>
      </c>
      <c r="F56" s="51" t="s">
        <v>225</v>
      </c>
      <c r="G56" s="30" t="s">
        <v>228</v>
      </c>
      <c r="H56" s="30" t="s">
        <v>6169</v>
      </c>
      <c r="I56" s="30" t="str">
        <f t="shared" si="1"/>
        <v>07210 - Těžba uranových a thoriových rud</v>
      </c>
      <c r="J56" s="30" t="s">
        <v>229</v>
      </c>
      <c r="K56" s="30" t="str">
        <f t="shared" si="2"/>
        <v>07.21 - Těžba uranových a thoriových rud</v>
      </c>
      <c r="L56" s="30" t="s">
        <v>6170</v>
      </c>
      <c r="M56" s="30">
        <v>4</v>
      </c>
      <c r="N56" s="30" t="s">
        <v>3606</v>
      </c>
      <c r="O56">
        <f t="shared" si="4"/>
        <v>1</v>
      </c>
    </row>
    <row r="57" spans="1:15" x14ac:dyDescent="0.25">
      <c r="A57" s="30">
        <v>5</v>
      </c>
      <c r="B57" s="30" t="s">
        <v>6171</v>
      </c>
      <c r="C57" s="51">
        <v>7211</v>
      </c>
      <c r="D57" s="30" t="str">
        <f t="shared" si="3"/>
        <v>07211</v>
      </c>
      <c r="E57" s="52" t="str">
        <f t="shared" si="0"/>
        <v>07211</v>
      </c>
      <c r="F57" s="51" t="s">
        <v>230</v>
      </c>
      <c r="G57" s="30" t="s">
        <v>232</v>
      </c>
      <c r="H57" s="30" t="s">
        <v>6172</v>
      </c>
      <c r="I57" s="30" t="str">
        <f t="shared" si="1"/>
        <v>07211 - Těžba uranových a thoriových rud, kromě úpravy</v>
      </c>
      <c r="J57" s="30" t="s">
        <v>233</v>
      </c>
      <c r="K57" s="30" t="str">
        <f t="shared" si="2"/>
        <v>07.21.1 - Těžba uranových a thoriových rud, kromě úpravy</v>
      </c>
      <c r="L57" s="30" t="s">
        <v>6173</v>
      </c>
      <c r="M57" s="30">
        <v>5</v>
      </c>
      <c r="N57" s="30" t="s">
        <v>6171</v>
      </c>
      <c r="O57">
        <f t="shared" si="4"/>
        <v>1</v>
      </c>
    </row>
    <row r="58" spans="1:15" x14ac:dyDescent="0.25">
      <c r="A58" s="30">
        <v>5</v>
      </c>
      <c r="B58" s="30" t="s">
        <v>6174</v>
      </c>
      <c r="C58" s="51">
        <v>7212</v>
      </c>
      <c r="D58" s="30" t="str">
        <f t="shared" si="3"/>
        <v>07212</v>
      </c>
      <c r="E58" s="52" t="str">
        <f t="shared" si="0"/>
        <v>07212</v>
      </c>
      <c r="F58" s="51" t="s">
        <v>234</v>
      </c>
      <c r="G58" s="30" t="s">
        <v>235</v>
      </c>
      <c r="H58" s="30" t="s">
        <v>6175</v>
      </c>
      <c r="I58" s="30" t="str">
        <f t="shared" si="1"/>
        <v>07212 - Úprava uranových a thoriových rud</v>
      </c>
      <c r="J58" s="30" t="s">
        <v>236</v>
      </c>
      <c r="K58" s="30" t="str">
        <f t="shared" si="2"/>
        <v>07.21.2 - Úprava uranových a thoriových rud</v>
      </c>
      <c r="L58" s="30" t="s">
        <v>6176</v>
      </c>
      <c r="M58" s="30">
        <v>5</v>
      </c>
      <c r="N58" s="30" t="s">
        <v>6174</v>
      </c>
      <c r="O58">
        <f t="shared" si="4"/>
        <v>1</v>
      </c>
    </row>
    <row r="59" spans="1:15" x14ac:dyDescent="0.25">
      <c r="A59" s="30">
        <v>4</v>
      </c>
      <c r="B59" s="30" t="s">
        <v>3615</v>
      </c>
      <c r="C59" s="51">
        <v>729</v>
      </c>
      <c r="D59" s="30" t="str">
        <f t="shared" si="3"/>
        <v>0729</v>
      </c>
      <c r="E59" s="52" t="str">
        <f t="shared" si="0"/>
        <v>07290</v>
      </c>
      <c r="F59" s="51" t="s">
        <v>237</v>
      </c>
      <c r="G59" s="30" t="s">
        <v>240</v>
      </c>
      <c r="H59" s="30" t="s">
        <v>6177</v>
      </c>
      <c r="I59" s="30" t="str">
        <f t="shared" si="1"/>
        <v>07290 - Těžba ostatních neželezných rud</v>
      </c>
      <c r="J59" s="30" t="s">
        <v>241</v>
      </c>
      <c r="K59" s="30" t="str">
        <f t="shared" si="2"/>
        <v>07.29 - Těžba ostatních neželezných rud</v>
      </c>
      <c r="L59" s="30" t="s">
        <v>6178</v>
      </c>
      <c r="M59" s="30">
        <v>4</v>
      </c>
      <c r="N59" s="30" t="s">
        <v>3615</v>
      </c>
      <c r="O59">
        <f t="shared" si="4"/>
        <v>1</v>
      </c>
    </row>
    <row r="60" spans="1:15" x14ac:dyDescent="0.25">
      <c r="A60" s="30">
        <v>5</v>
      </c>
      <c r="B60" s="30" t="s">
        <v>6179</v>
      </c>
      <c r="C60" s="51">
        <v>7291</v>
      </c>
      <c r="D60" s="30" t="str">
        <f t="shared" si="3"/>
        <v>07291</v>
      </c>
      <c r="E60" s="52" t="str">
        <f t="shared" si="0"/>
        <v>07291</v>
      </c>
      <c r="F60" s="51" t="s">
        <v>242</v>
      </c>
      <c r="G60" s="30" t="s">
        <v>244</v>
      </c>
      <c r="H60" s="30" t="s">
        <v>6180</v>
      </c>
      <c r="I60" s="30" t="str">
        <f t="shared" si="1"/>
        <v>07291 - Těžba ostatních neželezných rud, kromě úpravy</v>
      </c>
      <c r="J60" s="30" t="s">
        <v>245</v>
      </c>
      <c r="K60" s="30" t="str">
        <f t="shared" si="2"/>
        <v>07.29.1 - Těžba ostatních neželezných rud, kromě úpravy</v>
      </c>
      <c r="L60" s="30" t="s">
        <v>6181</v>
      </c>
      <c r="M60" s="30">
        <v>5</v>
      </c>
      <c r="N60" s="30" t="s">
        <v>6179</v>
      </c>
      <c r="O60">
        <f t="shared" si="4"/>
        <v>1</v>
      </c>
    </row>
    <row r="61" spans="1:15" x14ac:dyDescent="0.25">
      <c r="A61" s="30">
        <v>5</v>
      </c>
      <c r="B61" s="30" t="s">
        <v>6182</v>
      </c>
      <c r="C61" s="51">
        <v>7292</v>
      </c>
      <c r="D61" s="30" t="str">
        <f t="shared" si="3"/>
        <v>07292</v>
      </c>
      <c r="E61" s="52" t="str">
        <f t="shared" si="0"/>
        <v>07292</v>
      </c>
      <c r="F61" s="51" t="s">
        <v>246</v>
      </c>
      <c r="G61" s="30" t="s">
        <v>247</v>
      </c>
      <c r="H61" s="30" t="s">
        <v>6183</v>
      </c>
      <c r="I61" s="30" t="str">
        <f t="shared" si="1"/>
        <v>07292 - Úprava ostatních neželezných rud</v>
      </c>
      <c r="J61" s="30" t="s">
        <v>248</v>
      </c>
      <c r="K61" s="30" t="str">
        <f t="shared" si="2"/>
        <v>07.29.2 - Úprava ostatních neželezných rud</v>
      </c>
      <c r="L61" s="30" t="s">
        <v>6184</v>
      </c>
      <c r="M61" s="30">
        <v>5</v>
      </c>
      <c r="N61" s="30" t="s">
        <v>6182</v>
      </c>
      <c r="O61">
        <f t="shared" si="4"/>
        <v>1</v>
      </c>
    </row>
    <row r="62" spans="1:15" x14ac:dyDescent="0.25">
      <c r="A62" s="30">
        <v>4</v>
      </c>
      <c r="B62" s="30" t="s">
        <v>3625</v>
      </c>
      <c r="C62" s="51">
        <v>811</v>
      </c>
      <c r="D62" s="30" t="str">
        <f t="shared" si="3"/>
        <v>0811</v>
      </c>
      <c r="E62" s="52" t="str">
        <f t="shared" si="0"/>
        <v>08110</v>
      </c>
      <c r="F62" s="51" t="s">
        <v>249</v>
      </c>
      <c r="G62" s="30" t="s">
        <v>252</v>
      </c>
      <c r="H62" s="30" t="s">
        <v>6185</v>
      </c>
      <c r="I62" s="30" t="str">
        <f t="shared" si="1"/>
        <v>08110 - Dobývání kamene, vápence, sádrovce, břidlice a jiného kamene, také pro výtvarné účely</v>
      </c>
      <c r="J62" s="30" t="s">
        <v>253</v>
      </c>
      <c r="K62" s="30" t="str">
        <f t="shared" si="2"/>
        <v>08.11 - Dobývání kamene, vápence, sádrovce, břidlice a jiného kamene, také pro výtvarné účely</v>
      </c>
      <c r="L62" s="30" t="s">
        <v>6186</v>
      </c>
      <c r="M62" s="30">
        <v>4</v>
      </c>
      <c r="N62" s="30" t="s">
        <v>3625</v>
      </c>
      <c r="O62">
        <f t="shared" si="4"/>
        <v>1</v>
      </c>
    </row>
    <row r="63" spans="1:15" x14ac:dyDescent="0.25">
      <c r="A63" s="30">
        <v>4</v>
      </c>
      <c r="B63" s="30" t="s">
        <v>3629</v>
      </c>
      <c r="C63" s="51">
        <v>812</v>
      </c>
      <c r="D63" s="30" t="str">
        <f t="shared" si="3"/>
        <v>0812</v>
      </c>
      <c r="E63" s="52" t="str">
        <f t="shared" si="0"/>
        <v>08120</v>
      </c>
      <c r="F63" s="51" t="s">
        <v>254</v>
      </c>
      <c r="G63" s="30" t="s">
        <v>257</v>
      </c>
      <c r="H63" s="30" t="s">
        <v>6187</v>
      </c>
      <c r="I63" s="30" t="str">
        <f t="shared" si="1"/>
        <v>08120 - Provoz pískoven a štěrkopískoven a těžba jílů a kaolinu</v>
      </c>
      <c r="J63" s="30" t="s">
        <v>258</v>
      </c>
      <c r="K63" s="30" t="str">
        <f t="shared" si="2"/>
        <v>08.12 - Provoz pískoven a štěrkopískoven a těžba jílů a kaolinu</v>
      </c>
      <c r="L63" s="30" t="s">
        <v>6188</v>
      </c>
      <c r="M63" s="30">
        <v>4</v>
      </c>
      <c r="N63" s="30" t="s">
        <v>3629</v>
      </c>
      <c r="O63">
        <f t="shared" si="4"/>
        <v>1</v>
      </c>
    </row>
    <row r="64" spans="1:15" x14ac:dyDescent="0.25">
      <c r="A64" s="30">
        <v>4</v>
      </c>
      <c r="B64" s="30" t="s">
        <v>3632</v>
      </c>
      <c r="C64" s="51">
        <v>891</v>
      </c>
      <c r="D64" s="30" t="str">
        <f t="shared" si="3"/>
        <v>0891</v>
      </c>
      <c r="E64" s="52" t="str">
        <f t="shared" si="0"/>
        <v>08910</v>
      </c>
      <c r="F64" s="51" t="s">
        <v>259</v>
      </c>
      <c r="G64" s="30" t="s">
        <v>260</v>
      </c>
      <c r="H64" s="30" t="s">
        <v>6189</v>
      </c>
      <c r="I64" s="30" t="str">
        <f t="shared" si="1"/>
        <v>08910 - Těžba chemických minerálů a minerálů pro výrobu hnojiv</v>
      </c>
      <c r="J64" s="30" t="s">
        <v>261</v>
      </c>
      <c r="K64" s="30" t="str">
        <f t="shared" si="2"/>
        <v>08.91 - Těžba chemických minerálů a minerálů pro výrobu hnojiv</v>
      </c>
      <c r="L64" s="30" t="s">
        <v>3634</v>
      </c>
      <c r="M64" s="30">
        <v>4</v>
      </c>
      <c r="N64" s="30" t="s">
        <v>3632</v>
      </c>
      <c r="O64">
        <f t="shared" si="4"/>
        <v>1</v>
      </c>
    </row>
    <row r="65" spans="1:15" x14ac:dyDescent="0.25">
      <c r="A65" s="30">
        <v>4</v>
      </c>
      <c r="B65" s="30" t="s">
        <v>3635</v>
      </c>
      <c r="C65" s="51">
        <v>892</v>
      </c>
      <c r="D65" s="30" t="str">
        <f t="shared" si="3"/>
        <v>0892</v>
      </c>
      <c r="E65" s="52" t="str">
        <f t="shared" si="0"/>
        <v>08920</v>
      </c>
      <c r="F65" s="51" t="s">
        <v>262</v>
      </c>
      <c r="G65" s="30" t="s">
        <v>263</v>
      </c>
      <c r="H65" s="30" t="s">
        <v>6190</v>
      </c>
      <c r="I65" s="30" t="str">
        <f t="shared" si="1"/>
        <v>08920 - Těžba rašeliny</v>
      </c>
      <c r="J65" s="30" t="s">
        <v>264</v>
      </c>
      <c r="K65" s="30" t="str">
        <f t="shared" si="2"/>
        <v>08.92 - Těžba rašeliny</v>
      </c>
      <c r="L65" s="30" t="s">
        <v>6191</v>
      </c>
      <c r="M65" s="30">
        <v>4</v>
      </c>
      <c r="N65" s="30" t="s">
        <v>3635</v>
      </c>
      <c r="O65">
        <f t="shared" si="4"/>
        <v>1</v>
      </c>
    </row>
    <row r="66" spans="1:15" x14ac:dyDescent="0.25">
      <c r="A66" s="30">
        <v>4</v>
      </c>
      <c r="B66" s="30" t="s">
        <v>3639</v>
      </c>
      <c r="C66" s="51">
        <v>893</v>
      </c>
      <c r="D66" s="30" t="str">
        <f t="shared" si="3"/>
        <v>0893</v>
      </c>
      <c r="E66" s="52" t="str">
        <f t="shared" si="0"/>
        <v>08930</v>
      </c>
      <c r="F66" s="51" t="s">
        <v>265</v>
      </c>
      <c r="G66" s="30" t="s">
        <v>266</v>
      </c>
      <c r="H66" s="30" t="s">
        <v>6192</v>
      </c>
      <c r="I66" s="30" t="str">
        <f t="shared" si="1"/>
        <v>08930 - Těžba soli</v>
      </c>
      <c r="J66" s="30" t="s">
        <v>267</v>
      </c>
      <c r="K66" s="30" t="str">
        <f t="shared" si="2"/>
        <v>08.93 - Těžba soli</v>
      </c>
      <c r="L66" s="30" t="s">
        <v>3641</v>
      </c>
      <c r="M66" s="30">
        <v>4</v>
      </c>
      <c r="N66" s="30" t="s">
        <v>3639</v>
      </c>
      <c r="O66">
        <f t="shared" si="4"/>
        <v>1</v>
      </c>
    </row>
    <row r="67" spans="1:15" x14ac:dyDescent="0.25">
      <c r="A67" s="30">
        <v>4</v>
      </c>
      <c r="B67" s="30" t="s">
        <v>3642</v>
      </c>
      <c r="C67" s="51">
        <v>899</v>
      </c>
      <c r="D67" s="30" t="str">
        <f t="shared" si="3"/>
        <v>0899</v>
      </c>
      <c r="E67" s="52" t="str">
        <f t="shared" si="0"/>
        <v>08990</v>
      </c>
      <c r="F67" s="51" t="s">
        <v>268</v>
      </c>
      <c r="G67" s="30" t="s">
        <v>271</v>
      </c>
      <c r="H67" s="30" t="s">
        <v>6193</v>
      </c>
      <c r="I67" s="30" t="str">
        <f t="shared" si="1"/>
        <v>08990 - Těžba a dobývání ostatních nerostných surovin j. n.</v>
      </c>
      <c r="J67" s="30" t="s">
        <v>272</v>
      </c>
      <c r="K67" s="30" t="str">
        <f t="shared" si="2"/>
        <v>08.99 - Těžba a dobývání ostatních nerostných surovin j. n.</v>
      </c>
      <c r="L67" s="30" t="s">
        <v>6194</v>
      </c>
      <c r="M67" s="30">
        <v>4</v>
      </c>
      <c r="N67" s="30" t="s">
        <v>3642</v>
      </c>
      <c r="O67">
        <f t="shared" si="4"/>
        <v>1</v>
      </c>
    </row>
    <row r="68" spans="1:15" x14ac:dyDescent="0.25">
      <c r="A68" s="30">
        <v>4</v>
      </c>
      <c r="B68" s="30" t="s">
        <v>3645</v>
      </c>
      <c r="C68" s="51">
        <v>910</v>
      </c>
      <c r="D68" s="30" t="str">
        <f t="shared" si="3"/>
        <v>0910</v>
      </c>
      <c r="E68" s="52" t="str">
        <f t="shared" ref="E68:E131" si="5">IF(LEN(D68)=1,D68,IF(LEN(D68)=2,_xlfn.CONCAT(D68,"000"),IF(LEN(D68)=3,_xlfn.CONCAT(D68,"00"),IF(LEN(D68)=4,_xlfn.CONCAT(D68,"0"),D68))))</f>
        <v>09100</v>
      </c>
      <c r="F68" s="51" t="s">
        <v>273</v>
      </c>
      <c r="G68" s="30" t="s">
        <v>276</v>
      </c>
      <c r="H68" s="30" t="s">
        <v>6195</v>
      </c>
      <c r="I68" s="30" t="str">
        <f t="shared" ref="I68:I131" si="6">F68 &amp;" - "&amp;G68</f>
        <v>09100 - Podpůrné činnosti pro těžbu ropy a zemního plynu</v>
      </c>
      <c r="J68" s="30" t="s">
        <v>277</v>
      </c>
      <c r="K68" s="30" t="str">
        <f t="shared" ref="K68:K131" si="7">B68 &amp;" - "&amp;G68</f>
        <v>09.10 - Podpůrné činnosti pro těžbu ropy a zemního plynu</v>
      </c>
      <c r="L68" s="30" t="s">
        <v>6196</v>
      </c>
      <c r="M68" s="30">
        <v>4</v>
      </c>
      <c r="N68" s="30" t="s">
        <v>3645</v>
      </c>
      <c r="O68">
        <f t="shared" si="4"/>
        <v>1</v>
      </c>
    </row>
    <row r="69" spans="1:15" x14ac:dyDescent="0.25">
      <c r="A69" s="30">
        <v>4</v>
      </c>
      <c r="B69" s="30" t="s">
        <v>3649</v>
      </c>
      <c r="C69" s="51">
        <v>990</v>
      </c>
      <c r="D69" s="30" t="str">
        <f t="shared" ref="D69:D76" si="8">"0"&amp;C69</f>
        <v>0990</v>
      </c>
      <c r="E69" s="52" t="str">
        <f t="shared" si="5"/>
        <v>09900</v>
      </c>
      <c r="F69" s="51" t="s">
        <v>278</v>
      </c>
      <c r="G69" s="30" t="s">
        <v>281</v>
      </c>
      <c r="H69" s="30" t="s">
        <v>6197</v>
      </c>
      <c r="I69" s="30" t="str">
        <f t="shared" si="6"/>
        <v>09900 - Podpůrné činnosti pro těžbu a dobývání ostatních nerostných surovin</v>
      </c>
      <c r="J69" s="30" t="s">
        <v>282</v>
      </c>
      <c r="K69" s="30" t="str">
        <f t="shared" si="7"/>
        <v>09.90 - Podpůrné činnosti pro těžbu a dobývání ostatních nerostných surovin</v>
      </c>
      <c r="L69" s="30" t="s">
        <v>6198</v>
      </c>
      <c r="M69" s="30">
        <v>4</v>
      </c>
      <c r="N69" s="30" t="s">
        <v>3649</v>
      </c>
      <c r="O69">
        <f t="shared" ref="O69:O132" si="9">IF(LEN(F69)=5,1,0)</f>
        <v>1</v>
      </c>
    </row>
    <row r="70" spans="1:15" x14ac:dyDescent="0.25">
      <c r="A70" s="30">
        <v>5</v>
      </c>
      <c r="B70" s="30" t="s">
        <v>6199</v>
      </c>
      <c r="C70" s="51">
        <v>9901</v>
      </c>
      <c r="D70" s="30" t="str">
        <f t="shared" si="8"/>
        <v>09901</v>
      </c>
      <c r="E70" s="52" t="str">
        <f t="shared" si="5"/>
        <v>09901</v>
      </c>
      <c r="F70" s="51" t="s">
        <v>6200</v>
      </c>
      <c r="G70" s="30" t="s">
        <v>6201</v>
      </c>
      <c r="H70" s="30" t="s">
        <v>6202</v>
      </c>
      <c r="I70" s="30" t="str">
        <f t="shared" si="6"/>
        <v>09901 - Podpůrné činnosti pro těžbu černého uhlí</v>
      </c>
      <c r="J70" s="30" t="s">
        <v>6029</v>
      </c>
      <c r="K70" s="30" t="str">
        <f t="shared" si="7"/>
        <v>09.90.1 - Podpůrné činnosti pro těžbu černého uhlí</v>
      </c>
      <c r="L70" s="30" t="s">
        <v>6203</v>
      </c>
      <c r="M70" s="30">
        <v>5</v>
      </c>
      <c r="N70" s="30" t="s">
        <v>6199</v>
      </c>
      <c r="O70">
        <f t="shared" si="9"/>
        <v>1</v>
      </c>
    </row>
    <row r="71" spans="1:15" x14ac:dyDescent="0.25">
      <c r="A71" s="30">
        <v>5</v>
      </c>
      <c r="B71" s="30" t="s">
        <v>6204</v>
      </c>
      <c r="C71" s="51">
        <v>9902</v>
      </c>
      <c r="D71" s="30" t="str">
        <f t="shared" si="8"/>
        <v>09902</v>
      </c>
      <c r="E71" s="52" t="str">
        <f t="shared" si="5"/>
        <v>09902</v>
      </c>
      <c r="F71" s="51" t="s">
        <v>6205</v>
      </c>
      <c r="G71" s="30" t="s">
        <v>6206</v>
      </c>
      <c r="H71" s="30" t="s">
        <v>6207</v>
      </c>
      <c r="I71" s="30" t="str">
        <f t="shared" si="6"/>
        <v>09902 - Podpůrné činnosti pro těžbu hnědého uhlí, kromě lignitu</v>
      </c>
      <c r="J71" s="30" t="s">
        <v>6030</v>
      </c>
      <c r="K71" s="30" t="str">
        <f t="shared" si="7"/>
        <v>09.90.2 - Podpůrné činnosti pro těžbu hnědého uhlí, kromě lignitu</v>
      </c>
      <c r="L71" s="30" t="s">
        <v>6208</v>
      </c>
      <c r="M71" s="30">
        <v>5</v>
      </c>
      <c r="N71" s="30" t="s">
        <v>6204</v>
      </c>
      <c r="O71">
        <f t="shared" si="9"/>
        <v>1</v>
      </c>
    </row>
    <row r="72" spans="1:15" x14ac:dyDescent="0.25">
      <c r="A72" s="30">
        <v>5</v>
      </c>
      <c r="B72" s="30" t="s">
        <v>6209</v>
      </c>
      <c r="C72" s="51">
        <v>9903</v>
      </c>
      <c r="D72" s="30" t="str">
        <f t="shared" si="8"/>
        <v>09903</v>
      </c>
      <c r="E72" s="52" t="str">
        <f t="shared" si="5"/>
        <v>09903</v>
      </c>
      <c r="F72" s="51" t="s">
        <v>6210</v>
      </c>
      <c r="G72" s="30" t="s">
        <v>6211</v>
      </c>
      <c r="H72" s="30" t="s">
        <v>6212</v>
      </c>
      <c r="I72" s="30" t="str">
        <f t="shared" si="6"/>
        <v>09903 - Podpůrné činnosti pro těžbu lignitu</v>
      </c>
      <c r="J72" s="30" t="s">
        <v>6031</v>
      </c>
      <c r="K72" s="30" t="str">
        <f t="shared" si="7"/>
        <v>09.90.3 - Podpůrné činnosti pro těžbu lignitu</v>
      </c>
      <c r="L72" s="30" t="s">
        <v>6213</v>
      </c>
      <c r="M72" s="30">
        <v>5</v>
      </c>
      <c r="N72" s="30" t="s">
        <v>6209</v>
      </c>
      <c r="O72">
        <f t="shared" si="9"/>
        <v>1</v>
      </c>
    </row>
    <row r="73" spans="1:15" x14ac:dyDescent="0.25">
      <c r="A73" s="30">
        <v>5</v>
      </c>
      <c r="B73" s="30" t="s">
        <v>6214</v>
      </c>
      <c r="C73" s="51">
        <v>9904</v>
      </c>
      <c r="D73" s="30" t="str">
        <f t="shared" si="8"/>
        <v>09904</v>
      </c>
      <c r="E73" s="52" t="str">
        <f t="shared" si="5"/>
        <v>09904</v>
      </c>
      <c r="F73" s="51" t="s">
        <v>6215</v>
      </c>
      <c r="G73" s="30" t="s">
        <v>6216</v>
      </c>
      <c r="H73" s="30" t="s">
        <v>6217</v>
      </c>
      <c r="I73" s="30" t="str">
        <f t="shared" si="6"/>
        <v>09904 - Podpůrné činnosti pro těžbu železných rud</v>
      </c>
      <c r="J73" s="30" t="s">
        <v>6032</v>
      </c>
      <c r="K73" s="30" t="str">
        <f t="shared" si="7"/>
        <v>09.90.4 - Podpůrné činnosti pro těžbu železných rud</v>
      </c>
      <c r="L73" s="30" t="s">
        <v>6218</v>
      </c>
      <c r="M73" s="30">
        <v>5</v>
      </c>
      <c r="N73" s="30" t="s">
        <v>6214</v>
      </c>
      <c r="O73">
        <f t="shared" si="9"/>
        <v>1</v>
      </c>
    </row>
    <row r="74" spans="1:15" x14ac:dyDescent="0.25">
      <c r="A74" s="30">
        <v>5</v>
      </c>
      <c r="B74" s="30" t="s">
        <v>6219</v>
      </c>
      <c r="C74" s="51">
        <v>9905</v>
      </c>
      <c r="D74" s="30" t="str">
        <f t="shared" si="8"/>
        <v>09905</v>
      </c>
      <c r="E74" s="52" t="str">
        <f t="shared" si="5"/>
        <v>09905</v>
      </c>
      <c r="F74" s="51" t="s">
        <v>6220</v>
      </c>
      <c r="G74" s="30" t="s">
        <v>6221</v>
      </c>
      <c r="H74" s="30" t="s">
        <v>6222</v>
      </c>
      <c r="I74" s="30" t="str">
        <f t="shared" si="6"/>
        <v>09905 - Podpůrné činnosti pro těžbu uranových a thoriových rud</v>
      </c>
      <c r="J74" s="30" t="s">
        <v>6033</v>
      </c>
      <c r="K74" s="30" t="str">
        <f t="shared" si="7"/>
        <v>09.90.5 - Podpůrné činnosti pro těžbu uranových a thoriových rud</v>
      </c>
      <c r="L74" s="30" t="s">
        <v>6223</v>
      </c>
      <c r="M74" s="30">
        <v>5</v>
      </c>
      <c r="N74" s="30" t="s">
        <v>6219</v>
      </c>
      <c r="O74">
        <f t="shared" si="9"/>
        <v>1</v>
      </c>
    </row>
    <row r="75" spans="1:15" x14ac:dyDescent="0.25">
      <c r="A75" s="30">
        <v>5</v>
      </c>
      <c r="B75" s="30" t="s">
        <v>6224</v>
      </c>
      <c r="C75" s="51">
        <v>9906</v>
      </c>
      <c r="D75" s="30" t="str">
        <f t="shared" si="8"/>
        <v>09906</v>
      </c>
      <c r="E75" s="52" t="str">
        <f t="shared" si="5"/>
        <v>09906</v>
      </c>
      <c r="F75" s="51" t="s">
        <v>6225</v>
      </c>
      <c r="G75" s="30" t="s">
        <v>6226</v>
      </c>
      <c r="H75" s="30" t="s">
        <v>6227</v>
      </c>
      <c r="I75" s="30" t="str">
        <f t="shared" si="6"/>
        <v>09906 - Podpůrné činnosti pro těžbu ostatních neželezných rud</v>
      </c>
      <c r="J75" s="30" t="s">
        <v>6034</v>
      </c>
      <c r="K75" s="30" t="str">
        <f t="shared" si="7"/>
        <v>09.90.6 - Podpůrné činnosti pro těžbu ostatních neželezných rud</v>
      </c>
      <c r="L75" s="30" t="s">
        <v>6228</v>
      </c>
      <c r="M75" s="30">
        <v>5</v>
      </c>
      <c r="N75" s="30" t="s">
        <v>6224</v>
      </c>
      <c r="O75">
        <f t="shared" si="9"/>
        <v>1</v>
      </c>
    </row>
    <row r="76" spans="1:15" x14ac:dyDescent="0.25">
      <c r="A76" s="30">
        <v>5</v>
      </c>
      <c r="B76" s="30" t="s">
        <v>6229</v>
      </c>
      <c r="C76" s="51">
        <v>9909</v>
      </c>
      <c r="D76" s="30" t="str">
        <f t="shared" si="8"/>
        <v>09909</v>
      </c>
      <c r="E76" s="52" t="str">
        <f t="shared" si="5"/>
        <v>09909</v>
      </c>
      <c r="F76" s="51" t="s">
        <v>6230</v>
      </c>
      <c r="G76" s="30" t="s">
        <v>6231</v>
      </c>
      <c r="H76" s="30" t="s">
        <v>6232</v>
      </c>
      <c r="I76" s="30" t="str">
        <f t="shared" si="6"/>
        <v>09909 - Podpůrné činnosti pro těžbu a dobývání ostatních nerostných surovin j. n.</v>
      </c>
      <c r="J76" s="30" t="s">
        <v>6035</v>
      </c>
      <c r="K76" s="30" t="str">
        <f t="shared" si="7"/>
        <v>09.90.9 - Podpůrné činnosti pro těžbu a dobývání ostatních nerostných surovin j. n.</v>
      </c>
      <c r="L76" s="30" t="s">
        <v>6233</v>
      </c>
      <c r="M76" s="30">
        <v>5</v>
      </c>
      <c r="N76" s="30" t="s">
        <v>6229</v>
      </c>
      <c r="O76">
        <f t="shared" si="9"/>
        <v>1</v>
      </c>
    </row>
    <row r="77" spans="1:15" x14ac:dyDescent="0.25">
      <c r="A77" s="30">
        <v>4</v>
      </c>
      <c r="B77" s="30" t="s">
        <v>3652</v>
      </c>
      <c r="C77" s="51">
        <v>1011</v>
      </c>
      <c r="D77" s="51">
        <f t="shared" ref="D77:D140" si="10">C77</f>
        <v>1011</v>
      </c>
      <c r="E77" s="52" t="str">
        <f t="shared" si="5"/>
        <v>10110</v>
      </c>
      <c r="F77" s="51" t="s">
        <v>283</v>
      </c>
      <c r="G77" s="30" t="s">
        <v>286</v>
      </c>
      <c r="H77" s="30" t="s">
        <v>6234</v>
      </c>
      <c r="I77" s="30" t="str">
        <f t="shared" si="6"/>
        <v>10110 - Zpracování a konzervování masa, kromě drůbežího masa</v>
      </c>
      <c r="J77" s="30" t="s">
        <v>287</v>
      </c>
      <c r="K77" s="30" t="str">
        <f t="shared" si="7"/>
        <v>10.11 - Zpracování a konzervování masa, kromě drůbežího masa</v>
      </c>
      <c r="L77" s="30" t="s">
        <v>6235</v>
      </c>
      <c r="M77" s="30">
        <v>4</v>
      </c>
      <c r="N77" s="30" t="s">
        <v>3652</v>
      </c>
      <c r="O77">
        <f t="shared" si="9"/>
        <v>1</v>
      </c>
    </row>
    <row r="78" spans="1:15" x14ac:dyDescent="0.25">
      <c r="A78" s="30">
        <v>4</v>
      </c>
      <c r="B78" s="30" t="s">
        <v>3655</v>
      </c>
      <c r="C78" s="51">
        <v>1012</v>
      </c>
      <c r="D78" s="51">
        <f t="shared" si="10"/>
        <v>1012</v>
      </c>
      <c r="E78" s="52" t="str">
        <f t="shared" si="5"/>
        <v>10120</v>
      </c>
      <c r="F78" s="51" t="s">
        <v>288</v>
      </c>
      <c r="G78" s="30" t="s">
        <v>289</v>
      </c>
      <c r="H78" s="30" t="s">
        <v>6236</v>
      </c>
      <c r="I78" s="30" t="str">
        <f t="shared" si="6"/>
        <v>10120 - Zpracování a konzervování drůbežího masa</v>
      </c>
      <c r="J78" s="30" t="s">
        <v>290</v>
      </c>
      <c r="K78" s="30" t="str">
        <f t="shared" si="7"/>
        <v>10.12 - Zpracování a konzervování drůbežího masa</v>
      </c>
      <c r="L78" s="30" t="s">
        <v>3657</v>
      </c>
      <c r="M78" s="30">
        <v>4</v>
      </c>
      <c r="N78" s="30" t="s">
        <v>3655</v>
      </c>
      <c r="O78">
        <f t="shared" si="9"/>
        <v>1</v>
      </c>
    </row>
    <row r="79" spans="1:15" x14ac:dyDescent="0.25">
      <c r="A79" s="30">
        <v>4</v>
      </c>
      <c r="B79" s="30" t="s">
        <v>3658</v>
      </c>
      <c r="C79" s="51">
        <v>1013</v>
      </c>
      <c r="D79" s="51">
        <f t="shared" si="10"/>
        <v>1013</v>
      </c>
      <c r="E79" s="52" t="str">
        <f t="shared" si="5"/>
        <v>10130</v>
      </c>
      <c r="F79" s="51" t="s">
        <v>291</v>
      </c>
      <c r="G79" s="30" t="s">
        <v>292</v>
      </c>
      <c r="H79" s="30" t="s">
        <v>6237</v>
      </c>
      <c r="I79" s="30" t="str">
        <f t="shared" si="6"/>
        <v>10130 - Výroba masných výrobků a výrobků z drůbežího masa</v>
      </c>
      <c r="J79" s="30" t="s">
        <v>293</v>
      </c>
      <c r="K79" s="30" t="str">
        <f t="shared" si="7"/>
        <v>10.13 - Výroba masných výrobků a výrobků z drůbežího masa</v>
      </c>
      <c r="L79" s="30" t="s">
        <v>6238</v>
      </c>
      <c r="M79" s="30">
        <v>4</v>
      </c>
      <c r="N79" s="30" t="s">
        <v>3658</v>
      </c>
      <c r="O79">
        <f t="shared" si="9"/>
        <v>1</v>
      </c>
    </row>
    <row r="80" spans="1:15" x14ac:dyDescent="0.25">
      <c r="A80" s="30">
        <v>4</v>
      </c>
      <c r="B80" s="30" t="s">
        <v>3663</v>
      </c>
      <c r="C80" s="51">
        <v>1020</v>
      </c>
      <c r="D80" s="51">
        <f t="shared" si="10"/>
        <v>1020</v>
      </c>
      <c r="E80" s="52" t="str">
        <f t="shared" si="5"/>
        <v>10200</v>
      </c>
      <c r="F80" s="51" t="s">
        <v>294</v>
      </c>
      <c r="G80" s="30" t="s">
        <v>295</v>
      </c>
      <c r="H80" s="30" t="s">
        <v>6239</v>
      </c>
      <c r="I80" s="30" t="str">
        <f t="shared" si="6"/>
        <v>10200 - Zpracování a konzervování ryb, korýšů a měkkýšů</v>
      </c>
      <c r="J80" s="30" t="s">
        <v>296</v>
      </c>
      <c r="K80" s="30" t="str">
        <f t="shared" si="7"/>
        <v>10.20 - Zpracování a konzervování ryb, korýšů a měkkýšů</v>
      </c>
      <c r="L80" s="30" t="s">
        <v>3665</v>
      </c>
      <c r="M80" s="30">
        <v>4</v>
      </c>
      <c r="N80" s="30" t="s">
        <v>3663</v>
      </c>
      <c r="O80">
        <f t="shared" si="9"/>
        <v>1</v>
      </c>
    </row>
    <row r="81" spans="1:15" x14ac:dyDescent="0.25">
      <c r="A81" s="30">
        <v>4</v>
      </c>
      <c r="B81" s="30" t="s">
        <v>3666</v>
      </c>
      <c r="C81" s="51">
        <v>1031</v>
      </c>
      <c r="D81" s="51">
        <f t="shared" si="10"/>
        <v>1031</v>
      </c>
      <c r="E81" s="52" t="str">
        <f t="shared" si="5"/>
        <v>10310</v>
      </c>
      <c r="F81" s="51" t="s">
        <v>297</v>
      </c>
      <c r="G81" s="30" t="s">
        <v>298</v>
      </c>
      <c r="H81" s="30" t="s">
        <v>6240</v>
      </c>
      <c r="I81" s="30" t="str">
        <f t="shared" si="6"/>
        <v>10310 - Zpracování a konzervování brambor</v>
      </c>
      <c r="J81" s="30" t="s">
        <v>299</v>
      </c>
      <c r="K81" s="30" t="str">
        <f t="shared" si="7"/>
        <v>10.31 - Zpracování a konzervování brambor</v>
      </c>
      <c r="L81" s="30" t="s">
        <v>3668</v>
      </c>
      <c r="M81" s="30">
        <v>4</v>
      </c>
      <c r="N81" s="30" t="s">
        <v>3666</v>
      </c>
      <c r="O81">
        <f t="shared" si="9"/>
        <v>1</v>
      </c>
    </row>
    <row r="82" spans="1:15" x14ac:dyDescent="0.25">
      <c r="A82" s="30">
        <v>4</v>
      </c>
      <c r="B82" s="30" t="s">
        <v>3669</v>
      </c>
      <c r="C82" s="51">
        <v>1032</v>
      </c>
      <c r="D82" s="51">
        <f t="shared" si="10"/>
        <v>1032</v>
      </c>
      <c r="E82" s="52" t="str">
        <f t="shared" si="5"/>
        <v>10320</v>
      </c>
      <c r="F82" s="51" t="s">
        <v>300</v>
      </c>
      <c r="G82" s="30" t="s">
        <v>301</v>
      </c>
      <c r="H82" s="30" t="s">
        <v>6241</v>
      </c>
      <c r="I82" s="30" t="str">
        <f t="shared" si="6"/>
        <v>10320 - Výroba ovocných a zeleninových šťáv</v>
      </c>
      <c r="J82" s="30" t="s">
        <v>302</v>
      </c>
      <c r="K82" s="30" t="str">
        <f t="shared" si="7"/>
        <v>10.32 - Výroba ovocných a zeleninových šťáv</v>
      </c>
      <c r="L82" s="30" t="s">
        <v>3671</v>
      </c>
      <c r="M82" s="30">
        <v>4</v>
      </c>
      <c r="N82" s="30" t="s">
        <v>3669</v>
      </c>
      <c r="O82">
        <f t="shared" si="9"/>
        <v>1</v>
      </c>
    </row>
    <row r="83" spans="1:15" x14ac:dyDescent="0.25">
      <c r="A83" s="30">
        <v>4</v>
      </c>
      <c r="B83" s="30" t="s">
        <v>3672</v>
      </c>
      <c r="C83" s="51">
        <v>1039</v>
      </c>
      <c r="D83" s="51">
        <f t="shared" si="10"/>
        <v>1039</v>
      </c>
      <c r="E83" s="52" t="str">
        <f t="shared" si="5"/>
        <v>10390</v>
      </c>
      <c r="F83" s="51" t="s">
        <v>303</v>
      </c>
      <c r="G83" s="30" t="s">
        <v>304</v>
      </c>
      <c r="H83" s="30" t="s">
        <v>6242</v>
      </c>
      <c r="I83" s="30" t="str">
        <f t="shared" si="6"/>
        <v>10390 - Ostatní zpracování a konzervování ovoce a zeleniny</v>
      </c>
      <c r="J83" s="30" t="s">
        <v>305</v>
      </c>
      <c r="K83" s="30" t="str">
        <f t="shared" si="7"/>
        <v>10.39 - Ostatní zpracování a konzervování ovoce a zeleniny</v>
      </c>
      <c r="L83" s="30" t="s">
        <v>6243</v>
      </c>
      <c r="M83" s="30">
        <v>4</v>
      </c>
      <c r="N83" s="30" t="s">
        <v>3672</v>
      </c>
      <c r="O83">
        <f t="shared" si="9"/>
        <v>1</v>
      </c>
    </row>
    <row r="84" spans="1:15" x14ac:dyDescent="0.25">
      <c r="A84" s="30">
        <v>4</v>
      </c>
      <c r="B84" s="30" t="s">
        <v>3676</v>
      </c>
      <c r="C84" s="51">
        <v>1041</v>
      </c>
      <c r="D84" s="51">
        <f t="shared" si="10"/>
        <v>1041</v>
      </c>
      <c r="E84" s="52" t="str">
        <f t="shared" si="5"/>
        <v>10410</v>
      </c>
      <c r="F84" s="51" t="s">
        <v>306</v>
      </c>
      <c r="G84" s="30" t="s">
        <v>307</v>
      </c>
      <c r="H84" s="30" t="s">
        <v>6244</v>
      </c>
      <c r="I84" s="30" t="str">
        <f t="shared" si="6"/>
        <v>10410 - Výroba olejů a tuků</v>
      </c>
      <c r="J84" s="30" t="s">
        <v>308</v>
      </c>
      <c r="K84" s="30" t="str">
        <f t="shared" si="7"/>
        <v>10.41 - Výroba olejů a tuků</v>
      </c>
      <c r="L84" s="30" t="s">
        <v>3678</v>
      </c>
      <c r="M84" s="30">
        <v>4</v>
      </c>
      <c r="N84" s="30" t="s">
        <v>3676</v>
      </c>
      <c r="O84">
        <f t="shared" si="9"/>
        <v>1</v>
      </c>
    </row>
    <row r="85" spans="1:15" x14ac:dyDescent="0.25">
      <c r="A85" s="30">
        <v>4</v>
      </c>
      <c r="B85" s="30" t="s">
        <v>3679</v>
      </c>
      <c r="C85" s="51">
        <v>1042</v>
      </c>
      <c r="D85" s="51">
        <f t="shared" si="10"/>
        <v>1042</v>
      </c>
      <c r="E85" s="52" t="str">
        <f t="shared" si="5"/>
        <v>10420</v>
      </c>
      <c r="F85" s="51" t="s">
        <v>309</v>
      </c>
      <c r="G85" s="30" t="s">
        <v>310</v>
      </c>
      <c r="H85" s="30" t="s">
        <v>6245</v>
      </c>
      <c r="I85" s="30" t="str">
        <f t="shared" si="6"/>
        <v>10420 - Výroba margarínu a podobných jedlých tuků</v>
      </c>
      <c r="J85" s="30" t="s">
        <v>311</v>
      </c>
      <c r="K85" s="30" t="str">
        <f t="shared" si="7"/>
        <v>10.42 - Výroba margarínu a podobných jedlých tuků</v>
      </c>
      <c r="L85" s="30" t="s">
        <v>3681</v>
      </c>
      <c r="M85" s="30">
        <v>4</v>
      </c>
      <c r="N85" s="30" t="s">
        <v>3679</v>
      </c>
      <c r="O85">
        <f t="shared" si="9"/>
        <v>1</v>
      </c>
    </row>
    <row r="86" spans="1:15" x14ac:dyDescent="0.25">
      <c r="A86" s="30">
        <v>4</v>
      </c>
      <c r="B86" s="30" t="s">
        <v>3682</v>
      </c>
      <c r="C86" s="51">
        <v>1051</v>
      </c>
      <c r="D86" s="51">
        <f t="shared" si="10"/>
        <v>1051</v>
      </c>
      <c r="E86" s="52" t="str">
        <f t="shared" si="5"/>
        <v>10510</v>
      </c>
      <c r="F86" s="51" t="s">
        <v>312</v>
      </c>
      <c r="G86" s="30" t="s">
        <v>315</v>
      </c>
      <c r="H86" s="30" t="s">
        <v>6246</v>
      </c>
      <c r="I86" s="30" t="str">
        <f t="shared" si="6"/>
        <v>10510 - Výroba mléčných výrobků</v>
      </c>
      <c r="J86" s="30" t="s">
        <v>316</v>
      </c>
      <c r="K86" s="30" t="str">
        <f t="shared" si="7"/>
        <v>10.51 - Výroba mléčných výrobků</v>
      </c>
      <c r="L86" s="30" t="s">
        <v>6247</v>
      </c>
      <c r="M86" s="30">
        <v>4</v>
      </c>
      <c r="N86" s="30" t="s">
        <v>3682</v>
      </c>
      <c r="O86">
        <f t="shared" si="9"/>
        <v>1</v>
      </c>
    </row>
    <row r="87" spans="1:15" x14ac:dyDescent="0.25">
      <c r="A87" s="30">
        <v>4</v>
      </c>
      <c r="B87" s="30" t="s">
        <v>3685</v>
      </c>
      <c r="C87" s="51">
        <v>1052</v>
      </c>
      <c r="D87" s="51">
        <f t="shared" si="10"/>
        <v>1052</v>
      </c>
      <c r="E87" s="52" t="str">
        <f t="shared" si="5"/>
        <v>10520</v>
      </c>
      <c r="F87" s="51" t="s">
        <v>317</v>
      </c>
      <c r="G87" s="30" t="s">
        <v>320</v>
      </c>
      <c r="H87" s="30" t="s">
        <v>6248</v>
      </c>
      <c r="I87" s="30" t="str">
        <f t="shared" si="6"/>
        <v>10520 - Výroba zmrzliny a ledu k lidské spotřebě</v>
      </c>
      <c r="J87" s="30" t="s">
        <v>321</v>
      </c>
      <c r="K87" s="30" t="str">
        <f t="shared" si="7"/>
        <v>10.52 - Výroba zmrzliny a ledu k lidské spotřebě</v>
      </c>
      <c r="L87" s="30" t="s">
        <v>6249</v>
      </c>
      <c r="M87" s="30">
        <v>4</v>
      </c>
      <c r="N87" s="30" t="s">
        <v>3685</v>
      </c>
      <c r="O87">
        <f t="shared" si="9"/>
        <v>1</v>
      </c>
    </row>
    <row r="88" spans="1:15" x14ac:dyDescent="0.25">
      <c r="A88" s="30">
        <v>4</v>
      </c>
      <c r="B88" s="30" t="s">
        <v>3688</v>
      </c>
      <c r="C88" s="51">
        <v>1061</v>
      </c>
      <c r="D88" s="51">
        <f t="shared" si="10"/>
        <v>1061</v>
      </c>
      <c r="E88" s="52" t="str">
        <f t="shared" si="5"/>
        <v>10610</v>
      </c>
      <c r="F88" s="51" t="s">
        <v>322</v>
      </c>
      <c r="G88" s="30" t="s">
        <v>323</v>
      </c>
      <c r="H88" s="30" t="s">
        <v>6250</v>
      </c>
      <c r="I88" s="30" t="str">
        <f t="shared" si="6"/>
        <v>10610 - Výroba mlýnských výrobků</v>
      </c>
      <c r="J88" s="30" t="s">
        <v>324</v>
      </c>
      <c r="K88" s="30" t="str">
        <f t="shared" si="7"/>
        <v>10.61 - Výroba mlýnských výrobků</v>
      </c>
      <c r="L88" s="30" t="s">
        <v>3690</v>
      </c>
      <c r="M88" s="30">
        <v>4</v>
      </c>
      <c r="N88" s="30" t="s">
        <v>3688</v>
      </c>
      <c r="O88">
        <f t="shared" si="9"/>
        <v>1</v>
      </c>
    </row>
    <row r="89" spans="1:15" x14ac:dyDescent="0.25">
      <c r="A89" s="30">
        <v>4</v>
      </c>
      <c r="B89" s="30" t="s">
        <v>3691</v>
      </c>
      <c r="C89" s="51">
        <v>1062</v>
      </c>
      <c r="D89" s="51">
        <f t="shared" si="10"/>
        <v>1062</v>
      </c>
      <c r="E89" s="52" t="str">
        <f t="shared" si="5"/>
        <v>10620</v>
      </c>
      <c r="F89" s="51" t="s">
        <v>325</v>
      </c>
      <c r="G89" s="30" t="s">
        <v>326</v>
      </c>
      <c r="H89" s="30" t="s">
        <v>6251</v>
      </c>
      <c r="I89" s="30" t="str">
        <f t="shared" si="6"/>
        <v>10620 - Výroba škrobárenských výrobků</v>
      </c>
      <c r="J89" s="30" t="s">
        <v>327</v>
      </c>
      <c r="K89" s="30" t="str">
        <f t="shared" si="7"/>
        <v>10.62 - Výroba škrobárenských výrobků</v>
      </c>
      <c r="L89" s="30" t="s">
        <v>3693</v>
      </c>
      <c r="M89" s="30">
        <v>4</v>
      </c>
      <c r="N89" s="30" t="s">
        <v>3691</v>
      </c>
      <c r="O89">
        <f t="shared" si="9"/>
        <v>1</v>
      </c>
    </row>
    <row r="90" spans="1:15" x14ac:dyDescent="0.25">
      <c r="A90" s="30">
        <v>4</v>
      </c>
      <c r="B90" s="30" t="s">
        <v>3694</v>
      </c>
      <c r="C90" s="51">
        <v>1071</v>
      </c>
      <c r="D90" s="51">
        <f t="shared" si="10"/>
        <v>1071</v>
      </c>
      <c r="E90" s="52" t="str">
        <f t="shared" si="5"/>
        <v>10710</v>
      </c>
      <c r="F90" s="51" t="s">
        <v>328</v>
      </c>
      <c r="G90" s="30" t="s">
        <v>329</v>
      </c>
      <c r="H90" s="30" t="s">
        <v>6252</v>
      </c>
      <c r="I90" s="30" t="str">
        <f t="shared" si="6"/>
        <v>10710 - Výroba pekařských a cukrářských výrobků, kromě trvanlivých</v>
      </c>
      <c r="J90" s="30" t="s">
        <v>330</v>
      </c>
      <c r="K90" s="30" t="str">
        <f t="shared" si="7"/>
        <v>10.71 - Výroba pekařských a cukrářských výrobků, kromě trvanlivých</v>
      </c>
      <c r="L90" s="30" t="s">
        <v>3696</v>
      </c>
      <c r="M90" s="30">
        <v>4</v>
      </c>
      <c r="N90" s="30" t="s">
        <v>3694</v>
      </c>
      <c r="O90">
        <f t="shared" si="9"/>
        <v>1</v>
      </c>
    </row>
    <row r="91" spans="1:15" x14ac:dyDescent="0.25">
      <c r="A91" s="30">
        <v>4</v>
      </c>
      <c r="B91" s="30" t="s">
        <v>3697</v>
      </c>
      <c r="C91" s="51">
        <v>1072</v>
      </c>
      <c r="D91" s="51">
        <f t="shared" si="10"/>
        <v>1072</v>
      </c>
      <c r="E91" s="52" t="str">
        <f t="shared" si="5"/>
        <v>10720</v>
      </c>
      <c r="F91" s="51" t="s">
        <v>331</v>
      </c>
      <c r="G91" s="30" t="s">
        <v>334</v>
      </c>
      <c r="H91" s="30" t="s">
        <v>6253</v>
      </c>
      <c r="I91" s="30" t="str">
        <f t="shared" si="6"/>
        <v>10720 - Výroba sucharů, sušenek a trvanlivých pekařských a cukrářských výrobků</v>
      </c>
      <c r="J91" s="30" t="s">
        <v>335</v>
      </c>
      <c r="K91" s="30" t="str">
        <f t="shared" si="7"/>
        <v>10.72 - Výroba sucharů, sušenek a trvanlivých pekařských a cukrářských výrobků</v>
      </c>
      <c r="L91" s="30" t="s">
        <v>6254</v>
      </c>
      <c r="M91" s="30">
        <v>4</v>
      </c>
      <c r="N91" s="30" t="s">
        <v>3697</v>
      </c>
      <c r="O91">
        <f t="shared" si="9"/>
        <v>1</v>
      </c>
    </row>
    <row r="92" spans="1:15" x14ac:dyDescent="0.25">
      <c r="A92" s="30">
        <v>4</v>
      </c>
      <c r="B92" s="30" t="s">
        <v>3701</v>
      </c>
      <c r="C92" s="51">
        <v>1073</v>
      </c>
      <c r="D92" s="51">
        <f t="shared" si="10"/>
        <v>1073</v>
      </c>
      <c r="E92" s="52" t="str">
        <f t="shared" si="5"/>
        <v>10730</v>
      </c>
      <c r="F92" s="51" t="s">
        <v>336</v>
      </c>
      <c r="G92" s="30" t="s">
        <v>339</v>
      </c>
      <c r="H92" s="30" t="s">
        <v>6255</v>
      </c>
      <c r="I92" s="30" t="str">
        <f t="shared" si="6"/>
        <v>10730 - Výroba moučných výrobků</v>
      </c>
      <c r="J92" s="30" t="s">
        <v>340</v>
      </c>
      <c r="K92" s="30" t="str">
        <f t="shared" si="7"/>
        <v>10.73 - Výroba moučných výrobků</v>
      </c>
      <c r="L92" s="30" t="s">
        <v>6256</v>
      </c>
      <c r="M92" s="30">
        <v>4</v>
      </c>
      <c r="N92" s="30" t="s">
        <v>3701</v>
      </c>
      <c r="O92">
        <f t="shared" si="9"/>
        <v>1</v>
      </c>
    </row>
    <row r="93" spans="1:15" x14ac:dyDescent="0.25">
      <c r="A93" s="30">
        <v>4</v>
      </c>
      <c r="B93" s="30" t="s">
        <v>3704</v>
      </c>
      <c r="C93" s="51">
        <v>1081</v>
      </c>
      <c r="D93" s="51">
        <f t="shared" si="10"/>
        <v>1081</v>
      </c>
      <c r="E93" s="52" t="str">
        <f t="shared" si="5"/>
        <v>10810</v>
      </c>
      <c r="F93" s="51" t="s">
        <v>341</v>
      </c>
      <c r="G93" s="30" t="s">
        <v>342</v>
      </c>
      <c r="H93" s="30" t="s">
        <v>6257</v>
      </c>
      <c r="I93" s="30" t="str">
        <f t="shared" si="6"/>
        <v>10810 - Výroba cukru</v>
      </c>
      <c r="J93" s="30" t="s">
        <v>343</v>
      </c>
      <c r="K93" s="30" t="str">
        <f t="shared" si="7"/>
        <v>10.81 - Výroba cukru</v>
      </c>
      <c r="L93" s="30" t="s">
        <v>3706</v>
      </c>
      <c r="M93" s="30">
        <v>4</v>
      </c>
      <c r="N93" s="30" t="s">
        <v>3704</v>
      </c>
      <c r="O93">
        <f t="shared" si="9"/>
        <v>1</v>
      </c>
    </row>
    <row r="94" spans="1:15" x14ac:dyDescent="0.25">
      <c r="A94" s="30">
        <v>4</v>
      </c>
      <c r="B94" s="30" t="s">
        <v>3707</v>
      </c>
      <c r="C94" s="51">
        <v>1082</v>
      </c>
      <c r="D94" s="51">
        <f t="shared" si="10"/>
        <v>1082</v>
      </c>
      <c r="E94" s="52" t="str">
        <f t="shared" si="5"/>
        <v>10820</v>
      </c>
      <c r="F94" s="51" t="s">
        <v>344</v>
      </c>
      <c r="G94" s="30" t="s">
        <v>345</v>
      </c>
      <c r="H94" s="30" t="s">
        <v>6258</v>
      </c>
      <c r="I94" s="30" t="str">
        <f t="shared" si="6"/>
        <v>10820 - Výroba kakaa, čokolády a cukrovinek</v>
      </c>
      <c r="J94" s="30" t="s">
        <v>346</v>
      </c>
      <c r="K94" s="30" t="str">
        <f t="shared" si="7"/>
        <v>10.82 - Výroba kakaa, čokolády a cukrovinek</v>
      </c>
      <c r="L94" s="30" t="s">
        <v>3709</v>
      </c>
      <c r="M94" s="30">
        <v>4</v>
      </c>
      <c r="N94" s="30" t="s">
        <v>3707</v>
      </c>
      <c r="O94">
        <f t="shared" si="9"/>
        <v>1</v>
      </c>
    </row>
    <row r="95" spans="1:15" x14ac:dyDescent="0.25">
      <c r="A95" s="30">
        <v>4</v>
      </c>
      <c r="B95" s="30" t="s">
        <v>3710</v>
      </c>
      <c r="C95" s="51">
        <v>1083</v>
      </c>
      <c r="D95" s="51">
        <f t="shared" si="10"/>
        <v>1083</v>
      </c>
      <c r="E95" s="52" t="str">
        <f t="shared" si="5"/>
        <v>10830</v>
      </c>
      <c r="F95" s="51" t="s">
        <v>347</v>
      </c>
      <c r="G95" s="30" t="s">
        <v>348</v>
      </c>
      <c r="H95" s="30" t="s">
        <v>6259</v>
      </c>
      <c r="I95" s="30" t="str">
        <f t="shared" si="6"/>
        <v>10830 - Zpracování čaje a kávy</v>
      </c>
      <c r="J95" s="30" t="s">
        <v>349</v>
      </c>
      <c r="K95" s="30" t="str">
        <f t="shared" si="7"/>
        <v>10.83 - Zpracování čaje a kávy</v>
      </c>
      <c r="L95" s="30" t="s">
        <v>3712</v>
      </c>
      <c r="M95" s="30">
        <v>4</v>
      </c>
      <c r="N95" s="30" t="s">
        <v>3710</v>
      </c>
      <c r="O95">
        <f t="shared" si="9"/>
        <v>1</v>
      </c>
    </row>
    <row r="96" spans="1:15" x14ac:dyDescent="0.25">
      <c r="A96" s="30">
        <v>4</v>
      </c>
      <c r="B96" s="30" t="s">
        <v>3713</v>
      </c>
      <c r="C96" s="51">
        <v>1084</v>
      </c>
      <c r="D96" s="51">
        <f t="shared" si="10"/>
        <v>1084</v>
      </c>
      <c r="E96" s="52" t="str">
        <f t="shared" si="5"/>
        <v>10840</v>
      </c>
      <c r="F96" s="51" t="s">
        <v>350</v>
      </c>
      <c r="G96" s="30" t="s">
        <v>353</v>
      </c>
      <c r="H96" s="30" t="s">
        <v>6260</v>
      </c>
      <c r="I96" s="30" t="str">
        <f t="shared" si="6"/>
        <v>10840 - Výroba koření a přísad pro ochucení</v>
      </c>
      <c r="J96" s="30" t="s">
        <v>354</v>
      </c>
      <c r="K96" s="30" t="str">
        <f t="shared" si="7"/>
        <v>10.84 - Výroba koření a přísad pro ochucení</v>
      </c>
      <c r="L96" s="30" t="s">
        <v>6261</v>
      </c>
      <c r="M96" s="30">
        <v>4</v>
      </c>
      <c r="N96" s="30" t="s">
        <v>3713</v>
      </c>
      <c r="O96">
        <f t="shared" si="9"/>
        <v>1</v>
      </c>
    </row>
    <row r="97" spans="1:15" x14ac:dyDescent="0.25">
      <c r="A97" s="30">
        <v>4</v>
      </c>
      <c r="B97" s="30" t="s">
        <v>3716</v>
      </c>
      <c r="C97" s="51">
        <v>1085</v>
      </c>
      <c r="D97" s="51">
        <f t="shared" si="10"/>
        <v>1085</v>
      </c>
      <c r="E97" s="52" t="str">
        <f t="shared" si="5"/>
        <v>10850</v>
      </c>
      <c r="F97" s="51" t="s">
        <v>355</v>
      </c>
      <c r="G97" s="30" t="s">
        <v>356</v>
      </c>
      <c r="H97" s="30" t="s">
        <v>6262</v>
      </c>
      <c r="I97" s="30" t="str">
        <f t="shared" si="6"/>
        <v>10850 - Výroba hotových pokrmů</v>
      </c>
      <c r="J97" s="30" t="s">
        <v>357</v>
      </c>
      <c r="K97" s="30" t="str">
        <f t="shared" si="7"/>
        <v>10.85 - Výroba hotových pokrmů</v>
      </c>
      <c r="L97" s="30" t="s">
        <v>3718</v>
      </c>
      <c r="M97" s="30">
        <v>4</v>
      </c>
      <c r="N97" s="30" t="s">
        <v>3716</v>
      </c>
      <c r="O97">
        <f t="shared" si="9"/>
        <v>1</v>
      </c>
    </row>
    <row r="98" spans="1:15" x14ac:dyDescent="0.25">
      <c r="A98" s="30">
        <v>4</v>
      </c>
      <c r="B98" s="30" t="s">
        <v>3719</v>
      </c>
      <c r="C98" s="51">
        <v>1086</v>
      </c>
      <c r="D98" s="51">
        <f t="shared" si="10"/>
        <v>1086</v>
      </c>
      <c r="E98" s="52" t="str">
        <f t="shared" si="5"/>
        <v>10860</v>
      </c>
      <c r="F98" s="51" t="s">
        <v>358</v>
      </c>
      <c r="G98" s="30" t="s">
        <v>362</v>
      </c>
      <c r="H98" s="30" t="s">
        <v>6263</v>
      </c>
      <c r="I98" s="30" t="str">
        <f t="shared" si="6"/>
        <v>10860 - Výroba homogenizovaných potravinářských přípravků a dietetických potravin</v>
      </c>
      <c r="J98" s="30" t="s">
        <v>363</v>
      </c>
      <c r="K98" s="30" t="str">
        <f t="shared" si="7"/>
        <v>10.86 - Výroba homogenizovaných potravinářských přípravků a dietetických potravin</v>
      </c>
      <c r="L98" s="30" t="s">
        <v>6264</v>
      </c>
      <c r="M98" s="30">
        <v>4</v>
      </c>
      <c r="N98" s="30" t="s">
        <v>3719</v>
      </c>
      <c r="O98">
        <f t="shared" si="9"/>
        <v>1</v>
      </c>
    </row>
    <row r="99" spans="1:15" x14ac:dyDescent="0.25">
      <c r="A99" s="30">
        <v>4</v>
      </c>
      <c r="B99" s="30" t="s">
        <v>3722</v>
      </c>
      <c r="C99" s="51">
        <v>1089</v>
      </c>
      <c r="D99" s="51">
        <f t="shared" si="10"/>
        <v>1089</v>
      </c>
      <c r="E99" s="52" t="str">
        <f t="shared" si="5"/>
        <v>10890</v>
      </c>
      <c r="F99" s="51" t="s">
        <v>364</v>
      </c>
      <c r="G99" s="30" t="s">
        <v>365</v>
      </c>
      <c r="H99" s="30" t="s">
        <v>6265</v>
      </c>
      <c r="I99" s="30" t="str">
        <f t="shared" si="6"/>
        <v>10890 - Výroba ostatních potravinářských výrobků j. n.</v>
      </c>
      <c r="J99" s="30" t="s">
        <v>366</v>
      </c>
      <c r="K99" s="30" t="str">
        <f t="shared" si="7"/>
        <v>10.89 - Výroba ostatních potravinářských výrobků j. n.</v>
      </c>
      <c r="L99" s="30" t="s">
        <v>3724</v>
      </c>
      <c r="M99" s="30">
        <v>4</v>
      </c>
      <c r="N99" s="30" t="s">
        <v>3722</v>
      </c>
      <c r="O99">
        <f t="shared" si="9"/>
        <v>1</v>
      </c>
    </row>
    <row r="100" spans="1:15" x14ac:dyDescent="0.25">
      <c r="A100" s="30">
        <v>4</v>
      </c>
      <c r="B100" s="30" t="s">
        <v>3725</v>
      </c>
      <c r="C100" s="51">
        <v>1091</v>
      </c>
      <c r="D100" s="51">
        <f t="shared" si="10"/>
        <v>1091</v>
      </c>
      <c r="E100" s="52" t="str">
        <f t="shared" si="5"/>
        <v>10910</v>
      </c>
      <c r="F100" s="51" t="s">
        <v>370</v>
      </c>
      <c r="G100" s="30" t="s">
        <v>373</v>
      </c>
      <c r="H100" s="30" t="s">
        <v>6266</v>
      </c>
      <c r="I100" s="30" t="str">
        <f t="shared" si="6"/>
        <v>10910 - Výroba krmiv pro hospodářská zvířata</v>
      </c>
      <c r="J100" s="30" t="s">
        <v>374</v>
      </c>
      <c r="K100" s="30" t="str">
        <f t="shared" si="7"/>
        <v>10.91 - Výroba krmiv pro hospodářská zvířata</v>
      </c>
      <c r="L100" s="30" t="s">
        <v>6267</v>
      </c>
      <c r="M100" s="30">
        <v>4</v>
      </c>
      <c r="N100" s="30" t="s">
        <v>3725</v>
      </c>
      <c r="O100">
        <f t="shared" si="9"/>
        <v>1</v>
      </c>
    </row>
    <row r="101" spans="1:15" x14ac:dyDescent="0.25">
      <c r="A101" s="30">
        <v>4</v>
      </c>
      <c r="B101" s="30" t="s">
        <v>3728</v>
      </c>
      <c r="C101" s="51">
        <v>1092</v>
      </c>
      <c r="D101" s="51">
        <f t="shared" si="10"/>
        <v>1092</v>
      </c>
      <c r="E101" s="52" t="str">
        <f t="shared" si="5"/>
        <v>10920</v>
      </c>
      <c r="F101" s="51" t="s">
        <v>375</v>
      </c>
      <c r="G101" s="30" t="s">
        <v>378</v>
      </c>
      <c r="H101" s="30" t="s">
        <v>6268</v>
      </c>
      <c r="I101" s="30" t="str">
        <f t="shared" si="6"/>
        <v>10920 - Výroba krmiv pro zvířata v zájmovém chovu</v>
      </c>
      <c r="J101" s="30" t="s">
        <v>379</v>
      </c>
      <c r="K101" s="30" t="str">
        <f t="shared" si="7"/>
        <v>10.92 - Výroba krmiv pro zvířata v zájmovém chovu</v>
      </c>
      <c r="L101" s="30" t="s">
        <v>6269</v>
      </c>
      <c r="M101" s="30">
        <v>4</v>
      </c>
      <c r="N101" s="30" t="s">
        <v>3728</v>
      </c>
      <c r="O101">
        <f t="shared" si="9"/>
        <v>1</v>
      </c>
    </row>
    <row r="102" spans="1:15" x14ac:dyDescent="0.25">
      <c r="A102" s="30">
        <v>4</v>
      </c>
      <c r="B102" s="30" t="s">
        <v>3733</v>
      </c>
      <c r="C102" s="51">
        <v>1101</v>
      </c>
      <c r="D102" s="51">
        <f t="shared" si="10"/>
        <v>1101</v>
      </c>
      <c r="E102" s="52" t="str">
        <f t="shared" si="5"/>
        <v>11010</v>
      </c>
      <c r="F102" s="51" t="s">
        <v>380</v>
      </c>
      <c r="G102" s="30" t="s">
        <v>383</v>
      </c>
      <c r="H102" s="30" t="s">
        <v>6270</v>
      </c>
      <c r="I102" s="30" t="str">
        <f t="shared" si="6"/>
        <v>11010 - Destilace, rektifikace a míchaní lihovin</v>
      </c>
      <c r="J102" s="30" t="s">
        <v>384</v>
      </c>
      <c r="K102" s="30" t="str">
        <f t="shared" si="7"/>
        <v>11.01 - Destilace, rektifikace a míchaní lihovin</v>
      </c>
      <c r="L102" s="30" t="s">
        <v>6271</v>
      </c>
      <c r="M102" s="30">
        <v>4</v>
      </c>
      <c r="N102" s="30" t="s">
        <v>3733</v>
      </c>
      <c r="O102">
        <f t="shared" si="9"/>
        <v>1</v>
      </c>
    </row>
    <row r="103" spans="1:15" x14ac:dyDescent="0.25">
      <c r="A103" s="30">
        <v>4</v>
      </c>
      <c r="B103" s="30" t="s">
        <v>3736</v>
      </c>
      <c r="C103" s="51">
        <v>1102</v>
      </c>
      <c r="D103" s="51">
        <f t="shared" si="10"/>
        <v>1102</v>
      </c>
      <c r="E103" s="52" t="str">
        <f t="shared" si="5"/>
        <v>11020</v>
      </c>
      <c r="F103" s="51" t="s">
        <v>385</v>
      </c>
      <c r="G103" s="30" t="s">
        <v>386</v>
      </c>
      <c r="H103" s="30" t="s">
        <v>6272</v>
      </c>
      <c r="I103" s="30" t="str">
        <f t="shared" si="6"/>
        <v>11020 - Výroba vína z vinných hroznů</v>
      </c>
      <c r="J103" s="30" t="s">
        <v>387</v>
      </c>
      <c r="K103" s="30" t="str">
        <f t="shared" si="7"/>
        <v>11.02 - Výroba vína z vinných hroznů</v>
      </c>
      <c r="L103" s="30" t="s">
        <v>6273</v>
      </c>
      <c r="M103" s="30">
        <v>4</v>
      </c>
      <c r="N103" s="30" t="s">
        <v>3736</v>
      </c>
      <c r="O103">
        <f t="shared" si="9"/>
        <v>1</v>
      </c>
    </row>
    <row r="104" spans="1:15" x14ac:dyDescent="0.25">
      <c r="A104" s="30">
        <v>4</v>
      </c>
      <c r="B104" s="30" t="s">
        <v>3741</v>
      </c>
      <c r="C104" s="51">
        <v>1103</v>
      </c>
      <c r="D104" s="51">
        <f t="shared" si="10"/>
        <v>1103</v>
      </c>
      <c r="E104" s="52" t="str">
        <f t="shared" si="5"/>
        <v>11030</v>
      </c>
      <c r="F104" s="51" t="s">
        <v>388</v>
      </c>
      <c r="G104" s="30" t="s">
        <v>391</v>
      </c>
      <c r="H104" s="30" t="s">
        <v>6274</v>
      </c>
      <c r="I104" s="30" t="str">
        <f t="shared" si="6"/>
        <v>11030 - Výroba ciderů a jiných kvašených ovocných nápojů</v>
      </c>
      <c r="J104" s="30" t="s">
        <v>392</v>
      </c>
      <c r="K104" s="30" t="str">
        <f t="shared" si="7"/>
        <v>11.03 - Výroba ciderů a jiných kvašených ovocných nápojů</v>
      </c>
      <c r="L104" s="30" t="s">
        <v>6275</v>
      </c>
      <c r="M104" s="30">
        <v>4</v>
      </c>
      <c r="N104" s="30" t="s">
        <v>3741</v>
      </c>
      <c r="O104">
        <f t="shared" si="9"/>
        <v>1</v>
      </c>
    </row>
    <row r="105" spans="1:15" x14ac:dyDescent="0.25">
      <c r="A105" s="30">
        <v>4</v>
      </c>
      <c r="B105" s="30" t="s">
        <v>3744</v>
      </c>
      <c r="C105" s="51">
        <v>1104</v>
      </c>
      <c r="D105" s="51">
        <f t="shared" si="10"/>
        <v>1104</v>
      </c>
      <c r="E105" s="52" t="str">
        <f t="shared" si="5"/>
        <v>11040</v>
      </c>
      <c r="F105" s="51" t="s">
        <v>393</v>
      </c>
      <c r="G105" s="30" t="s">
        <v>394</v>
      </c>
      <c r="H105" s="30" t="s">
        <v>6276</v>
      </c>
      <c r="I105" s="30" t="str">
        <f t="shared" si="6"/>
        <v>11040 - Výroba ostatních nedestilovaných kvašených nápojů</v>
      </c>
      <c r="J105" s="30" t="s">
        <v>395</v>
      </c>
      <c r="K105" s="30" t="str">
        <f t="shared" si="7"/>
        <v>11.04 - Výroba ostatních nedestilovaných kvašených nápojů</v>
      </c>
      <c r="L105" s="30" t="s">
        <v>3746</v>
      </c>
      <c r="M105" s="30">
        <v>4</v>
      </c>
      <c r="N105" s="30" t="s">
        <v>3744</v>
      </c>
      <c r="O105">
        <f t="shared" si="9"/>
        <v>1</v>
      </c>
    </row>
    <row r="106" spans="1:15" x14ac:dyDescent="0.25">
      <c r="A106" s="30">
        <v>4</v>
      </c>
      <c r="B106" s="30" t="s">
        <v>3747</v>
      </c>
      <c r="C106" s="51">
        <v>1105</v>
      </c>
      <c r="D106" s="51">
        <f t="shared" si="10"/>
        <v>1105</v>
      </c>
      <c r="E106" s="52" t="str">
        <f t="shared" si="5"/>
        <v>11050</v>
      </c>
      <c r="F106" s="51" t="s">
        <v>396</v>
      </c>
      <c r="G106" s="30" t="s">
        <v>397</v>
      </c>
      <c r="H106" s="30" t="s">
        <v>6277</v>
      </c>
      <c r="I106" s="30" t="str">
        <f t="shared" si="6"/>
        <v>11050 - Výroba piva</v>
      </c>
      <c r="J106" s="30" t="s">
        <v>398</v>
      </c>
      <c r="K106" s="30" t="str">
        <f t="shared" si="7"/>
        <v>11.05 - Výroba piva</v>
      </c>
      <c r="L106" s="30" t="s">
        <v>6278</v>
      </c>
      <c r="M106" s="30">
        <v>4</v>
      </c>
      <c r="N106" s="30" t="s">
        <v>3747</v>
      </c>
      <c r="O106">
        <f t="shared" si="9"/>
        <v>1</v>
      </c>
    </row>
    <row r="107" spans="1:15" x14ac:dyDescent="0.25">
      <c r="A107" s="30">
        <v>4</v>
      </c>
      <c r="B107" s="30" t="s">
        <v>3751</v>
      </c>
      <c r="C107" s="51">
        <v>1106</v>
      </c>
      <c r="D107" s="51">
        <f t="shared" si="10"/>
        <v>1106</v>
      </c>
      <c r="E107" s="52" t="str">
        <f t="shared" si="5"/>
        <v>11060</v>
      </c>
      <c r="F107" s="51" t="s">
        <v>399</v>
      </c>
      <c r="G107" s="30" t="s">
        <v>400</v>
      </c>
      <c r="H107" s="30" t="s">
        <v>6279</v>
      </c>
      <c r="I107" s="30" t="str">
        <f t="shared" si="6"/>
        <v>11060 - Výroba sladu</v>
      </c>
      <c r="J107" s="30" t="s">
        <v>401</v>
      </c>
      <c r="K107" s="30" t="str">
        <f t="shared" si="7"/>
        <v>11.06 - Výroba sladu</v>
      </c>
      <c r="L107" s="30" t="s">
        <v>3753</v>
      </c>
      <c r="M107" s="30">
        <v>4</v>
      </c>
      <c r="N107" s="30" t="s">
        <v>3751</v>
      </c>
      <c r="O107">
        <f t="shared" si="9"/>
        <v>1</v>
      </c>
    </row>
    <row r="108" spans="1:15" x14ac:dyDescent="0.25">
      <c r="A108" s="30">
        <v>4</v>
      </c>
      <c r="B108" s="30" t="s">
        <v>3754</v>
      </c>
      <c r="C108" s="51">
        <v>1107</v>
      </c>
      <c r="D108" s="51">
        <f t="shared" si="10"/>
        <v>1107</v>
      </c>
      <c r="E108" s="52" t="str">
        <f t="shared" si="5"/>
        <v>11070</v>
      </c>
      <c r="F108" s="51" t="s">
        <v>367</v>
      </c>
      <c r="G108" s="30" t="s">
        <v>368</v>
      </c>
      <c r="H108" s="30" t="s">
        <v>6280</v>
      </c>
      <c r="I108" s="30" t="str">
        <f t="shared" si="6"/>
        <v>11070 - Výroba nealkoholických nápojů a balených vod</v>
      </c>
      <c r="J108" s="30" t="s">
        <v>369</v>
      </c>
      <c r="K108" s="30" t="str">
        <f t="shared" si="7"/>
        <v>11.07 - Výroba nealkoholických nápojů a balených vod</v>
      </c>
      <c r="L108" s="30" t="s">
        <v>6281</v>
      </c>
      <c r="M108" s="30">
        <v>4</v>
      </c>
      <c r="N108" s="30" t="s">
        <v>3754</v>
      </c>
      <c r="O108">
        <f t="shared" si="9"/>
        <v>1</v>
      </c>
    </row>
    <row r="109" spans="1:15" x14ac:dyDescent="0.25">
      <c r="A109" s="30">
        <v>4</v>
      </c>
      <c r="B109" s="30" t="s">
        <v>3759</v>
      </c>
      <c r="C109" s="51">
        <v>1200</v>
      </c>
      <c r="D109" s="51">
        <f t="shared" si="10"/>
        <v>1200</v>
      </c>
      <c r="E109" s="52" t="str">
        <f t="shared" si="5"/>
        <v>12000</v>
      </c>
      <c r="F109" s="51" t="s">
        <v>404</v>
      </c>
      <c r="G109" s="30" t="s">
        <v>405</v>
      </c>
      <c r="H109" s="30" t="s">
        <v>6282</v>
      </c>
      <c r="I109" s="30" t="str">
        <f t="shared" si="6"/>
        <v>12000 - Výroba tabákových výrobků</v>
      </c>
      <c r="J109" s="30" t="s">
        <v>406</v>
      </c>
      <c r="K109" s="30" t="str">
        <f t="shared" si="7"/>
        <v>12.00 - Výroba tabákových výrobků</v>
      </c>
      <c r="L109" s="30" t="s">
        <v>3761</v>
      </c>
      <c r="M109" s="30">
        <v>4</v>
      </c>
      <c r="N109" s="30" t="s">
        <v>3759</v>
      </c>
      <c r="O109">
        <f t="shared" si="9"/>
        <v>1</v>
      </c>
    </row>
    <row r="110" spans="1:15" x14ac:dyDescent="0.25">
      <c r="A110" s="30">
        <v>4</v>
      </c>
      <c r="B110" s="30" t="s">
        <v>3762</v>
      </c>
      <c r="C110" s="51">
        <v>1310</v>
      </c>
      <c r="D110" s="51">
        <f t="shared" si="10"/>
        <v>1310</v>
      </c>
      <c r="E110" s="52" t="str">
        <f t="shared" si="5"/>
        <v>13100</v>
      </c>
      <c r="F110" s="51" t="s">
        <v>407</v>
      </c>
      <c r="G110" s="30" t="s">
        <v>408</v>
      </c>
      <c r="H110" s="30" t="s">
        <v>6283</v>
      </c>
      <c r="I110" s="30" t="str">
        <f t="shared" si="6"/>
        <v>13100 - Úprava a spřádání textilních vláken a příze</v>
      </c>
      <c r="J110" s="30" t="s">
        <v>409</v>
      </c>
      <c r="K110" s="30" t="str">
        <f t="shared" si="7"/>
        <v>13.10 - Úprava a spřádání textilních vláken a příze</v>
      </c>
      <c r="L110" s="30" t="s">
        <v>3764</v>
      </c>
      <c r="M110" s="30">
        <v>4</v>
      </c>
      <c r="N110" s="30" t="s">
        <v>3762</v>
      </c>
      <c r="O110">
        <f t="shared" si="9"/>
        <v>1</v>
      </c>
    </row>
    <row r="111" spans="1:15" x14ac:dyDescent="0.25">
      <c r="A111" s="30">
        <v>4</v>
      </c>
      <c r="B111" s="30" t="s">
        <v>3765</v>
      </c>
      <c r="C111" s="51">
        <v>1320</v>
      </c>
      <c r="D111" s="51">
        <f t="shared" si="10"/>
        <v>1320</v>
      </c>
      <c r="E111" s="52" t="str">
        <f t="shared" si="5"/>
        <v>13200</v>
      </c>
      <c r="F111" s="51" t="s">
        <v>410</v>
      </c>
      <c r="G111" s="30" t="s">
        <v>411</v>
      </c>
      <c r="H111" s="30" t="s">
        <v>6284</v>
      </c>
      <c r="I111" s="30" t="str">
        <f t="shared" si="6"/>
        <v>13200 - Tkaní textilií</v>
      </c>
      <c r="J111" s="30" t="s">
        <v>412</v>
      </c>
      <c r="K111" s="30" t="str">
        <f t="shared" si="7"/>
        <v>13.20 - Tkaní textilií</v>
      </c>
      <c r="L111" s="30" t="s">
        <v>6285</v>
      </c>
      <c r="M111" s="30">
        <v>4</v>
      </c>
      <c r="N111" s="30" t="s">
        <v>3765</v>
      </c>
      <c r="O111">
        <f t="shared" si="9"/>
        <v>1</v>
      </c>
    </row>
    <row r="112" spans="1:15" x14ac:dyDescent="0.25">
      <c r="A112" s="30">
        <v>4</v>
      </c>
      <c r="B112" s="30" t="s">
        <v>3769</v>
      </c>
      <c r="C112" s="51">
        <v>1330</v>
      </c>
      <c r="D112" s="51">
        <f t="shared" si="10"/>
        <v>1330</v>
      </c>
      <c r="E112" s="52" t="str">
        <f t="shared" si="5"/>
        <v>13300</v>
      </c>
      <c r="F112" s="51" t="s">
        <v>419</v>
      </c>
      <c r="G112" s="30" t="s">
        <v>420</v>
      </c>
      <c r="H112" s="30" t="s">
        <v>6286</v>
      </c>
      <c r="I112" s="30" t="str">
        <f t="shared" si="6"/>
        <v>13300 - Konečná úprava textilií</v>
      </c>
      <c r="J112" s="30" t="s">
        <v>421</v>
      </c>
      <c r="K112" s="30" t="str">
        <f t="shared" si="7"/>
        <v>13.30 - Konečná úprava textilií</v>
      </c>
      <c r="L112" s="30" t="s">
        <v>3771</v>
      </c>
      <c r="M112" s="30">
        <v>4</v>
      </c>
      <c r="N112" s="30" t="s">
        <v>3769</v>
      </c>
      <c r="O112">
        <f t="shared" si="9"/>
        <v>1</v>
      </c>
    </row>
    <row r="113" spans="1:15" x14ac:dyDescent="0.25">
      <c r="A113" s="30">
        <v>4</v>
      </c>
      <c r="B113" s="30" t="s">
        <v>3772</v>
      </c>
      <c r="C113" s="51">
        <v>1391</v>
      </c>
      <c r="D113" s="51">
        <f t="shared" si="10"/>
        <v>1391</v>
      </c>
      <c r="E113" s="52" t="str">
        <f t="shared" si="5"/>
        <v>13910</v>
      </c>
      <c r="F113" s="51" t="s">
        <v>422</v>
      </c>
      <c r="G113" s="30" t="s">
        <v>425</v>
      </c>
      <c r="H113" s="30" t="s">
        <v>6287</v>
      </c>
      <c r="I113" s="30" t="str">
        <f t="shared" si="6"/>
        <v>13910 - Výroba pletených a háčkovaných textilií</v>
      </c>
      <c r="J113" s="30" t="s">
        <v>426</v>
      </c>
      <c r="K113" s="30" t="str">
        <f t="shared" si="7"/>
        <v>13.91 - Výroba pletených a háčkovaných textilií</v>
      </c>
      <c r="L113" s="30" t="s">
        <v>6288</v>
      </c>
      <c r="M113" s="30">
        <v>4</v>
      </c>
      <c r="N113" s="30" t="s">
        <v>3772</v>
      </c>
      <c r="O113">
        <f t="shared" si="9"/>
        <v>1</v>
      </c>
    </row>
    <row r="114" spans="1:15" x14ac:dyDescent="0.25">
      <c r="A114" s="30">
        <v>4</v>
      </c>
      <c r="B114" s="30" t="s">
        <v>3775</v>
      </c>
      <c r="C114" s="51">
        <v>1392</v>
      </c>
      <c r="D114" s="51">
        <f t="shared" si="10"/>
        <v>1392</v>
      </c>
      <c r="E114" s="52" t="str">
        <f t="shared" si="5"/>
        <v>13920</v>
      </c>
      <c r="F114" s="51" t="s">
        <v>427</v>
      </c>
      <c r="G114" s="30" t="s">
        <v>430</v>
      </c>
      <c r="H114" s="30" t="s">
        <v>6289</v>
      </c>
      <c r="I114" s="30" t="str">
        <f t="shared" si="6"/>
        <v>13920 - Výroba bytového textilu a konfekčních bytových textilií</v>
      </c>
      <c r="J114" s="30" t="s">
        <v>431</v>
      </c>
      <c r="K114" s="30" t="str">
        <f t="shared" si="7"/>
        <v>13.92 - Výroba bytového textilu a konfekčních bytových textilií</v>
      </c>
      <c r="L114" s="30" t="s">
        <v>6290</v>
      </c>
      <c r="M114" s="30">
        <v>4</v>
      </c>
      <c r="N114" s="30" t="s">
        <v>3775</v>
      </c>
      <c r="O114">
        <f t="shared" si="9"/>
        <v>1</v>
      </c>
    </row>
    <row r="115" spans="1:15" x14ac:dyDescent="0.25">
      <c r="A115" s="30">
        <v>4</v>
      </c>
      <c r="B115" s="30" t="s">
        <v>3778</v>
      </c>
      <c r="C115" s="51">
        <v>1393</v>
      </c>
      <c r="D115" s="51">
        <f t="shared" si="10"/>
        <v>1393</v>
      </c>
      <c r="E115" s="52" t="str">
        <f t="shared" si="5"/>
        <v>13930</v>
      </c>
      <c r="F115" s="51" t="s">
        <v>432</v>
      </c>
      <c r="G115" s="30" t="s">
        <v>433</v>
      </c>
      <c r="H115" s="30" t="s">
        <v>6291</v>
      </c>
      <c r="I115" s="30" t="str">
        <f t="shared" si="6"/>
        <v>13930 - Výroba koberců a kobercových předložek</v>
      </c>
      <c r="J115" s="30" t="s">
        <v>434</v>
      </c>
      <c r="K115" s="30" t="str">
        <f t="shared" si="7"/>
        <v>13.93 - Výroba koberců a kobercových předložek</v>
      </c>
      <c r="L115" s="30" t="s">
        <v>3780</v>
      </c>
      <c r="M115" s="30">
        <v>4</v>
      </c>
      <c r="N115" s="30" t="s">
        <v>3778</v>
      </c>
      <c r="O115">
        <f t="shared" si="9"/>
        <v>1</v>
      </c>
    </row>
    <row r="116" spans="1:15" x14ac:dyDescent="0.25">
      <c r="A116" s="30">
        <v>4</v>
      </c>
      <c r="B116" s="30" t="s">
        <v>3781</v>
      </c>
      <c r="C116" s="51">
        <v>1394</v>
      </c>
      <c r="D116" s="51">
        <f t="shared" si="10"/>
        <v>1394</v>
      </c>
      <c r="E116" s="52" t="str">
        <f t="shared" si="5"/>
        <v>13940</v>
      </c>
      <c r="F116" s="51" t="s">
        <v>435</v>
      </c>
      <c r="G116" s="30" t="s">
        <v>436</v>
      </c>
      <c r="H116" s="30" t="s">
        <v>6292</v>
      </c>
      <c r="I116" s="30" t="str">
        <f t="shared" si="6"/>
        <v>13940 - Výroba lan, provazů a síťovaných výrobků</v>
      </c>
      <c r="J116" s="30" t="s">
        <v>437</v>
      </c>
      <c r="K116" s="30" t="str">
        <f t="shared" si="7"/>
        <v>13.94 - Výroba lan, provazů a síťovaných výrobků</v>
      </c>
      <c r="L116" s="30" t="s">
        <v>3783</v>
      </c>
      <c r="M116" s="30">
        <v>4</v>
      </c>
      <c r="N116" s="30" t="s">
        <v>3781</v>
      </c>
      <c r="O116">
        <f t="shared" si="9"/>
        <v>1</v>
      </c>
    </row>
    <row r="117" spans="1:15" x14ac:dyDescent="0.25">
      <c r="A117" s="30">
        <v>4</v>
      </c>
      <c r="B117" s="30" t="s">
        <v>3784</v>
      </c>
      <c r="C117" s="51">
        <v>1395</v>
      </c>
      <c r="D117" s="51">
        <f t="shared" si="10"/>
        <v>1395</v>
      </c>
      <c r="E117" s="52" t="str">
        <f t="shared" si="5"/>
        <v>13950</v>
      </c>
      <c r="F117" s="51" t="s">
        <v>438</v>
      </c>
      <c r="G117" s="30" t="s">
        <v>441</v>
      </c>
      <c r="H117" s="30" t="s">
        <v>6293</v>
      </c>
      <c r="I117" s="30" t="str">
        <f t="shared" si="6"/>
        <v>13950 - Výroba netkaných textilií a výrobků z nich</v>
      </c>
      <c r="J117" s="30" t="s">
        <v>442</v>
      </c>
      <c r="K117" s="30" t="str">
        <f t="shared" si="7"/>
        <v>13.95 - Výroba netkaných textilií a výrobků z nich</v>
      </c>
      <c r="L117" s="30" t="s">
        <v>6294</v>
      </c>
      <c r="M117" s="30">
        <v>4</v>
      </c>
      <c r="N117" s="30" t="s">
        <v>3784</v>
      </c>
      <c r="O117">
        <f t="shared" si="9"/>
        <v>1</v>
      </c>
    </row>
    <row r="118" spans="1:15" x14ac:dyDescent="0.25">
      <c r="A118" s="30">
        <v>4</v>
      </c>
      <c r="B118" s="30" t="s">
        <v>3789</v>
      </c>
      <c r="C118" s="51">
        <v>1396</v>
      </c>
      <c r="D118" s="51">
        <f t="shared" si="10"/>
        <v>1396</v>
      </c>
      <c r="E118" s="52" t="str">
        <f t="shared" si="5"/>
        <v>13960</v>
      </c>
      <c r="F118" s="51" t="s">
        <v>413</v>
      </c>
      <c r="G118" s="30" t="s">
        <v>414</v>
      </c>
      <c r="H118" s="30" t="s">
        <v>6295</v>
      </c>
      <c r="I118" s="30" t="str">
        <f t="shared" si="6"/>
        <v>13960 - Výroba ostatních technických a průmyslových textilií</v>
      </c>
      <c r="J118" s="30" t="s">
        <v>415</v>
      </c>
      <c r="K118" s="30" t="str">
        <f t="shared" si="7"/>
        <v>13.96 - Výroba ostatních technických a průmyslových textilií</v>
      </c>
      <c r="L118" s="30" t="s">
        <v>3791</v>
      </c>
      <c r="M118" s="30">
        <v>4</v>
      </c>
      <c r="N118" s="30" t="s">
        <v>3789</v>
      </c>
      <c r="O118">
        <f t="shared" si="9"/>
        <v>1</v>
      </c>
    </row>
    <row r="119" spans="1:15" x14ac:dyDescent="0.25">
      <c r="A119" s="30">
        <v>4</v>
      </c>
      <c r="B119" s="30" t="s">
        <v>3792</v>
      </c>
      <c r="C119" s="51">
        <v>1399</v>
      </c>
      <c r="D119" s="51">
        <f t="shared" si="10"/>
        <v>1399</v>
      </c>
      <c r="E119" s="52" t="str">
        <f t="shared" si="5"/>
        <v>13990</v>
      </c>
      <c r="F119" s="51" t="s">
        <v>443</v>
      </c>
      <c r="G119" s="30" t="s">
        <v>444</v>
      </c>
      <c r="H119" s="30" t="s">
        <v>6296</v>
      </c>
      <c r="I119" s="30" t="str">
        <f t="shared" si="6"/>
        <v>13990 - Výroba ostatních textilií j. n.</v>
      </c>
      <c r="J119" s="30" t="s">
        <v>445</v>
      </c>
      <c r="K119" s="30" t="str">
        <f t="shared" si="7"/>
        <v>13.99 - Výroba ostatních textilií j. n.</v>
      </c>
      <c r="L119" s="30" t="s">
        <v>3794</v>
      </c>
      <c r="M119" s="30">
        <v>4</v>
      </c>
      <c r="N119" s="30" t="s">
        <v>3792</v>
      </c>
      <c r="O119">
        <f t="shared" si="9"/>
        <v>1</v>
      </c>
    </row>
    <row r="120" spans="1:15" x14ac:dyDescent="0.25">
      <c r="A120" s="30">
        <v>4</v>
      </c>
      <c r="B120" s="30" t="s">
        <v>6297</v>
      </c>
      <c r="C120" s="51">
        <v>1410</v>
      </c>
      <c r="D120" s="51">
        <f t="shared" si="10"/>
        <v>1410</v>
      </c>
      <c r="E120" s="52" t="str">
        <f t="shared" si="5"/>
        <v>14100</v>
      </c>
      <c r="F120" s="51" t="s">
        <v>460</v>
      </c>
      <c r="G120" s="30" t="s">
        <v>461</v>
      </c>
      <c r="H120" s="30" t="s">
        <v>6298</v>
      </c>
      <c r="I120" s="30" t="str">
        <f t="shared" si="6"/>
        <v>14100 - Výroba pletených a háčkovaných oděvů</v>
      </c>
      <c r="J120" s="30" t="s">
        <v>462</v>
      </c>
      <c r="K120" s="30" t="str">
        <f t="shared" si="7"/>
        <v>14.10 - Výroba pletených a háčkovaných oděvů</v>
      </c>
      <c r="L120" s="30" t="s">
        <v>6299</v>
      </c>
      <c r="M120" s="30">
        <v>4</v>
      </c>
      <c r="N120" s="30" t="s">
        <v>6297</v>
      </c>
      <c r="O120">
        <f t="shared" si="9"/>
        <v>1</v>
      </c>
    </row>
    <row r="121" spans="1:15" x14ac:dyDescent="0.25">
      <c r="A121" s="30">
        <v>5</v>
      </c>
      <c r="B121" s="30" t="s">
        <v>6300</v>
      </c>
      <c r="C121" s="51">
        <v>14101</v>
      </c>
      <c r="D121" s="51">
        <f t="shared" si="10"/>
        <v>14101</v>
      </c>
      <c r="E121" s="52">
        <f t="shared" si="5"/>
        <v>14101</v>
      </c>
      <c r="F121" s="51">
        <v>14101</v>
      </c>
      <c r="G121" s="30" t="s">
        <v>482</v>
      </c>
      <c r="H121" s="30" t="s">
        <v>6301</v>
      </c>
      <c r="I121" s="30" t="str">
        <f t="shared" si="6"/>
        <v>14101 - Výroba pletených a háčkovaných punčochových výrobků</v>
      </c>
      <c r="J121" s="30" t="s">
        <v>6036</v>
      </c>
      <c r="K121" s="30" t="str">
        <f t="shared" si="7"/>
        <v>14.10.1 - Výroba pletených a háčkovaných punčochových výrobků</v>
      </c>
      <c r="L121" s="30" t="s">
        <v>6302</v>
      </c>
      <c r="M121" s="30">
        <v>5</v>
      </c>
      <c r="N121" s="30" t="s">
        <v>6300</v>
      </c>
      <c r="O121">
        <f t="shared" si="9"/>
        <v>1</v>
      </c>
    </row>
    <row r="122" spans="1:15" x14ac:dyDescent="0.25">
      <c r="A122" s="30">
        <v>5</v>
      </c>
      <c r="B122" s="30" t="s">
        <v>6303</v>
      </c>
      <c r="C122" s="51">
        <v>14109</v>
      </c>
      <c r="D122" s="51">
        <f t="shared" si="10"/>
        <v>14109</v>
      </c>
      <c r="E122" s="52">
        <f t="shared" si="5"/>
        <v>14109</v>
      </c>
      <c r="F122" s="51">
        <v>14109</v>
      </c>
      <c r="G122" s="30" t="s">
        <v>485</v>
      </c>
      <c r="H122" s="30" t="s">
        <v>6304</v>
      </c>
      <c r="I122" s="30" t="str">
        <f t="shared" si="6"/>
        <v>14109 - Výroba ostatních pletených a háčkovaných oděvů</v>
      </c>
      <c r="J122" s="30" t="s">
        <v>6037</v>
      </c>
      <c r="K122" s="30" t="str">
        <f t="shared" si="7"/>
        <v>14.10.9 - Výroba ostatních pletených a háčkovaných oděvů</v>
      </c>
      <c r="L122" s="30" t="s">
        <v>6305</v>
      </c>
      <c r="M122" s="30">
        <v>5</v>
      </c>
      <c r="N122" s="30" t="s">
        <v>6303</v>
      </c>
      <c r="O122">
        <f t="shared" si="9"/>
        <v>1</v>
      </c>
    </row>
    <row r="123" spans="1:15" x14ac:dyDescent="0.25">
      <c r="A123" s="30">
        <v>4</v>
      </c>
      <c r="B123" s="30" t="s">
        <v>6306</v>
      </c>
      <c r="C123" s="51">
        <v>1421</v>
      </c>
      <c r="D123" s="51">
        <f t="shared" si="10"/>
        <v>1421</v>
      </c>
      <c r="E123" s="52" t="str">
        <f t="shared" si="5"/>
        <v>14210</v>
      </c>
      <c r="F123" s="51" t="s">
        <v>463</v>
      </c>
      <c r="G123" s="30" t="s">
        <v>464</v>
      </c>
      <c r="H123" s="30" t="s">
        <v>6307</v>
      </c>
      <c r="I123" s="30" t="str">
        <f t="shared" si="6"/>
        <v>14210 - Výroba svrchních oděvů</v>
      </c>
      <c r="J123" s="30" t="s">
        <v>465</v>
      </c>
      <c r="K123" s="30" t="str">
        <f t="shared" si="7"/>
        <v>14.21 - Výroba svrchních oděvů</v>
      </c>
      <c r="L123" s="30" t="s">
        <v>6308</v>
      </c>
      <c r="M123" s="30">
        <v>4</v>
      </c>
      <c r="N123" s="30" t="s">
        <v>6306</v>
      </c>
      <c r="O123">
        <f t="shared" si="9"/>
        <v>1</v>
      </c>
    </row>
    <row r="124" spans="1:15" x14ac:dyDescent="0.25">
      <c r="A124" s="30">
        <v>4</v>
      </c>
      <c r="B124" s="30" t="s">
        <v>6309</v>
      </c>
      <c r="C124" s="51">
        <v>1422</v>
      </c>
      <c r="D124" s="51">
        <f t="shared" si="10"/>
        <v>1422</v>
      </c>
      <c r="E124" s="52" t="str">
        <f t="shared" si="5"/>
        <v>14220</v>
      </c>
      <c r="F124" s="51" t="s">
        <v>469</v>
      </c>
      <c r="G124" s="30" t="s">
        <v>467</v>
      </c>
      <c r="H124" s="30" t="s">
        <v>6310</v>
      </c>
      <c r="I124" s="30" t="str">
        <f t="shared" si="6"/>
        <v>14220 - Výroba osobního prádla</v>
      </c>
      <c r="J124" s="30" t="s">
        <v>470</v>
      </c>
      <c r="K124" s="30" t="str">
        <f t="shared" si="7"/>
        <v>14.22 - Výroba osobního prádla</v>
      </c>
      <c r="L124" s="30" t="s">
        <v>6311</v>
      </c>
      <c r="M124" s="30">
        <v>4</v>
      </c>
      <c r="N124" s="30" t="s">
        <v>6309</v>
      </c>
      <c r="O124">
        <f t="shared" si="9"/>
        <v>1</v>
      </c>
    </row>
    <row r="125" spans="1:15" x14ac:dyDescent="0.25">
      <c r="A125" s="30">
        <v>4</v>
      </c>
      <c r="B125" s="30" t="s">
        <v>6312</v>
      </c>
      <c r="C125" s="51">
        <v>1423</v>
      </c>
      <c r="D125" s="51">
        <f t="shared" si="10"/>
        <v>1423</v>
      </c>
      <c r="E125" s="52" t="str">
        <f t="shared" si="5"/>
        <v>14230</v>
      </c>
      <c r="F125" s="51" t="s">
        <v>455</v>
      </c>
      <c r="G125" s="30" t="s">
        <v>453</v>
      </c>
      <c r="H125" s="30" t="s">
        <v>6313</v>
      </c>
      <c r="I125" s="30" t="str">
        <f t="shared" si="6"/>
        <v>14230 - Výroba pracovních oděvů</v>
      </c>
      <c r="J125" s="30" t="s">
        <v>456</v>
      </c>
      <c r="K125" s="30" t="str">
        <f t="shared" si="7"/>
        <v>14.23 - Výroba pracovních oděvů</v>
      </c>
      <c r="L125" s="30" t="s">
        <v>6314</v>
      </c>
      <c r="M125" s="30">
        <v>4</v>
      </c>
      <c r="N125" s="30" t="s">
        <v>6312</v>
      </c>
      <c r="O125">
        <f t="shared" si="9"/>
        <v>1</v>
      </c>
    </row>
    <row r="126" spans="1:15" x14ac:dyDescent="0.25">
      <c r="A126" s="30">
        <v>4</v>
      </c>
      <c r="B126" s="30" t="s">
        <v>6315</v>
      </c>
      <c r="C126" s="51">
        <v>1424</v>
      </c>
      <c r="D126" s="51">
        <f t="shared" si="10"/>
        <v>1424</v>
      </c>
      <c r="E126" s="52" t="str">
        <f t="shared" si="5"/>
        <v>14240</v>
      </c>
      <c r="F126" s="51" t="s">
        <v>449</v>
      </c>
      <c r="G126" s="30" t="s">
        <v>450</v>
      </c>
      <c r="H126" s="30" t="s">
        <v>6316</v>
      </c>
      <c r="I126" s="30" t="str">
        <f t="shared" si="6"/>
        <v>14240 - Výroba kožených oděvů a kožešinových výrobků</v>
      </c>
      <c r="J126" s="30" t="s">
        <v>451</v>
      </c>
      <c r="K126" s="30" t="str">
        <f t="shared" si="7"/>
        <v>14.24 - Výroba kožených oděvů a kožešinových výrobků</v>
      </c>
      <c r="L126" s="30" t="s">
        <v>6317</v>
      </c>
      <c r="M126" s="30">
        <v>4</v>
      </c>
      <c r="N126" s="30" t="s">
        <v>6315</v>
      </c>
      <c r="O126">
        <f t="shared" si="9"/>
        <v>1</v>
      </c>
    </row>
    <row r="127" spans="1:15" x14ac:dyDescent="0.25">
      <c r="A127" s="30">
        <v>4</v>
      </c>
      <c r="B127" s="30" t="s">
        <v>6318</v>
      </c>
      <c r="C127" s="51">
        <v>1429</v>
      </c>
      <c r="D127" s="51">
        <f t="shared" si="10"/>
        <v>1429</v>
      </c>
      <c r="E127" s="52" t="str">
        <f t="shared" si="5"/>
        <v>14290</v>
      </c>
      <c r="F127" s="51" t="s">
        <v>475</v>
      </c>
      <c r="G127" s="30" t="s">
        <v>476</v>
      </c>
      <c r="H127" s="30" t="s">
        <v>6319</v>
      </c>
      <c r="I127" s="30" t="str">
        <f t="shared" si="6"/>
        <v>14290 - Výroba ostatních oděvů a oděvních doplňků j. n.</v>
      </c>
      <c r="J127" s="30" t="s">
        <v>477</v>
      </c>
      <c r="K127" s="30" t="str">
        <f t="shared" si="7"/>
        <v>14.29 - Výroba ostatních oděvů a oděvních doplňků j. n.</v>
      </c>
      <c r="L127" s="30" t="s">
        <v>6320</v>
      </c>
      <c r="M127" s="30">
        <v>4</v>
      </c>
      <c r="N127" s="30" t="s">
        <v>6318</v>
      </c>
      <c r="O127">
        <f t="shared" si="9"/>
        <v>1</v>
      </c>
    </row>
    <row r="128" spans="1:15" x14ac:dyDescent="0.25">
      <c r="A128" s="30">
        <v>4</v>
      </c>
      <c r="B128" s="30" t="s">
        <v>3821</v>
      </c>
      <c r="C128" s="51">
        <v>1511</v>
      </c>
      <c r="D128" s="51">
        <f t="shared" si="10"/>
        <v>1511</v>
      </c>
      <c r="E128" s="52" t="str">
        <f t="shared" si="5"/>
        <v>15110</v>
      </c>
      <c r="F128" s="51" t="s">
        <v>487</v>
      </c>
      <c r="G128" s="30" t="s">
        <v>490</v>
      </c>
      <c r="H128" s="30" t="s">
        <v>6321</v>
      </c>
      <c r="I128" s="30" t="str">
        <f t="shared" si="6"/>
        <v>15110 - Činění, úprava, barvení usní a kožešin</v>
      </c>
      <c r="J128" s="30" t="s">
        <v>491</v>
      </c>
      <c r="K128" s="30" t="str">
        <f t="shared" si="7"/>
        <v>15.11 - Činění, úprava, barvení usní a kožešin</v>
      </c>
      <c r="L128" s="30" t="s">
        <v>6322</v>
      </c>
      <c r="M128" s="30">
        <v>4</v>
      </c>
      <c r="N128" s="30" t="s">
        <v>3821</v>
      </c>
      <c r="O128">
        <f t="shared" si="9"/>
        <v>1</v>
      </c>
    </row>
    <row r="129" spans="1:15" x14ac:dyDescent="0.25">
      <c r="A129" s="30">
        <v>4</v>
      </c>
      <c r="B129" s="30" t="s">
        <v>3826</v>
      </c>
      <c r="C129" s="51">
        <v>1512</v>
      </c>
      <c r="D129" s="51">
        <f t="shared" si="10"/>
        <v>1512</v>
      </c>
      <c r="E129" s="52" t="str">
        <f t="shared" si="5"/>
        <v>15120</v>
      </c>
      <c r="F129" s="51" t="s">
        <v>492</v>
      </c>
      <c r="G129" s="30" t="s">
        <v>495</v>
      </c>
      <c r="H129" s="30" t="s">
        <v>6323</v>
      </c>
      <c r="I129" s="30" t="str">
        <f t="shared" si="6"/>
        <v>15120 - Výroba zavazadel, kabelek, sedlářských a řemenářských výrobků z jakýchkoli materiálů</v>
      </c>
      <c r="J129" s="30" t="s">
        <v>496</v>
      </c>
      <c r="K129" s="30" t="str">
        <f t="shared" si="7"/>
        <v>15.12 - Výroba zavazadel, kabelek, sedlářských a řemenářských výrobků z jakýchkoli materiálů</v>
      </c>
      <c r="L129" s="30" t="s">
        <v>6324</v>
      </c>
      <c r="M129" s="30">
        <v>4</v>
      </c>
      <c r="N129" s="30" t="s">
        <v>3826</v>
      </c>
      <c r="O129">
        <f t="shared" si="9"/>
        <v>1</v>
      </c>
    </row>
    <row r="130" spans="1:15" x14ac:dyDescent="0.25">
      <c r="A130" s="30">
        <v>4</v>
      </c>
      <c r="B130" s="30" t="s">
        <v>3829</v>
      </c>
      <c r="C130" s="51">
        <v>1520</v>
      </c>
      <c r="D130" s="51">
        <f t="shared" si="10"/>
        <v>1520</v>
      </c>
      <c r="E130" s="52" t="str">
        <f t="shared" si="5"/>
        <v>15200</v>
      </c>
      <c r="F130" s="51" t="s">
        <v>497</v>
      </c>
      <c r="G130" s="30" t="s">
        <v>498</v>
      </c>
      <c r="H130" s="30" t="s">
        <v>6325</v>
      </c>
      <c r="I130" s="30" t="str">
        <f t="shared" si="6"/>
        <v>15200 - Výroba obuvi</v>
      </c>
      <c r="J130" s="30" t="s">
        <v>499</v>
      </c>
      <c r="K130" s="30" t="str">
        <f t="shared" si="7"/>
        <v>15.20 - Výroba obuvi</v>
      </c>
      <c r="L130" s="30" t="s">
        <v>6326</v>
      </c>
      <c r="M130" s="30">
        <v>4</v>
      </c>
      <c r="N130" s="30" t="s">
        <v>3829</v>
      </c>
      <c r="O130">
        <f t="shared" si="9"/>
        <v>1</v>
      </c>
    </row>
    <row r="131" spans="1:15" x14ac:dyDescent="0.25">
      <c r="A131" s="30">
        <v>5</v>
      </c>
      <c r="B131" s="30" t="s">
        <v>3833</v>
      </c>
      <c r="C131" s="51">
        <v>15201</v>
      </c>
      <c r="D131" s="51">
        <f t="shared" si="10"/>
        <v>15201</v>
      </c>
      <c r="E131" s="52">
        <f t="shared" si="5"/>
        <v>15201</v>
      </c>
      <c r="F131" s="51">
        <v>15201</v>
      </c>
      <c r="G131" s="30" t="s">
        <v>501</v>
      </c>
      <c r="H131" s="30" t="s">
        <v>6327</v>
      </c>
      <c r="I131" s="30" t="str">
        <f t="shared" si="6"/>
        <v>15201 - Výroba obuvi s usňovým svrškem</v>
      </c>
      <c r="J131" s="30" t="s">
        <v>502</v>
      </c>
      <c r="K131" s="30" t="str">
        <f t="shared" si="7"/>
        <v>15.20.1 - Výroba obuvi s usňovým svrškem</v>
      </c>
      <c r="L131" s="30" t="s">
        <v>6328</v>
      </c>
      <c r="M131" s="30">
        <v>5</v>
      </c>
      <c r="N131" s="30" t="s">
        <v>3833</v>
      </c>
      <c r="O131">
        <f t="shared" si="9"/>
        <v>1</v>
      </c>
    </row>
    <row r="132" spans="1:15" x14ac:dyDescent="0.25">
      <c r="A132" s="30">
        <v>5</v>
      </c>
      <c r="B132" s="30" t="s">
        <v>3837</v>
      </c>
      <c r="C132" s="51">
        <v>15209</v>
      </c>
      <c r="D132" s="51">
        <f t="shared" si="10"/>
        <v>15209</v>
      </c>
      <c r="E132" s="52">
        <f t="shared" ref="E132:E195" si="11">IF(LEN(D132)=1,D132,IF(LEN(D132)=2,_xlfn.CONCAT(D132,"000"),IF(LEN(D132)=3,_xlfn.CONCAT(D132,"00"),IF(LEN(D132)=4,_xlfn.CONCAT(D132,"0"),D132))))</f>
        <v>15209</v>
      </c>
      <c r="F132" s="51">
        <v>15209</v>
      </c>
      <c r="G132" s="30" t="s">
        <v>506</v>
      </c>
      <c r="H132" s="30" t="s">
        <v>6329</v>
      </c>
      <c r="I132" s="30" t="str">
        <f t="shared" ref="I132:I195" si="12">F132 &amp;" - "&amp;G132</f>
        <v>15209 - Výroba ostatní obuvi</v>
      </c>
      <c r="J132" s="30" t="s">
        <v>507</v>
      </c>
      <c r="K132" s="30" t="str">
        <f t="shared" ref="K132:K195" si="13">B132 &amp;" - "&amp;G132</f>
        <v>15.20.9 - Výroba ostatní obuvi</v>
      </c>
      <c r="L132" s="30" t="s">
        <v>6330</v>
      </c>
      <c r="M132" s="30">
        <v>5</v>
      </c>
      <c r="N132" s="30" t="s">
        <v>3837</v>
      </c>
      <c r="O132">
        <f t="shared" si="9"/>
        <v>1</v>
      </c>
    </row>
    <row r="133" spans="1:15" x14ac:dyDescent="0.25">
      <c r="A133" s="30">
        <v>4</v>
      </c>
      <c r="B133" s="30" t="s">
        <v>6331</v>
      </c>
      <c r="C133" s="51">
        <v>1611</v>
      </c>
      <c r="D133" s="51">
        <f t="shared" si="10"/>
        <v>1611</v>
      </c>
      <c r="E133" s="52" t="str">
        <f t="shared" si="11"/>
        <v>16110</v>
      </c>
      <c r="F133" s="51" t="s">
        <v>511</v>
      </c>
      <c r="G133" s="30" t="s">
        <v>512</v>
      </c>
      <c r="H133" s="30" t="s">
        <v>6332</v>
      </c>
      <c r="I133" s="30" t="str">
        <f t="shared" si="12"/>
        <v>16110 - Pilařská výroba a impregnace dřeva</v>
      </c>
      <c r="J133" s="30" t="s">
        <v>513</v>
      </c>
      <c r="K133" s="30" t="str">
        <f t="shared" si="13"/>
        <v>16.11 - Pilařská výroba a impregnace dřeva</v>
      </c>
      <c r="L133" s="30" t="s">
        <v>6333</v>
      </c>
      <c r="M133" s="30">
        <v>4</v>
      </c>
      <c r="N133" s="30" t="s">
        <v>6331</v>
      </c>
      <c r="O133">
        <f t="shared" ref="O133:O196" si="14">IF(LEN(F133)=5,1,0)</f>
        <v>1</v>
      </c>
    </row>
    <row r="134" spans="1:15" x14ac:dyDescent="0.25">
      <c r="A134" s="30">
        <v>4</v>
      </c>
      <c r="B134" s="30" t="s">
        <v>6334</v>
      </c>
      <c r="C134" s="51">
        <v>1612</v>
      </c>
      <c r="D134" s="51">
        <f t="shared" si="10"/>
        <v>1612</v>
      </c>
      <c r="E134" s="52" t="str">
        <f t="shared" si="11"/>
        <v>16120</v>
      </c>
      <c r="F134" s="51" t="s">
        <v>514</v>
      </c>
      <c r="G134" s="30" t="s">
        <v>515</v>
      </c>
      <c r="H134" s="30" t="s">
        <v>6335</v>
      </c>
      <c r="I134" s="30" t="str">
        <f t="shared" si="12"/>
        <v>16120 - Zpracování a konečná úprava dřeva</v>
      </c>
      <c r="J134" s="30" t="s">
        <v>516</v>
      </c>
      <c r="K134" s="30" t="str">
        <f t="shared" si="13"/>
        <v>16.12 - Zpracování a konečná úprava dřeva</v>
      </c>
      <c r="L134" s="30" t="s">
        <v>6336</v>
      </c>
      <c r="M134" s="30">
        <v>4</v>
      </c>
      <c r="N134" s="30" t="s">
        <v>6334</v>
      </c>
      <c r="O134">
        <f t="shared" si="14"/>
        <v>1</v>
      </c>
    </row>
    <row r="135" spans="1:15" x14ac:dyDescent="0.25">
      <c r="A135" s="30">
        <v>4</v>
      </c>
      <c r="B135" s="30" t="s">
        <v>3844</v>
      </c>
      <c r="C135" s="51">
        <v>1621</v>
      </c>
      <c r="D135" s="51">
        <f t="shared" si="10"/>
        <v>1621</v>
      </c>
      <c r="E135" s="52" t="str">
        <f t="shared" si="11"/>
        <v>16210</v>
      </c>
      <c r="F135" s="51" t="s">
        <v>517</v>
      </c>
      <c r="G135" s="30" t="s">
        <v>518</v>
      </c>
      <c r="H135" s="30" t="s">
        <v>6337</v>
      </c>
      <c r="I135" s="30" t="str">
        <f t="shared" si="12"/>
        <v>16210 - Výroba dýh a desek na bázi dřeva</v>
      </c>
      <c r="J135" s="30" t="s">
        <v>519</v>
      </c>
      <c r="K135" s="30" t="str">
        <f t="shared" si="13"/>
        <v>16.21 - Výroba dýh a desek na bázi dřeva</v>
      </c>
      <c r="L135" s="30" t="s">
        <v>6338</v>
      </c>
      <c r="M135" s="30">
        <v>4</v>
      </c>
      <c r="N135" s="30" t="s">
        <v>3844</v>
      </c>
      <c r="O135">
        <f t="shared" si="14"/>
        <v>1</v>
      </c>
    </row>
    <row r="136" spans="1:15" x14ac:dyDescent="0.25">
      <c r="A136" s="30">
        <v>4</v>
      </c>
      <c r="B136" s="30" t="s">
        <v>3848</v>
      </c>
      <c r="C136" s="51">
        <v>1622</v>
      </c>
      <c r="D136" s="51">
        <f t="shared" si="10"/>
        <v>1622</v>
      </c>
      <c r="E136" s="52" t="str">
        <f t="shared" si="11"/>
        <v>16220</v>
      </c>
      <c r="F136" s="51" t="s">
        <v>523</v>
      </c>
      <c r="G136" s="30" t="s">
        <v>524</v>
      </c>
      <c r="H136" s="30" t="s">
        <v>6339</v>
      </c>
      <c r="I136" s="30" t="str">
        <f t="shared" si="12"/>
        <v>16220 - Výroba sestavených parketových podlah</v>
      </c>
      <c r="J136" s="30" t="s">
        <v>525</v>
      </c>
      <c r="K136" s="30" t="str">
        <f t="shared" si="13"/>
        <v>16.22 - Výroba sestavených parketových podlah</v>
      </c>
      <c r="L136" s="30" t="s">
        <v>3850</v>
      </c>
      <c r="M136" s="30">
        <v>4</v>
      </c>
      <c r="N136" s="30" t="s">
        <v>3848</v>
      </c>
      <c r="O136">
        <f t="shared" si="14"/>
        <v>1</v>
      </c>
    </row>
    <row r="137" spans="1:15" x14ac:dyDescent="0.25">
      <c r="A137" s="30">
        <v>4</v>
      </c>
      <c r="B137" s="30" t="s">
        <v>3851</v>
      </c>
      <c r="C137" s="51">
        <v>1623</v>
      </c>
      <c r="D137" s="51">
        <f t="shared" si="10"/>
        <v>1623</v>
      </c>
      <c r="E137" s="52" t="str">
        <f t="shared" si="11"/>
        <v>16230</v>
      </c>
      <c r="F137" s="51" t="s">
        <v>526</v>
      </c>
      <c r="G137" s="30" t="s">
        <v>527</v>
      </c>
      <c r="H137" s="30" t="s">
        <v>6340</v>
      </c>
      <c r="I137" s="30" t="str">
        <f t="shared" si="12"/>
        <v>16230 - Výroba ostatních výrobků stavebního truhlářství a tesařství</v>
      </c>
      <c r="J137" s="30" t="s">
        <v>528</v>
      </c>
      <c r="K137" s="30" t="str">
        <f t="shared" si="13"/>
        <v>16.23 - Výroba ostatních výrobků stavebního truhlářství a tesařství</v>
      </c>
      <c r="L137" s="30" t="s">
        <v>6341</v>
      </c>
      <c r="M137" s="30">
        <v>4</v>
      </c>
      <c r="N137" s="30" t="s">
        <v>3851</v>
      </c>
      <c r="O137">
        <f t="shared" si="14"/>
        <v>1</v>
      </c>
    </row>
    <row r="138" spans="1:15" x14ac:dyDescent="0.25">
      <c r="A138" s="30">
        <v>4</v>
      </c>
      <c r="B138" s="30" t="s">
        <v>3856</v>
      </c>
      <c r="C138" s="51">
        <v>1624</v>
      </c>
      <c r="D138" s="51">
        <f t="shared" si="10"/>
        <v>1624</v>
      </c>
      <c r="E138" s="52" t="str">
        <f t="shared" si="11"/>
        <v>16240</v>
      </c>
      <c r="F138" s="51" t="s">
        <v>532</v>
      </c>
      <c r="G138" s="30" t="s">
        <v>533</v>
      </c>
      <c r="H138" s="30" t="s">
        <v>6342</v>
      </c>
      <c r="I138" s="30" t="str">
        <f t="shared" si="12"/>
        <v>16240 - Výroba dřevěných obalů</v>
      </c>
      <c r="J138" s="30" t="s">
        <v>534</v>
      </c>
      <c r="K138" s="30" t="str">
        <f t="shared" si="13"/>
        <v>16.24 - Výroba dřevěných obalů</v>
      </c>
      <c r="L138" s="30" t="s">
        <v>3858</v>
      </c>
      <c r="M138" s="30">
        <v>4</v>
      </c>
      <c r="N138" s="30" t="s">
        <v>3856</v>
      </c>
      <c r="O138">
        <f t="shared" si="14"/>
        <v>1</v>
      </c>
    </row>
    <row r="139" spans="1:15" x14ac:dyDescent="0.25">
      <c r="A139" s="30">
        <v>4</v>
      </c>
      <c r="B139" s="30" t="s">
        <v>6343</v>
      </c>
      <c r="C139" s="51">
        <v>1625</v>
      </c>
      <c r="D139" s="51">
        <f t="shared" si="10"/>
        <v>1625</v>
      </c>
      <c r="E139" s="52" t="str">
        <f t="shared" si="11"/>
        <v>16250</v>
      </c>
      <c r="F139" s="51" t="s">
        <v>529</v>
      </c>
      <c r="G139" s="30" t="s">
        <v>530</v>
      </c>
      <c r="H139" s="30" t="s">
        <v>6344</v>
      </c>
      <c r="I139" s="30" t="str">
        <f t="shared" si="12"/>
        <v>16250 - Výroba dřevěných dveří a oken</v>
      </c>
      <c r="J139" s="30" t="s">
        <v>531</v>
      </c>
      <c r="K139" s="30" t="str">
        <f t="shared" si="13"/>
        <v>16.25 - Výroba dřevěných dveří a oken</v>
      </c>
      <c r="L139" s="30" t="s">
        <v>6345</v>
      </c>
      <c r="M139" s="30">
        <v>4</v>
      </c>
      <c r="N139" s="30" t="s">
        <v>6343</v>
      </c>
      <c r="O139">
        <f t="shared" si="14"/>
        <v>1</v>
      </c>
    </row>
    <row r="140" spans="1:15" x14ac:dyDescent="0.25">
      <c r="A140" s="30">
        <v>4</v>
      </c>
      <c r="B140" s="30" t="s">
        <v>6346</v>
      </c>
      <c r="C140" s="51">
        <v>1626</v>
      </c>
      <c r="D140" s="51">
        <f t="shared" si="10"/>
        <v>1626</v>
      </c>
      <c r="E140" s="52" t="str">
        <f t="shared" si="11"/>
        <v>16260</v>
      </c>
      <c r="F140" s="51" t="s">
        <v>538</v>
      </c>
      <c r="G140" s="30" t="s">
        <v>539</v>
      </c>
      <c r="H140" s="30" t="s">
        <v>6347</v>
      </c>
      <c r="I140" s="30" t="str">
        <f t="shared" si="12"/>
        <v>16260 - Výroba pevných paliv z rostlinné biomasy</v>
      </c>
      <c r="J140" s="30" t="s">
        <v>540</v>
      </c>
      <c r="K140" s="30" t="str">
        <f t="shared" si="13"/>
        <v>16.26 - Výroba pevných paliv z rostlinné biomasy</v>
      </c>
      <c r="L140" s="30" t="s">
        <v>6348</v>
      </c>
      <c r="M140" s="30">
        <v>4</v>
      </c>
      <c r="N140" s="30" t="s">
        <v>6346</v>
      </c>
      <c r="O140">
        <f t="shared" si="14"/>
        <v>1</v>
      </c>
    </row>
    <row r="141" spans="1:15" x14ac:dyDescent="0.25">
      <c r="A141" s="30">
        <v>4</v>
      </c>
      <c r="B141" s="30" t="s">
        <v>6349</v>
      </c>
      <c r="C141" s="51">
        <v>1627</v>
      </c>
      <c r="D141" s="51">
        <f t="shared" ref="D141:D204" si="15">C141</f>
        <v>1627</v>
      </c>
      <c r="E141" s="52" t="str">
        <f t="shared" si="11"/>
        <v>16270</v>
      </c>
      <c r="F141" s="51" t="s">
        <v>520</v>
      </c>
      <c r="G141" s="30" t="s">
        <v>521</v>
      </c>
      <c r="H141" s="30" t="s">
        <v>6350</v>
      </c>
      <c r="I141" s="30" t="str">
        <f t="shared" si="12"/>
        <v>16270 - Konečná úprava dřevěných výrobků</v>
      </c>
      <c r="J141" s="30" t="s">
        <v>522</v>
      </c>
      <c r="K141" s="30" t="str">
        <f t="shared" si="13"/>
        <v>16.27 - Konečná úprava dřevěných výrobků</v>
      </c>
      <c r="L141" s="30" t="s">
        <v>6351</v>
      </c>
      <c r="M141" s="30">
        <v>4</v>
      </c>
      <c r="N141" s="30" t="s">
        <v>6349</v>
      </c>
      <c r="O141">
        <f t="shared" si="14"/>
        <v>1</v>
      </c>
    </row>
    <row r="142" spans="1:15" x14ac:dyDescent="0.25">
      <c r="A142" s="30">
        <v>4</v>
      </c>
      <c r="B142" s="30" t="s">
        <v>6352</v>
      </c>
      <c r="C142" s="51">
        <v>1628</v>
      </c>
      <c r="D142" s="51">
        <f t="shared" si="15"/>
        <v>1628</v>
      </c>
      <c r="E142" s="52" t="str">
        <f t="shared" si="11"/>
        <v>16280</v>
      </c>
      <c r="F142" s="51" t="s">
        <v>541</v>
      </c>
      <c r="G142" s="30" t="s">
        <v>542</v>
      </c>
      <c r="H142" s="30" t="s">
        <v>6353</v>
      </c>
      <c r="I142" s="30" t="str">
        <f t="shared" si="12"/>
        <v>16280 - Výroba ostatních dřevěných, korkových, proutěných a slaměných výrobků</v>
      </c>
      <c r="J142" s="30" t="s">
        <v>543</v>
      </c>
      <c r="K142" s="30" t="str">
        <f t="shared" si="13"/>
        <v>16.28 - Výroba ostatních dřevěných, korkových, proutěných a slaměných výrobků</v>
      </c>
      <c r="L142" s="30" t="s">
        <v>6354</v>
      </c>
      <c r="M142" s="30">
        <v>4</v>
      </c>
      <c r="N142" s="30" t="s">
        <v>6352</v>
      </c>
      <c r="O142">
        <f t="shared" si="14"/>
        <v>1</v>
      </c>
    </row>
    <row r="143" spans="1:15" x14ac:dyDescent="0.25">
      <c r="A143" s="30">
        <v>4</v>
      </c>
      <c r="B143" s="30" t="s">
        <v>3862</v>
      </c>
      <c r="C143" s="51">
        <v>1711</v>
      </c>
      <c r="D143" s="51">
        <f t="shared" si="15"/>
        <v>1711</v>
      </c>
      <c r="E143" s="52" t="str">
        <f t="shared" si="11"/>
        <v>17110</v>
      </c>
      <c r="F143" s="51" t="s">
        <v>544</v>
      </c>
      <c r="G143" s="30" t="s">
        <v>545</v>
      </c>
      <c r="H143" s="30" t="s">
        <v>6355</v>
      </c>
      <c r="I143" s="30" t="str">
        <f t="shared" si="12"/>
        <v>17110 - Výroba buničiny</v>
      </c>
      <c r="J143" s="30" t="s">
        <v>546</v>
      </c>
      <c r="K143" s="30" t="str">
        <f t="shared" si="13"/>
        <v>17.11 - Výroba buničiny</v>
      </c>
      <c r="L143" s="30" t="s">
        <v>3864</v>
      </c>
      <c r="M143" s="30">
        <v>4</v>
      </c>
      <c r="N143" s="30" t="s">
        <v>3862</v>
      </c>
      <c r="O143">
        <f t="shared" si="14"/>
        <v>1</v>
      </c>
    </row>
    <row r="144" spans="1:15" x14ac:dyDescent="0.25">
      <c r="A144" s="30">
        <v>5</v>
      </c>
      <c r="B144" s="30" t="s">
        <v>3865</v>
      </c>
      <c r="C144" s="51">
        <v>17111</v>
      </c>
      <c r="D144" s="51">
        <f t="shared" si="15"/>
        <v>17111</v>
      </c>
      <c r="E144" s="52">
        <f t="shared" si="11"/>
        <v>17111</v>
      </c>
      <c r="F144" s="51">
        <v>17111</v>
      </c>
      <c r="G144" s="30" t="s">
        <v>548</v>
      </c>
      <c r="H144" s="30" t="s">
        <v>6356</v>
      </c>
      <c r="I144" s="30" t="str">
        <f t="shared" si="12"/>
        <v>17111 - Výroba chemických buničin</v>
      </c>
      <c r="J144" s="30" t="s">
        <v>549</v>
      </c>
      <c r="K144" s="30" t="str">
        <f t="shared" si="13"/>
        <v>17.11.1 - Výroba chemických buničin</v>
      </c>
      <c r="L144" s="30" t="s">
        <v>3866</v>
      </c>
      <c r="M144" s="30">
        <v>5</v>
      </c>
      <c r="N144" s="30" t="s">
        <v>3865</v>
      </c>
      <c r="O144">
        <f t="shared" si="14"/>
        <v>1</v>
      </c>
    </row>
    <row r="145" spans="1:15" x14ac:dyDescent="0.25">
      <c r="A145" s="30">
        <v>5</v>
      </c>
      <c r="B145" s="30" t="s">
        <v>3867</v>
      </c>
      <c r="C145" s="51">
        <v>17112</v>
      </c>
      <c r="D145" s="51">
        <f t="shared" si="15"/>
        <v>17112</v>
      </c>
      <c r="E145" s="52">
        <f t="shared" si="11"/>
        <v>17112</v>
      </c>
      <c r="F145" s="51">
        <v>17112</v>
      </c>
      <c r="G145" s="30" t="s">
        <v>551</v>
      </c>
      <c r="H145" s="30" t="s">
        <v>6357</v>
      </c>
      <c r="I145" s="30" t="str">
        <f t="shared" si="12"/>
        <v>17112 - Výroba mechanických vláknin</v>
      </c>
      <c r="J145" s="30" t="s">
        <v>552</v>
      </c>
      <c r="K145" s="30" t="str">
        <f t="shared" si="13"/>
        <v>17.11.2 - Výroba mechanických vláknin</v>
      </c>
      <c r="L145" s="30" t="s">
        <v>3868</v>
      </c>
      <c r="M145" s="30">
        <v>5</v>
      </c>
      <c r="N145" s="30" t="s">
        <v>3867</v>
      </c>
      <c r="O145">
        <f t="shared" si="14"/>
        <v>1</v>
      </c>
    </row>
    <row r="146" spans="1:15" x14ac:dyDescent="0.25">
      <c r="A146" s="30">
        <v>5</v>
      </c>
      <c r="B146" s="30" t="s">
        <v>6358</v>
      </c>
      <c r="C146" s="51">
        <v>17119</v>
      </c>
      <c r="D146" s="51">
        <f t="shared" si="15"/>
        <v>17119</v>
      </c>
      <c r="E146" s="52">
        <f t="shared" si="11"/>
        <v>17119</v>
      </c>
      <c r="F146" s="51">
        <v>17119</v>
      </c>
      <c r="G146" s="30" t="s">
        <v>554</v>
      </c>
      <c r="H146" s="30" t="s">
        <v>6359</v>
      </c>
      <c r="I146" s="30" t="str">
        <f t="shared" si="12"/>
        <v>17119 - Výroba ostatních papírenských vláknin</v>
      </c>
      <c r="J146" s="30" t="s">
        <v>557</v>
      </c>
      <c r="K146" s="30" t="str">
        <f t="shared" si="13"/>
        <v>17.11.9 - Výroba ostatních papírenských vláknin</v>
      </c>
      <c r="L146" s="30" t="s">
        <v>6360</v>
      </c>
      <c r="M146" s="30">
        <v>5</v>
      </c>
      <c r="N146" s="30" t="s">
        <v>6358</v>
      </c>
      <c r="O146">
        <f t="shared" si="14"/>
        <v>1</v>
      </c>
    </row>
    <row r="147" spans="1:15" x14ac:dyDescent="0.25">
      <c r="A147" s="30">
        <v>4</v>
      </c>
      <c r="B147" s="30" t="s">
        <v>3871</v>
      </c>
      <c r="C147" s="51">
        <v>1712</v>
      </c>
      <c r="D147" s="51">
        <f t="shared" si="15"/>
        <v>1712</v>
      </c>
      <c r="E147" s="52" t="str">
        <f t="shared" si="11"/>
        <v>17120</v>
      </c>
      <c r="F147" s="51" t="s">
        <v>558</v>
      </c>
      <c r="G147" s="30" t="s">
        <v>559</v>
      </c>
      <c r="H147" s="30" t="s">
        <v>6361</v>
      </c>
      <c r="I147" s="30" t="str">
        <f t="shared" si="12"/>
        <v>17120 - Výroba papíru a lepenky</v>
      </c>
      <c r="J147" s="30" t="s">
        <v>560</v>
      </c>
      <c r="K147" s="30" t="str">
        <f t="shared" si="13"/>
        <v>17.12 - Výroba papíru a lepenky</v>
      </c>
      <c r="L147" s="30" t="s">
        <v>3873</v>
      </c>
      <c r="M147" s="30">
        <v>4</v>
      </c>
      <c r="N147" s="30" t="s">
        <v>3871</v>
      </c>
      <c r="O147">
        <f t="shared" si="14"/>
        <v>1</v>
      </c>
    </row>
    <row r="148" spans="1:15" x14ac:dyDescent="0.25">
      <c r="A148" s="30">
        <v>4</v>
      </c>
      <c r="B148" s="30" t="s">
        <v>3874</v>
      </c>
      <c r="C148" s="51">
        <v>1721</v>
      </c>
      <c r="D148" s="51">
        <f t="shared" si="15"/>
        <v>1721</v>
      </c>
      <c r="E148" s="52" t="str">
        <f t="shared" si="11"/>
        <v>17210</v>
      </c>
      <c r="F148" s="51" t="s">
        <v>561</v>
      </c>
      <c r="G148" s="30" t="s">
        <v>562</v>
      </c>
      <c r="H148" s="30" t="s">
        <v>6362</v>
      </c>
      <c r="I148" s="30" t="str">
        <f t="shared" si="12"/>
        <v>17210 - Výroba vlnitého papíru a lepenky, papírových a lepenkových obalů</v>
      </c>
      <c r="J148" s="30" t="s">
        <v>563</v>
      </c>
      <c r="K148" s="30" t="str">
        <f t="shared" si="13"/>
        <v>17.21 - Výroba vlnitého papíru a lepenky, papírových a lepenkových obalů</v>
      </c>
      <c r="L148" s="30" t="s">
        <v>6363</v>
      </c>
      <c r="M148" s="30">
        <v>4</v>
      </c>
      <c r="N148" s="30" t="s">
        <v>3874</v>
      </c>
      <c r="O148">
        <f t="shared" si="14"/>
        <v>1</v>
      </c>
    </row>
    <row r="149" spans="1:15" x14ac:dyDescent="0.25">
      <c r="A149" s="30">
        <v>4</v>
      </c>
      <c r="B149" s="30" t="s">
        <v>3879</v>
      </c>
      <c r="C149" s="51">
        <v>1722</v>
      </c>
      <c r="D149" s="51">
        <f t="shared" si="15"/>
        <v>1722</v>
      </c>
      <c r="E149" s="52" t="str">
        <f t="shared" si="11"/>
        <v>17220</v>
      </c>
      <c r="F149" s="51" t="s">
        <v>564</v>
      </c>
      <c r="G149" s="30" t="s">
        <v>565</v>
      </c>
      <c r="H149" s="30" t="s">
        <v>6364</v>
      </c>
      <c r="I149" s="30" t="str">
        <f t="shared" si="12"/>
        <v>17220 - Výroba domácích potřeb, hygienických a toaletních výrobků z papíru</v>
      </c>
      <c r="J149" s="30" t="s">
        <v>566</v>
      </c>
      <c r="K149" s="30" t="str">
        <f t="shared" si="13"/>
        <v>17.22 - Výroba domácích potřeb, hygienických a toaletních výrobků z papíru</v>
      </c>
      <c r="L149" s="30" t="s">
        <v>3881</v>
      </c>
      <c r="M149" s="30">
        <v>4</v>
      </c>
      <c r="N149" s="30" t="s">
        <v>3879</v>
      </c>
      <c r="O149">
        <f t="shared" si="14"/>
        <v>1</v>
      </c>
    </row>
    <row r="150" spans="1:15" x14ac:dyDescent="0.25">
      <c r="A150" s="30">
        <v>4</v>
      </c>
      <c r="B150" s="30" t="s">
        <v>3882</v>
      </c>
      <c r="C150" s="51">
        <v>1723</v>
      </c>
      <c r="D150" s="51">
        <f t="shared" si="15"/>
        <v>1723</v>
      </c>
      <c r="E150" s="52" t="str">
        <f t="shared" si="11"/>
        <v>17230</v>
      </c>
      <c r="F150" s="51" t="s">
        <v>567</v>
      </c>
      <c r="G150" s="30" t="s">
        <v>568</v>
      </c>
      <c r="H150" s="30" t="s">
        <v>6365</v>
      </c>
      <c r="I150" s="30" t="str">
        <f t="shared" si="12"/>
        <v>17230 - Výroba kancelářských potřeb z papíru</v>
      </c>
      <c r="J150" s="30" t="s">
        <v>569</v>
      </c>
      <c r="K150" s="30" t="str">
        <f t="shared" si="13"/>
        <v>17.23 - Výroba kancelářských potřeb z papíru</v>
      </c>
      <c r="L150" s="30" t="s">
        <v>3884</v>
      </c>
      <c r="M150" s="30">
        <v>4</v>
      </c>
      <c r="N150" s="30" t="s">
        <v>3882</v>
      </c>
      <c r="O150">
        <f t="shared" si="14"/>
        <v>1</v>
      </c>
    </row>
    <row r="151" spans="1:15" x14ac:dyDescent="0.25">
      <c r="A151" s="30">
        <v>4</v>
      </c>
      <c r="B151" s="30" t="s">
        <v>3885</v>
      </c>
      <c r="C151" s="51">
        <v>1724</v>
      </c>
      <c r="D151" s="51">
        <f t="shared" si="15"/>
        <v>1724</v>
      </c>
      <c r="E151" s="52" t="str">
        <f t="shared" si="11"/>
        <v>17240</v>
      </c>
      <c r="F151" s="51" t="s">
        <v>570</v>
      </c>
      <c r="G151" s="30" t="s">
        <v>571</v>
      </c>
      <c r="H151" s="30" t="s">
        <v>6366</v>
      </c>
      <c r="I151" s="30" t="str">
        <f t="shared" si="12"/>
        <v>17240 - Výroba tapet</v>
      </c>
      <c r="J151" s="30" t="s">
        <v>572</v>
      </c>
      <c r="K151" s="30" t="str">
        <f t="shared" si="13"/>
        <v>17.24 - Výroba tapet</v>
      </c>
      <c r="L151" s="30" t="s">
        <v>3887</v>
      </c>
      <c r="M151" s="30">
        <v>4</v>
      </c>
      <c r="N151" s="30" t="s">
        <v>3885</v>
      </c>
      <c r="O151">
        <f t="shared" si="14"/>
        <v>1</v>
      </c>
    </row>
    <row r="152" spans="1:15" x14ac:dyDescent="0.25">
      <c r="A152" s="30">
        <v>4</v>
      </c>
      <c r="B152" s="30" t="s">
        <v>6367</v>
      </c>
      <c r="C152" s="51">
        <v>1725</v>
      </c>
      <c r="D152" s="51">
        <f t="shared" si="15"/>
        <v>1725</v>
      </c>
      <c r="E152" s="52" t="str">
        <f t="shared" si="11"/>
        <v>17250</v>
      </c>
      <c r="F152" s="51" t="s">
        <v>576</v>
      </c>
      <c r="G152" s="30" t="s">
        <v>574</v>
      </c>
      <c r="H152" s="30" t="s">
        <v>6368</v>
      </c>
      <c r="I152" s="30" t="str">
        <f t="shared" si="12"/>
        <v>17250 - Výroba ostatních výrobků z papíru a lepenky</v>
      </c>
      <c r="J152" s="30" t="s">
        <v>577</v>
      </c>
      <c r="K152" s="30" t="str">
        <f t="shared" si="13"/>
        <v>17.25 - Výroba ostatních výrobků z papíru a lepenky</v>
      </c>
      <c r="L152" s="30" t="s">
        <v>6369</v>
      </c>
      <c r="M152" s="30">
        <v>4</v>
      </c>
      <c r="N152" s="30" t="s">
        <v>6367</v>
      </c>
      <c r="O152">
        <f t="shared" si="14"/>
        <v>1</v>
      </c>
    </row>
    <row r="153" spans="1:15" x14ac:dyDescent="0.25">
      <c r="A153" s="30">
        <v>4</v>
      </c>
      <c r="B153" s="30" t="s">
        <v>3891</v>
      </c>
      <c r="C153" s="51">
        <v>1811</v>
      </c>
      <c r="D153" s="51">
        <f t="shared" si="15"/>
        <v>1811</v>
      </c>
      <c r="E153" s="52" t="str">
        <f t="shared" si="11"/>
        <v>18110</v>
      </c>
      <c r="F153" s="51" t="s">
        <v>578</v>
      </c>
      <c r="G153" s="30" t="s">
        <v>579</v>
      </c>
      <c r="H153" s="30" t="s">
        <v>6370</v>
      </c>
      <c r="I153" s="30" t="str">
        <f t="shared" si="12"/>
        <v>18110 - Tisk novin</v>
      </c>
      <c r="J153" s="30" t="s">
        <v>580</v>
      </c>
      <c r="K153" s="30" t="str">
        <f t="shared" si="13"/>
        <v>18.11 - Tisk novin</v>
      </c>
      <c r="L153" s="30" t="s">
        <v>3893</v>
      </c>
      <c r="M153" s="30">
        <v>4</v>
      </c>
      <c r="N153" s="30" t="s">
        <v>3891</v>
      </c>
      <c r="O153">
        <f t="shared" si="14"/>
        <v>1</v>
      </c>
    </row>
    <row r="154" spans="1:15" x14ac:dyDescent="0.25">
      <c r="A154" s="30">
        <v>4</v>
      </c>
      <c r="B154" s="30" t="s">
        <v>3894</v>
      </c>
      <c r="C154" s="51">
        <v>1812</v>
      </c>
      <c r="D154" s="51">
        <f t="shared" si="15"/>
        <v>1812</v>
      </c>
      <c r="E154" s="52" t="str">
        <f t="shared" si="11"/>
        <v>18120</v>
      </c>
      <c r="F154" s="51" t="s">
        <v>581</v>
      </c>
      <c r="G154" s="30" t="s">
        <v>584</v>
      </c>
      <c r="H154" s="30" t="s">
        <v>6371</v>
      </c>
      <c r="I154" s="30" t="str">
        <f t="shared" si="12"/>
        <v>18120 - Ostatní tisk</v>
      </c>
      <c r="J154" s="30" t="s">
        <v>585</v>
      </c>
      <c r="K154" s="30" t="str">
        <f t="shared" si="13"/>
        <v>18.12 - Ostatní tisk</v>
      </c>
      <c r="L154" s="30" t="s">
        <v>6372</v>
      </c>
      <c r="M154" s="30">
        <v>4</v>
      </c>
      <c r="N154" s="30" t="s">
        <v>3894</v>
      </c>
      <c r="O154">
        <f t="shared" si="14"/>
        <v>1</v>
      </c>
    </row>
    <row r="155" spans="1:15" x14ac:dyDescent="0.25">
      <c r="A155" s="30">
        <v>4</v>
      </c>
      <c r="B155" s="30" t="s">
        <v>3897</v>
      </c>
      <c r="C155" s="51">
        <v>1813</v>
      </c>
      <c r="D155" s="51">
        <f t="shared" si="15"/>
        <v>1813</v>
      </c>
      <c r="E155" s="52" t="str">
        <f t="shared" si="11"/>
        <v>18130</v>
      </c>
      <c r="F155" s="51" t="s">
        <v>586</v>
      </c>
      <c r="G155" s="30" t="s">
        <v>587</v>
      </c>
      <c r="H155" s="30" t="s">
        <v>6373</v>
      </c>
      <c r="I155" s="30" t="str">
        <f t="shared" si="12"/>
        <v>18130 - Příprava tisku a digitálních dat</v>
      </c>
      <c r="J155" s="30" t="s">
        <v>588</v>
      </c>
      <c r="K155" s="30" t="str">
        <f t="shared" si="13"/>
        <v>18.13 - Příprava tisku a digitálních dat</v>
      </c>
      <c r="L155" s="30" t="s">
        <v>3899</v>
      </c>
      <c r="M155" s="30">
        <v>4</v>
      </c>
      <c r="N155" s="30" t="s">
        <v>3897</v>
      </c>
      <c r="O155">
        <f t="shared" si="14"/>
        <v>1</v>
      </c>
    </row>
    <row r="156" spans="1:15" x14ac:dyDescent="0.25">
      <c r="A156" s="30">
        <v>4</v>
      </c>
      <c r="B156" s="30" t="s">
        <v>3900</v>
      </c>
      <c r="C156" s="51">
        <v>1814</v>
      </c>
      <c r="D156" s="51">
        <f t="shared" si="15"/>
        <v>1814</v>
      </c>
      <c r="E156" s="52" t="str">
        <f t="shared" si="11"/>
        <v>18140</v>
      </c>
      <c r="F156" s="51" t="s">
        <v>589</v>
      </c>
      <c r="G156" s="30" t="s">
        <v>590</v>
      </c>
      <c r="H156" s="30" t="s">
        <v>6374</v>
      </c>
      <c r="I156" s="30" t="str">
        <f t="shared" si="12"/>
        <v>18140 - Vázání a související činnosti</v>
      </c>
      <c r="J156" s="30" t="s">
        <v>591</v>
      </c>
      <c r="K156" s="30" t="str">
        <f t="shared" si="13"/>
        <v>18.14 - Vázání a související činnosti</v>
      </c>
      <c r="L156" s="30" t="s">
        <v>3902</v>
      </c>
      <c r="M156" s="30">
        <v>4</v>
      </c>
      <c r="N156" s="30" t="s">
        <v>3900</v>
      </c>
      <c r="O156">
        <f t="shared" si="14"/>
        <v>1</v>
      </c>
    </row>
    <row r="157" spans="1:15" x14ac:dyDescent="0.25">
      <c r="A157" s="30">
        <v>4</v>
      </c>
      <c r="B157" s="30" t="s">
        <v>3903</v>
      </c>
      <c r="C157" s="51">
        <v>1820</v>
      </c>
      <c r="D157" s="51">
        <f t="shared" si="15"/>
        <v>1820</v>
      </c>
      <c r="E157" s="52" t="str">
        <f t="shared" si="11"/>
        <v>18200</v>
      </c>
      <c r="F157" s="51" t="s">
        <v>592</v>
      </c>
      <c r="G157" s="30" t="s">
        <v>593</v>
      </c>
      <c r="H157" s="30" t="s">
        <v>6375</v>
      </c>
      <c r="I157" s="30" t="str">
        <f t="shared" si="12"/>
        <v>18200 - Rozmnožování nahraných nosičů</v>
      </c>
      <c r="J157" s="30" t="s">
        <v>594</v>
      </c>
      <c r="K157" s="30" t="str">
        <f t="shared" si="13"/>
        <v>18.20 - Rozmnožování nahraných nosičů</v>
      </c>
      <c r="L157" s="30" t="s">
        <v>6376</v>
      </c>
      <c r="M157" s="30">
        <v>4</v>
      </c>
      <c r="N157" s="30" t="s">
        <v>3903</v>
      </c>
      <c r="O157">
        <f t="shared" si="14"/>
        <v>1</v>
      </c>
    </row>
    <row r="158" spans="1:15" x14ac:dyDescent="0.25">
      <c r="A158" s="30">
        <v>4</v>
      </c>
      <c r="B158" s="30" t="s">
        <v>3907</v>
      </c>
      <c r="C158" s="51">
        <v>1910</v>
      </c>
      <c r="D158" s="51">
        <f t="shared" si="15"/>
        <v>1910</v>
      </c>
      <c r="E158" s="52" t="str">
        <f t="shared" si="11"/>
        <v>19100</v>
      </c>
      <c r="F158" s="51" t="s">
        <v>595</v>
      </c>
      <c r="G158" s="30" t="s">
        <v>596</v>
      </c>
      <c r="H158" s="30" t="s">
        <v>6377</v>
      </c>
      <c r="I158" s="30" t="str">
        <f t="shared" si="12"/>
        <v>19100 - Výroba koksárenských produktů</v>
      </c>
      <c r="J158" s="30" t="s">
        <v>597</v>
      </c>
      <c r="K158" s="30" t="str">
        <f t="shared" si="13"/>
        <v>19.10 - Výroba koksárenských produktů</v>
      </c>
      <c r="L158" s="30" t="s">
        <v>3909</v>
      </c>
      <c r="M158" s="30">
        <v>4</v>
      </c>
      <c r="N158" s="30" t="s">
        <v>3907</v>
      </c>
      <c r="O158">
        <f t="shared" si="14"/>
        <v>1</v>
      </c>
    </row>
    <row r="159" spans="1:15" x14ac:dyDescent="0.25">
      <c r="A159" s="30">
        <v>4</v>
      </c>
      <c r="B159" s="30" t="s">
        <v>3910</v>
      </c>
      <c r="C159" s="51">
        <v>1920</v>
      </c>
      <c r="D159" s="51">
        <f t="shared" si="15"/>
        <v>1920</v>
      </c>
      <c r="E159" s="52" t="str">
        <f t="shared" si="11"/>
        <v>19200</v>
      </c>
      <c r="F159" s="51" t="s">
        <v>598</v>
      </c>
      <c r="G159" s="30" t="s">
        <v>601</v>
      </c>
      <c r="H159" s="30" t="s">
        <v>6378</v>
      </c>
      <c r="I159" s="30" t="str">
        <f t="shared" si="12"/>
        <v>19200 - Výroba rafinovaných ropných produktů a produktů z fosilních paliv</v>
      </c>
      <c r="J159" s="30" t="s">
        <v>602</v>
      </c>
      <c r="K159" s="30" t="str">
        <f t="shared" si="13"/>
        <v>19.20 - Výroba rafinovaných ropných produktů a produktů z fosilních paliv</v>
      </c>
      <c r="L159" s="30" t="s">
        <v>6379</v>
      </c>
      <c r="M159" s="30">
        <v>4</v>
      </c>
      <c r="N159" s="30" t="s">
        <v>3910</v>
      </c>
      <c r="O159">
        <f t="shared" si="14"/>
        <v>1</v>
      </c>
    </row>
    <row r="160" spans="1:15" x14ac:dyDescent="0.25">
      <c r="A160" s="30">
        <v>4</v>
      </c>
      <c r="B160" s="30" t="s">
        <v>3914</v>
      </c>
      <c r="C160" s="51">
        <v>2011</v>
      </c>
      <c r="D160" s="51">
        <f t="shared" si="15"/>
        <v>2011</v>
      </c>
      <c r="E160" s="52" t="str">
        <f t="shared" si="11"/>
        <v>20110</v>
      </c>
      <c r="F160" s="51" t="s">
        <v>603</v>
      </c>
      <c r="G160" s="30" t="s">
        <v>604</v>
      </c>
      <c r="H160" s="30" t="s">
        <v>6380</v>
      </c>
      <c r="I160" s="30" t="str">
        <f t="shared" si="12"/>
        <v>20110 - Výroba technických plynů</v>
      </c>
      <c r="J160" s="30" t="s">
        <v>605</v>
      </c>
      <c r="K160" s="30" t="str">
        <f t="shared" si="13"/>
        <v>20.11 - Výroba technických plynů</v>
      </c>
      <c r="L160" s="30" t="s">
        <v>3916</v>
      </c>
      <c r="M160" s="30">
        <v>4</v>
      </c>
      <c r="N160" s="30" t="s">
        <v>3914</v>
      </c>
      <c r="O160">
        <f t="shared" si="14"/>
        <v>1</v>
      </c>
    </row>
    <row r="161" spans="1:15" x14ac:dyDescent="0.25">
      <c r="A161" s="30">
        <v>4</v>
      </c>
      <c r="B161" s="30" t="s">
        <v>3917</v>
      </c>
      <c r="C161" s="51">
        <v>2012</v>
      </c>
      <c r="D161" s="51">
        <f t="shared" si="15"/>
        <v>2012</v>
      </c>
      <c r="E161" s="52" t="str">
        <f t="shared" si="11"/>
        <v>20120</v>
      </c>
      <c r="F161" s="51" t="s">
        <v>609</v>
      </c>
      <c r="G161" s="30" t="s">
        <v>610</v>
      </c>
      <c r="H161" s="30" t="s">
        <v>6381</v>
      </c>
      <c r="I161" s="30" t="str">
        <f t="shared" si="12"/>
        <v>20120 - Výroba barviv a pigmentů</v>
      </c>
      <c r="J161" s="30" t="s">
        <v>611</v>
      </c>
      <c r="K161" s="30" t="str">
        <f t="shared" si="13"/>
        <v>20.12 - Výroba barviv a pigmentů</v>
      </c>
      <c r="L161" s="30" t="s">
        <v>3919</v>
      </c>
      <c r="M161" s="30">
        <v>4</v>
      </c>
      <c r="N161" s="30" t="s">
        <v>3917</v>
      </c>
      <c r="O161">
        <f t="shared" si="14"/>
        <v>1</v>
      </c>
    </row>
    <row r="162" spans="1:15" x14ac:dyDescent="0.25">
      <c r="A162" s="30">
        <v>4</v>
      </c>
      <c r="B162" s="30" t="s">
        <v>3920</v>
      </c>
      <c r="C162" s="51">
        <v>2013</v>
      </c>
      <c r="D162" s="51">
        <f t="shared" si="15"/>
        <v>2013</v>
      </c>
      <c r="E162" s="52" t="str">
        <f t="shared" si="11"/>
        <v>20130</v>
      </c>
      <c r="F162" s="51" t="s">
        <v>612</v>
      </c>
      <c r="G162" s="30" t="s">
        <v>613</v>
      </c>
      <c r="H162" s="30" t="s">
        <v>6382</v>
      </c>
      <c r="I162" s="30" t="str">
        <f t="shared" si="12"/>
        <v>20130 - Výroba jiných základních anorganických chemických látek</v>
      </c>
      <c r="J162" s="30" t="s">
        <v>614</v>
      </c>
      <c r="K162" s="30" t="str">
        <f t="shared" si="13"/>
        <v>20.13 - Výroba jiných základních anorganických chemických látek</v>
      </c>
      <c r="L162" s="30" t="s">
        <v>3922</v>
      </c>
      <c r="M162" s="30">
        <v>4</v>
      </c>
      <c r="N162" s="30" t="s">
        <v>3920</v>
      </c>
      <c r="O162">
        <f t="shared" si="14"/>
        <v>1</v>
      </c>
    </row>
    <row r="163" spans="1:15" x14ac:dyDescent="0.25">
      <c r="A163" s="30">
        <v>4</v>
      </c>
      <c r="B163" s="30" t="s">
        <v>3923</v>
      </c>
      <c r="C163" s="51">
        <v>2014</v>
      </c>
      <c r="D163" s="51">
        <f t="shared" si="15"/>
        <v>2014</v>
      </c>
      <c r="E163" s="52" t="str">
        <f t="shared" si="11"/>
        <v>20140</v>
      </c>
      <c r="F163" s="51" t="s">
        <v>606</v>
      </c>
      <c r="G163" s="30" t="s">
        <v>607</v>
      </c>
      <c r="H163" s="30" t="s">
        <v>6383</v>
      </c>
      <c r="I163" s="30" t="str">
        <f t="shared" si="12"/>
        <v>20140 - Výroba jiných základních organických chemických látek</v>
      </c>
      <c r="J163" s="30" t="s">
        <v>608</v>
      </c>
      <c r="K163" s="30" t="str">
        <f t="shared" si="13"/>
        <v>20.14 - Výroba jiných základních organických chemických látek</v>
      </c>
      <c r="L163" s="30" t="s">
        <v>3925</v>
      </c>
      <c r="M163" s="30">
        <v>4</v>
      </c>
      <c r="N163" s="30" t="s">
        <v>3923</v>
      </c>
      <c r="O163">
        <f t="shared" si="14"/>
        <v>1</v>
      </c>
    </row>
    <row r="164" spans="1:15" x14ac:dyDescent="0.25">
      <c r="A164" s="30">
        <v>4</v>
      </c>
      <c r="B164" s="30" t="s">
        <v>3932</v>
      </c>
      <c r="C164" s="51">
        <v>2015</v>
      </c>
      <c r="D164" s="51">
        <f t="shared" si="15"/>
        <v>2015</v>
      </c>
      <c r="E164" s="52" t="str">
        <f t="shared" si="11"/>
        <v>20150</v>
      </c>
      <c r="F164" s="51" t="s">
        <v>624</v>
      </c>
      <c r="G164" s="30" t="s">
        <v>625</v>
      </c>
      <c r="H164" s="30" t="s">
        <v>6384</v>
      </c>
      <c r="I164" s="30" t="str">
        <f t="shared" si="12"/>
        <v>20150 - Výroba hnojiv a dusíkatých sloučenin</v>
      </c>
      <c r="J164" s="30" t="s">
        <v>626</v>
      </c>
      <c r="K164" s="30" t="str">
        <f t="shared" si="13"/>
        <v>20.15 - Výroba hnojiv a dusíkatých sloučenin</v>
      </c>
      <c r="L164" s="30" t="s">
        <v>3934</v>
      </c>
      <c r="M164" s="30">
        <v>4</v>
      </c>
      <c r="N164" s="30" t="s">
        <v>3932</v>
      </c>
      <c r="O164">
        <f t="shared" si="14"/>
        <v>1</v>
      </c>
    </row>
    <row r="165" spans="1:15" x14ac:dyDescent="0.25">
      <c r="A165" s="30">
        <v>4</v>
      </c>
      <c r="B165" s="30" t="s">
        <v>3935</v>
      </c>
      <c r="C165" s="51">
        <v>2016</v>
      </c>
      <c r="D165" s="51">
        <f t="shared" si="15"/>
        <v>2016</v>
      </c>
      <c r="E165" s="52" t="str">
        <f t="shared" si="11"/>
        <v>20160</v>
      </c>
      <c r="F165" s="51" t="s">
        <v>627</v>
      </c>
      <c r="G165" s="30" t="s">
        <v>628</v>
      </c>
      <c r="H165" s="30" t="s">
        <v>6385</v>
      </c>
      <c r="I165" s="30" t="str">
        <f t="shared" si="12"/>
        <v>20160 - Výroba plastů v primárních formách</v>
      </c>
      <c r="J165" s="30" t="s">
        <v>629</v>
      </c>
      <c r="K165" s="30" t="str">
        <f t="shared" si="13"/>
        <v>20.16 - Výroba plastů v primárních formách</v>
      </c>
      <c r="L165" s="30" t="s">
        <v>3937</v>
      </c>
      <c r="M165" s="30">
        <v>4</v>
      </c>
      <c r="N165" s="30" t="s">
        <v>3935</v>
      </c>
      <c r="O165">
        <f t="shared" si="14"/>
        <v>1</v>
      </c>
    </row>
    <row r="166" spans="1:15" x14ac:dyDescent="0.25">
      <c r="A166" s="30">
        <v>4</v>
      </c>
      <c r="B166" s="30" t="s">
        <v>3938</v>
      </c>
      <c r="C166" s="51">
        <v>2017</v>
      </c>
      <c r="D166" s="51">
        <f t="shared" si="15"/>
        <v>2017</v>
      </c>
      <c r="E166" s="52" t="str">
        <f t="shared" si="11"/>
        <v>20170</v>
      </c>
      <c r="F166" s="51" t="s">
        <v>630</v>
      </c>
      <c r="G166" s="30" t="s">
        <v>631</v>
      </c>
      <c r="H166" s="30" t="s">
        <v>6386</v>
      </c>
      <c r="I166" s="30" t="str">
        <f t="shared" si="12"/>
        <v>20170 - Výroba syntetického kaučuku v primárních formách</v>
      </c>
      <c r="J166" s="30" t="s">
        <v>632</v>
      </c>
      <c r="K166" s="30" t="str">
        <f t="shared" si="13"/>
        <v>20.17 - Výroba syntetického kaučuku v primárních formách</v>
      </c>
      <c r="L166" s="30" t="s">
        <v>3940</v>
      </c>
      <c r="M166" s="30">
        <v>4</v>
      </c>
      <c r="N166" s="30" t="s">
        <v>3938</v>
      </c>
      <c r="O166">
        <f t="shared" si="14"/>
        <v>1</v>
      </c>
    </row>
    <row r="167" spans="1:15" x14ac:dyDescent="0.25">
      <c r="A167" s="30">
        <v>4</v>
      </c>
      <c r="B167" s="30" t="s">
        <v>3941</v>
      </c>
      <c r="C167" s="51">
        <v>2020</v>
      </c>
      <c r="D167" s="51">
        <f t="shared" si="15"/>
        <v>2020</v>
      </c>
      <c r="E167" s="52" t="str">
        <f t="shared" si="11"/>
        <v>20200</v>
      </c>
      <c r="F167" s="51" t="s">
        <v>633</v>
      </c>
      <c r="G167" s="30" t="s">
        <v>636</v>
      </c>
      <c r="H167" s="30" t="s">
        <v>6387</v>
      </c>
      <c r="I167" s="30" t="str">
        <f t="shared" si="12"/>
        <v>20200 - Výroba pesticidů, dezinfekčních prostředků a jiných agrochemických přípravků</v>
      </c>
      <c r="J167" s="30" t="s">
        <v>637</v>
      </c>
      <c r="K167" s="30" t="str">
        <f t="shared" si="13"/>
        <v>20.20 - Výroba pesticidů, dezinfekčních prostředků a jiných agrochemických přípravků</v>
      </c>
      <c r="L167" s="30" t="s">
        <v>6388</v>
      </c>
      <c r="M167" s="30">
        <v>4</v>
      </c>
      <c r="N167" s="30" t="s">
        <v>3941</v>
      </c>
      <c r="O167">
        <f t="shared" si="14"/>
        <v>1</v>
      </c>
    </row>
    <row r="168" spans="1:15" x14ac:dyDescent="0.25">
      <c r="A168" s="30">
        <v>4</v>
      </c>
      <c r="B168" s="30" t="s">
        <v>3944</v>
      </c>
      <c r="C168" s="51">
        <v>2030</v>
      </c>
      <c r="D168" s="51">
        <f t="shared" si="15"/>
        <v>2030</v>
      </c>
      <c r="E168" s="52" t="str">
        <f t="shared" si="11"/>
        <v>20300</v>
      </c>
      <c r="F168" s="51" t="s">
        <v>638</v>
      </c>
      <c r="G168" s="30" t="s">
        <v>641</v>
      </c>
      <c r="H168" s="30" t="s">
        <v>6389</v>
      </c>
      <c r="I168" s="30" t="str">
        <f t="shared" si="12"/>
        <v>20300 - Výroba barev, laků a jiných nátěrových hmot, tiskařských barev a tmelů</v>
      </c>
      <c r="J168" s="30" t="s">
        <v>642</v>
      </c>
      <c r="K168" s="30" t="str">
        <f t="shared" si="13"/>
        <v>20.30 - Výroba barev, laků a jiných nátěrových hmot, tiskařských barev a tmelů</v>
      </c>
      <c r="L168" s="30" t="s">
        <v>6390</v>
      </c>
      <c r="M168" s="30">
        <v>4</v>
      </c>
      <c r="N168" s="30" t="s">
        <v>3944</v>
      </c>
      <c r="O168">
        <f t="shared" si="14"/>
        <v>1</v>
      </c>
    </row>
    <row r="169" spans="1:15" x14ac:dyDescent="0.25">
      <c r="A169" s="30">
        <v>4</v>
      </c>
      <c r="B169" s="30" t="s">
        <v>3947</v>
      </c>
      <c r="C169" s="51">
        <v>2041</v>
      </c>
      <c r="D169" s="51">
        <f t="shared" si="15"/>
        <v>2041</v>
      </c>
      <c r="E169" s="52" t="str">
        <f t="shared" si="11"/>
        <v>20410</v>
      </c>
      <c r="F169" s="51" t="s">
        <v>643</v>
      </c>
      <c r="G169" s="30" t="s">
        <v>646</v>
      </c>
      <c r="H169" s="30" t="s">
        <v>6391</v>
      </c>
      <c r="I169" s="30" t="str">
        <f t="shared" si="12"/>
        <v>20410 - Výroba mýdel, detergentů a čisticích a lešticích prostředků</v>
      </c>
      <c r="J169" s="30" t="s">
        <v>647</v>
      </c>
      <c r="K169" s="30" t="str">
        <f t="shared" si="13"/>
        <v>20.41 - Výroba mýdel, detergentů a čisticích a lešticích prostředků</v>
      </c>
      <c r="L169" s="30" t="s">
        <v>6392</v>
      </c>
      <c r="M169" s="30">
        <v>4</v>
      </c>
      <c r="N169" s="30" t="s">
        <v>3947</v>
      </c>
      <c r="O169">
        <f t="shared" si="14"/>
        <v>1</v>
      </c>
    </row>
    <row r="170" spans="1:15" x14ac:dyDescent="0.25">
      <c r="A170" s="30">
        <v>4</v>
      </c>
      <c r="B170" s="30" t="s">
        <v>3950</v>
      </c>
      <c r="C170" s="51">
        <v>2042</v>
      </c>
      <c r="D170" s="51">
        <f t="shared" si="15"/>
        <v>2042</v>
      </c>
      <c r="E170" s="52" t="str">
        <f t="shared" si="11"/>
        <v>20420</v>
      </c>
      <c r="F170" s="51" t="s">
        <v>648</v>
      </c>
      <c r="G170" s="30" t="s">
        <v>649</v>
      </c>
      <c r="H170" s="30" t="s">
        <v>6393</v>
      </c>
      <c r="I170" s="30" t="str">
        <f t="shared" si="12"/>
        <v>20420 - Výroba parfémů a toaletních přípravků</v>
      </c>
      <c r="J170" s="30" t="s">
        <v>650</v>
      </c>
      <c r="K170" s="30" t="str">
        <f t="shared" si="13"/>
        <v>20.42 - Výroba parfémů a toaletních přípravků</v>
      </c>
      <c r="L170" s="30" t="s">
        <v>3952</v>
      </c>
      <c r="M170" s="30">
        <v>4</v>
      </c>
      <c r="N170" s="30" t="s">
        <v>3950</v>
      </c>
      <c r="O170">
        <f t="shared" si="14"/>
        <v>1</v>
      </c>
    </row>
    <row r="171" spans="1:15" x14ac:dyDescent="0.25">
      <c r="A171" s="30">
        <v>4</v>
      </c>
      <c r="B171" s="30" t="s">
        <v>3953</v>
      </c>
      <c r="C171" s="51">
        <v>2051</v>
      </c>
      <c r="D171" s="51">
        <f t="shared" si="15"/>
        <v>2051</v>
      </c>
      <c r="E171" s="52" t="str">
        <f t="shared" si="11"/>
        <v>20510</v>
      </c>
      <c r="F171" s="51" t="s">
        <v>615</v>
      </c>
      <c r="G171" s="30" t="s">
        <v>616</v>
      </c>
      <c r="H171" s="30" t="s">
        <v>6394</v>
      </c>
      <c r="I171" s="30" t="str">
        <f t="shared" si="12"/>
        <v>20510 - Výroba kapalných biopaliv</v>
      </c>
      <c r="J171" s="30" t="s">
        <v>617</v>
      </c>
      <c r="K171" s="30" t="str">
        <f t="shared" si="13"/>
        <v>20.51 - Výroba kapalných biopaliv</v>
      </c>
      <c r="L171" s="30" t="s">
        <v>6395</v>
      </c>
      <c r="M171" s="30">
        <v>4</v>
      </c>
      <c r="N171" s="30" t="s">
        <v>3953</v>
      </c>
      <c r="O171">
        <f t="shared" si="14"/>
        <v>1</v>
      </c>
    </row>
    <row r="172" spans="1:15" x14ac:dyDescent="0.25">
      <c r="A172" s="30">
        <v>4</v>
      </c>
      <c r="B172" s="30" t="s">
        <v>3964</v>
      </c>
      <c r="C172" s="51">
        <v>2059</v>
      </c>
      <c r="D172" s="51">
        <f t="shared" si="15"/>
        <v>2059</v>
      </c>
      <c r="E172" s="52" t="str">
        <f t="shared" si="11"/>
        <v>20590</v>
      </c>
      <c r="F172" s="51" t="s">
        <v>653</v>
      </c>
      <c r="G172" s="30" t="s">
        <v>654</v>
      </c>
      <c r="H172" s="30" t="s">
        <v>6396</v>
      </c>
      <c r="I172" s="30" t="str">
        <f t="shared" si="12"/>
        <v>20590 - Výroba ostatních chemických výrobků j. n.</v>
      </c>
      <c r="J172" s="30" t="s">
        <v>655</v>
      </c>
      <c r="K172" s="30" t="str">
        <f t="shared" si="13"/>
        <v>20.59 - Výroba ostatních chemických výrobků j. n.</v>
      </c>
      <c r="L172" s="30" t="s">
        <v>3966</v>
      </c>
      <c r="M172" s="30">
        <v>4</v>
      </c>
      <c r="N172" s="30" t="s">
        <v>3964</v>
      </c>
      <c r="O172">
        <f t="shared" si="14"/>
        <v>1</v>
      </c>
    </row>
    <row r="173" spans="1:15" x14ac:dyDescent="0.25">
      <c r="A173" s="30">
        <v>5</v>
      </c>
      <c r="B173" s="30" t="s">
        <v>3967</v>
      </c>
      <c r="C173" s="51">
        <v>20591</v>
      </c>
      <c r="D173" s="51">
        <f t="shared" si="15"/>
        <v>20591</v>
      </c>
      <c r="E173" s="52">
        <f t="shared" si="11"/>
        <v>20591</v>
      </c>
      <c r="F173" s="51">
        <v>20591</v>
      </c>
      <c r="G173" s="30" t="s">
        <v>6397</v>
      </c>
      <c r="H173" s="30" t="s">
        <v>6398</v>
      </c>
      <c r="I173" s="30" t="str">
        <f t="shared" si="12"/>
        <v>20591 - Výroba aditiv do pohonných hmot na bázi ethyltercbutyléteru (ETBE) a methyltercbutyléteru (MTBE)</v>
      </c>
      <c r="J173" s="30" t="s">
        <v>6038</v>
      </c>
      <c r="K173" s="30" t="str">
        <f t="shared" si="13"/>
        <v>20.59.1 - Výroba aditiv do pohonných hmot na bázi ethyltercbutyléteru (ETBE) a methyltercbutyléteru (MTBE)</v>
      </c>
      <c r="L173" s="30" t="s">
        <v>6399</v>
      </c>
      <c r="M173" s="30">
        <v>5</v>
      </c>
      <c r="N173" s="30" t="s">
        <v>3967</v>
      </c>
      <c r="O173">
        <f t="shared" si="14"/>
        <v>1</v>
      </c>
    </row>
    <row r="174" spans="1:15" x14ac:dyDescent="0.25">
      <c r="A174" s="30">
        <v>5</v>
      </c>
      <c r="B174" s="30" t="s">
        <v>3971</v>
      </c>
      <c r="C174" s="51">
        <v>20599</v>
      </c>
      <c r="D174" s="51">
        <f t="shared" si="15"/>
        <v>20599</v>
      </c>
      <c r="E174" s="52">
        <f t="shared" si="11"/>
        <v>20599</v>
      </c>
      <c r="F174" s="51">
        <v>20599</v>
      </c>
      <c r="G174" s="30" t="s">
        <v>666</v>
      </c>
      <c r="H174" s="30" t="s">
        <v>6400</v>
      </c>
      <c r="I174" s="30" t="str">
        <f t="shared" si="12"/>
        <v>20599 - Výroba jiných chemických výrobků j. n.</v>
      </c>
      <c r="J174" s="30" t="s">
        <v>667</v>
      </c>
      <c r="K174" s="30" t="str">
        <f t="shared" si="13"/>
        <v>20.59.9 - Výroba jiných chemických výrobků j. n.</v>
      </c>
      <c r="L174" s="30" t="s">
        <v>3972</v>
      </c>
      <c r="M174" s="30">
        <v>5</v>
      </c>
      <c r="N174" s="30" t="s">
        <v>3971</v>
      </c>
      <c r="O174">
        <f t="shared" si="14"/>
        <v>1</v>
      </c>
    </row>
    <row r="175" spans="1:15" x14ac:dyDescent="0.25">
      <c r="A175" s="30">
        <v>4</v>
      </c>
      <c r="B175" s="30" t="s">
        <v>3973</v>
      </c>
      <c r="C175" s="51">
        <v>2060</v>
      </c>
      <c r="D175" s="51">
        <f t="shared" si="15"/>
        <v>2060</v>
      </c>
      <c r="E175" s="52" t="str">
        <f t="shared" si="11"/>
        <v>20600</v>
      </c>
      <c r="F175" s="51" t="s">
        <v>669</v>
      </c>
      <c r="G175" s="30" t="s">
        <v>670</v>
      </c>
      <c r="H175" s="30" t="s">
        <v>6401</v>
      </c>
      <c r="I175" s="30" t="str">
        <f t="shared" si="12"/>
        <v>20600 - Výroba chemických vláken</v>
      </c>
      <c r="J175" s="30" t="s">
        <v>668</v>
      </c>
      <c r="K175" s="30" t="str">
        <f t="shared" si="13"/>
        <v>20.60 - Výroba chemických vláken</v>
      </c>
      <c r="L175" s="30" t="s">
        <v>3975</v>
      </c>
      <c r="M175" s="30">
        <v>4</v>
      </c>
      <c r="N175" s="30" t="s">
        <v>3973</v>
      </c>
      <c r="O175">
        <f t="shared" si="14"/>
        <v>1</v>
      </c>
    </row>
    <row r="176" spans="1:15" x14ac:dyDescent="0.25">
      <c r="A176" s="30">
        <v>4</v>
      </c>
      <c r="B176" s="30" t="s">
        <v>3976</v>
      </c>
      <c r="C176" s="51">
        <v>2110</v>
      </c>
      <c r="D176" s="51">
        <f t="shared" si="15"/>
        <v>2110</v>
      </c>
      <c r="E176" s="52" t="str">
        <f t="shared" si="11"/>
        <v>21100</v>
      </c>
      <c r="F176" s="51" t="s">
        <v>672</v>
      </c>
      <c r="G176" s="30" t="s">
        <v>673</v>
      </c>
      <c r="H176" s="30" t="s">
        <v>6402</v>
      </c>
      <c r="I176" s="30" t="str">
        <f t="shared" si="12"/>
        <v>21100 - Výroba základních farmaceutických výrobků</v>
      </c>
      <c r="J176" s="30" t="s">
        <v>671</v>
      </c>
      <c r="K176" s="30" t="str">
        <f t="shared" si="13"/>
        <v>21.10 - Výroba základních farmaceutických výrobků</v>
      </c>
      <c r="L176" s="30" t="s">
        <v>3978</v>
      </c>
      <c r="M176" s="30">
        <v>4</v>
      </c>
      <c r="N176" s="30" t="s">
        <v>3976</v>
      </c>
      <c r="O176">
        <f t="shared" si="14"/>
        <v>1</v>
      </c>
    </row>
    <row r="177" spans="1:15" x14ac:dyDescent="0.25">
      <c r="A177" s="30">
        <v>4</v>
      </c>
      <c r="B177" s="30" t="s">
        <v>3979</v>
      </c>
      <c r="C177" s="51">
        <v>2120</v>
      </c>
      <c r="D177" s="51">
        <f t="shared" si="15"/>
        <v>2120</v>
      </c>
      <c r="E177" s="52" t="str">
        <f t="shared" si="11"/>
        <v>21200</v>
      </c>
      <c r="F177" s="51" t="s">
        <v>675</v>
      </c>
      <c r="G177" s="30" t="s">
        <v>676</v>
      </c>
      <c r="H177" s="30" t="s">
        <v>6403</v>
      </c>
      <c r="I177" s="30" t="str">
        <f t="shared" si="12"/>
        <v>21200 - Výroba farmaceutických přípravků</v>
      </c>
      <c r="J177" s="30" t="s">
        <v>674</v>
      </c>
      <c r="K177" s="30" t="str">
        <f t="shared" si="13"/>
        <v>21.20 - Výroba farmaceutických přípravků</v>
      </c>
      <c r="L177" s="30" t="s">
        <v>6404</v>
      </c>
      <c r="M177" s="30">
        <v>4</v>
      </c>
      <c r="N177" s="30" t="s">
        <v>3979</v>
      </c>
      <c r="O177">
        <f t="shared" si="14"/>
        <v>1</v>
      </c>
    </row>
    <row r="178" spans="1:15" x14ac:dyDescent="0.25">
      <c r="A178" s="30">
        <v>4</v>
      </c>
      <c r="B178" s="30" t="s">
        <v>3983</v>
      </c>
      <c r="C178" s="51">
        <v>2211</v>
      </c>
      <c r="D178" s="51">
        <f t="shared" si="15"/>
        <v>2211</v>
      </c>
      <c r="E178" s="52" t="str">
        <f t="shared" si="11"/>
        <v>22110</v>
      </c>
      <c r="F178" s="51" t="s">
        <v>678</v>
      </c>
      <c r="G178" s="30" t="s">
        <v>681</v>
      </c>
      <c r="H178" s="30" t="s">
        <v>6405</v>
      </c>
      <c r="I178" s="30" t="str">
        <f t="shared" si="12"/>
        <v>22110 - Výroba pryžových plášťů a duší a protektorování pneumatik</v>
      </c>
      <c r="J178" s="30" t="s">
        <v>677</v>
      </c>
      <c r="K178" s="30" t="str">
        <f t="shared" si="13"/>
        <v>22.11 - Výroba pryžových plášťů a duší a protektorování pneumatik</v>
      </c>
      <c r="L178" s="30" t="s">
        <v>6406</v>
      </c>
      <c r="M178" s="30">
        <v>4</v>
      </c>
      <c r="N178" s="30" t="s">
        <v>3983</v>
      </c>
      <c r="O178">
        <f t="shared" si="14"/>
        <v>1</v>
      </c>
    </row>
    <row r="179" spans="1:15" x14ac:dyDescent="0.25">
      <c r="A179" s="30">
        <v>4</v>
      </c>
      <c r="B179" s="30" t="s">
        <v>6407</v>
      </c>
      <c r="C179" s="51">
        <v>2212</v>
      </c>
      <c r="D179" s="51">
        <f t="shared" si="15"/>
        <v>2212</v>
      </c>
      <c r="E179" s="52" t="str">
        <f t="shared" si="11"/>
        <v>22120</v>
      </c>
      <c r="F179" s="51" t="s">
        <v>686</v>
      </c>
      <c r="G179" s="30" t="s">
        <v>683</v>
      </c>
      <c r="H179" s="30" t="s">
        <v>6408</v>
      </c>
      <c r="I179" s="30" t="str">
        <f t="shared" si="12"/>
        <v>22120 - Výroba ostatních pryžových výrobků</v>
      </c>
      <c r="J179" s="30" t="s">
        <v>685</v>
      </c>
      <c r="K179" s="30" t="str">
        <f t="shared" si="13"/>
        <v>22.12 - Výroba ostatních pryžových výrobků</v>
      </c>
      <c r="L179" s="30" t="s">
        <v>6409</v>
      </c>
      <c r="M179" s="30">
        <v>4</v>
      </c>
      <c r="N179" s="30" t="s">
        <v>6407</v>
      </c>
      <c r="O179">
        <f t="shared" si="14"/>
        <v>1</v>
      </c>
    </row>
    <row r="180" spans="1:15" x14ac:dyDescent="0.25">
      <c r="A180" s="30">
        <v>4</v>
      </c>
      <c r="B180" s="30" t="s">
        <v>3989</v>
      </c>
      <c r="C180" s="51">
        <v>2221</v>
      </c>
      <c r="D180" s="51">
        <f t="shared" si="15"/>
        <v>2221</v>
      </c>
      <c r="E180" s="52" t="str">
        <f t="shared" si="11"/>
        <v>22210</v>
      </c>
      <c r="F180" s="51" t="s">
        <v>688</v>
      </c>
      <c r="G180" s="30" t="s">
        <v>689</v>
      </c>
      <c r="H180" s="30" t="s">
        <v>6410</v>
      </c>
      <c r="I180" s="30" t="str">
        <f t="shared" si="12"/>
        <v>22210 - Výroba plastových desek, fólií, hadic, trubek a profilů</v>
      </c>
      <c r="J180" s="30" t="s">
        <v>687</v>
      </c>
      <c r="K180" s="30" t="str">
        <f t="shared" si="13"/>
        <v>22.21 - Výroba plastových desek, fólií, hadic, trubek a profilů</v>
      </c>
      <c r="L180" s="30" t="s">
        <v>3991</v>
      </c>
      <c r="M180" s="30">
        <v>4</v>
      </c>
      <c r="N180" s="30" t="s">
        <v>3989</v>
      </c>
      <c r="O180">
        <f t="shared" si="14"/>
        <v>1</v>
      </c>
    </row>
    <row r="181" spans="1:15" x14ac:dyDescent="0.25">
      <c r="A181" s="30">
        <v>4</v>
      </c>
      <c r="B181" s="30" t="s">
        <v>3992</v>
      </c>
      <c r="C181" s="51">
        <v>2222</v>
      </c>
      <c r="D181" s="51">
        <f t="shared" si="15"/>
        <v>2222</v>
      </c>
      <c r="E181" s="52" t="str">
        <f t="shared" si="11"/>
        <v>22220</v>
      </c>
      <c r="F181" s="51" t="s">
        <v>694</v>
      </c>
      <c r="G181" s="30" t="s">
        <v>695</v>
      </c>
      <c r="H181" s="30" t="s">
        <v>6411</v>
      </c>
      <c r="I181" s="30" t="str">
        <f t="shared" si="12"/>
        <v>22220 - Výroba plastových obalů</v>
      </c>
      <c r="J181" s="30" t="s">
        <v>693</v>
      </c>
      <c r="K181" s="30" t="str">
        <f t="shared" si="13"/>
        <v>22.22 - Výroba plastových obalů</v>
      </c>
      <c r="L181" s="30" t="s">
        <v>3994</v>
      </c>
      <c r="M181" s="30">
        <v>4</v>
      </c>
      <c r="N181" s="30" t="s">
        <v>3992</v>
      </c>
      <c r="O181">
        <f t="shared" si="14"/>
        <v>1</v>
      </c>
    </row>
    <row r="182" spans="1:15" x14ac:dyDescent="0.25">
      <c r="A182" s="30">
        <v>4</v>
      </c>
      <c r="B182" s="30" t="s">
        <v>3995</v>
      </c>
      <c r="C182" s="51">
        <v>2223</v>
      </c>
      <c r="D182" s="51">
        <f t="shared" si="15"/>
        <v>2223</v>
      </c>
      <c r="E182" s="52" t="str">
        <f t="shared" si="11"/>
        <v>22230</v>
      </c>
      <c r="F182" s="51" t="s">
        <v>697</v>
      </c>
      <c r="G182" s="30" t="s">
        <v>700</v>
      </c>
      <c r="H182" s="30" t="s">
        <v>6412</v>
      </c>
      <c r="I182" s="30" t="str">
        <f t="shared" si="12"/>
        <v>22230 - Výroba plastových dveří a oken</v>
      </c>
      <c r="J182" s="30" t="s">
        <v>696</v>
      </c>
      <c r="K182" s="30" t="str">
        <f t="shared" si="13"/>
        <v>22.23 - Výroba plastových dveří a oken</v>
      </c>
      <c r="L182" s="30" t="s">
        <v>6413</v>
      </c>
      <c r="M182" s="30">
        <v>4</v>
      </c>
      <c r="N182" s="30" t="s">
        <v>3995</v>
      </c>
      <c r="O182">
        <f t="shared" si="14"/>
        <v>1</v>
      </c>
    </row>
    <row r="183" spans="1:15" x14ac:dyDescent="0.25">
      <c r="A183" s="30">
        <v>4</v>
      </c>
      <c r="B183" s="30" t="s">
        <v>6414</v>
      </c>
      <c r="C183" s="51">
        <v>2224</v>
      </c>
      <c r="D183" s="51">
        <f t="shared" si="15"/>
        <v>2224</v>
      </c>
      <c r="E183" s="52" t="str">
        <f t="shared" si="11"/>
        <v>22240</v>
      </c>
      <c r="F183" s="51" t="s">
        <v>702</v>
      </c>
      <c r="G183" s="30" t="s">
        <v>698</v>
      </c>
      <c r="H183" s="30" t="s">
        <v>6415</v>
      </c>
      <c r="I183" s="30" t="str">
        <f t="shared" si="12"/>
        <v>22240 - Výroba plastových výrobků pro stavebnictví</v>
      </c>
      <c r="J183" s="30" t="s">
        <v>701</v>
      </c>
      <c r="K183" s="30" t="str">
        <f t="shared" si="13"/>
        <v>22.24 - Výroba plastových výrobků pro stavebnictví</v>
      </c>
      <c r="L183" s="30" t="s">
        <v>6416</v>
      </c>
      <c r="M183" s="30">
        <v>4</v>
      </c>
      <c r="N183" s="30" t="s">
        <v>6414</v>
      </c>
      <c r="O183">
        <f t="shared" si="14"/>
        <v>1</v>
      </c>
    </row>
    <row r="184" spans="1:15" x14ac:dyDescent="0.25">
      <c r="A184" s="30">
        <v>4</v>
      </c>
      <c r="B184" s="30" t="s">
        <v>6417</v>
      </c>
      <c r="C184" s="51">
        <v>2225</v>
      </c>
      <c r="D184" s="51">
        <f t="shared" si="15"/>
        <v>2225</v>
      </c>
      <c r="E184" s="52" t="str">
        <f t="shared" si="11"/>
        <v>22250</v>
      </c>
      <c r="F184" s="51" t="s">
        <v>691</v>
      </c>
      <c r="G184" s="30" t="s">
        <v>692</v>
      </c>
      <c r="H184" s="30" t="s">
        <v>6418</v>
      </c>
      <c r="I184" s="30" t="str">
        <f t="shared" si="12"/>
        <v>22250 - Zpracování a konečná úprava plastových výrobků</v>
      </c>
      <c r="J184" s="30" t="s">
        <v>690</v>
      </c>
      <c r="K184" s="30" t="str">
        <f t="shared" si="13"/>
        <v>22.25 - Zpracování a konečná úprava plastových výrobků</v>
      </c>
      <c r="L184" s="30" t="s">
        <v>6419</v>
      </c>
      <c r="M184" s="30">
        <v>4</v>
      </c>
      <c r="N184" s="30" t="s">
        <v>6417</v>
      </c>
      <c r="O184">
        <f t="shared" si="14"/>
        <v>1</v>
      </c>
    </row>
    <row r="185" spans="1:15" x14ac:dyDescent="0.25">
      <c r="A185" s="30">
        <v>4</v>
      </c>
      <c r="B185" s="30" t="s">
        <v>6420</v>
      </c>
      <c r="C185" s="51">
        <v>2226</v>
      </c>
      <c r="D185" s="51">
        <f t="shared" si="15"/>
        <v>2226</v>
      </c>
      <c r="E185" s="52" t="str">
        <f t="shared" si="11"/>
        <v>22260</v>
      </c>
      <c r="F185" s="51" t="s">
        <v>710</v>
      </c>
      <c r="G185" s="30" t="s">
        <v>707</v>
      </c>
      <c r="H185" s="30" t="s">
        <v>6421</v>
      </c>
      <c r="I185" s="30" t="str">
        <f t="shared" si="12"/>
        <v>22260 - Výroba ostatních plastových výrobků</v>
      </c>
      <c r="J185" s="30" t="s">
        <v>709</v>
      </c>
      <c r="K185" s="30" t="str">
        <f t="shared" si="13"/>
        <v>22.26 - Výroba ostatních plastových výrobků</v>
      </c>
      <c r="L185" s="30" t="s">
        <v>6422</v>
      </c>
      <c r="M185" s="30">
        <v>4</v>
      </c>
      <c r="N185" s="30" t="s">
        <v>6420</v>
      </c>
      <c r="O185">
        <f t="shared" si="14"/>
        <v>1</v>
      </c>
    </row>
    <row r="186" spans="1:15" x14ac:dyDescent="0.25">
      <c r="A186" s="30">
        <v>4</v>
      </c>
      <c r="B186" s="30" t="s">
        <v>4001</v>
      </c>
      <c r="C186" s="51">
        <v>2311</v>
      </c>
      <c r="D186" s="51">
        <f t="shared" si="15"/>
        <v>2311</v>
      </c>
      <c r="E186" s="52" t="str">
        <f t="shared" si="11"/>
        <v>23110</v>
      </c>
      <c r="F186" s="51" t="s">
        <v>712</v>
      </c>
      <c r="G186" s="30" t="s">
        <v>713</v>
      </c>
      <c r="H186" s="30" t="s">
        <v>6423</v>
      </c>
      <c r="I186" s="30" t="str">
        <f t="shared" si="12"/>
        <v>23110 - Výroba plochého skla</v>
      </c>
      <c r="J186" s="30" t="s">
        <v>711</v>
      </c>
      <c r="K186" s="30" t="str">
        <f t="shared" si="13"/>
        <v>23.11 - Výroba plochého skla</v>
      </c>
      <c r="L186" s="30" t="s">
        <v>4003</v>
      </c>
      <c r="M186" s="30">
        <v>4</v>
      </c>
      <c r="N186" s="30" t="s">
        <v>4001</v>
      </c>
      <c r="O186">
        <f t="shared" si="14"/>
        <v>1</v>
      </c>
    </row>
    <row r="187" spans="1:15" x14ac:dyDescent="0.25">
      <c r="A187" s="30">
        <v>4</v>
      </c>
      <c r="B187" s="30" t="s">
        <v>4004</v>
      </c>
      <c r="C187" s="51">
        <v>2312</v>
      </c>
      <c r="D187" s="51">
        <f t="shared" si="15"/>
        <v>2312</v>
      </c>
      <c r="E187" s="52" t="str">
        <f t="shared" si="11"/>
        <v>23120</v>
      </c>
      <c r="F187" s="51" t="s">
        <v>715</v>
      </c>
      <c r="G187" s="30" t="s">
        <v>716</v>
      </c>
      <c r="H187" s="30" t="s">
        <v>6424</v>
      </c>
      <c r="I187" s="30" t="str">
        <f t="shared" si="12"/>
        <v>23120 - Tvarování a zpracování plochého skla</v>
      </c>
      <c r="J187" s="30" t="s">
        <v>714</v>
      </c>
      <c r="K187" s="30" t="str">
        <f t="shared" si="13"/>
        <v>23.12 - Tvarování a zpracování plochého skla</v>
      </c>
      <c r="L187" s="30" t="s">
        <v>4006</v>
      </c>
      <c r="M187" s="30">
        <v>4</v>
      </c>
      <c r="N187" s="30" t="s">
        <v>4004</v>
      </c>
      <c r="O187">
        <f t="shared" si="14"/>
        <v>1</v>
      </c>
    </row>
    <row r="188" spans="1:15" x14ac:dyDescent="0.25">
      <c r="A188" s="30">
        <v>4</v>
      </c>
      <c r="B188" s="30" t="s">
        <v>4007</v>
      </c>
      <c r="C188" s="51">
        <v>2313</v>
      </c>
      <c r="D188" s="51">
        <f t="shared" si="15"/>
        <v>2313</v>
      </c>
      <c r="E188" s="52" t="str">
        <f t="shared" si="11"/>
        <v>23130</v>
      </c>
      <c r="F188" s="51" t="s">
        <v>721</v>
      </c>
      <c r="G188" s="30" t="s">
        <v>722</v>
      </c>
      <c r="H188" s="30" t="s">
        <v>6425</v>
      </c>
      <c r="I188" s="30" t="str">
        <f t="shared" si="12"/>
        <v>23130 - Výroba dutého skla</v>
      </c>
      <c r="J188" s="30" t="s">
        <v>720</v>
      </c>
      <c r="K188" s="30" t="str">
        <f t="shared" si="13"/>
        <v>23.13 - Výroba dutého skla</v>
      </c>
      <c r="L188" s="30" t="s">
        <v>4009</v>
      </c>
      <c r="M188" s="30">
        <v>4</v>
      </c>
      <c r="N188" s="30" t="s">
        <v>4007</v>
      </c>
      <c r="O188">
        <f t="shared" si="14"/>
        <v>1</v>
      </c>
    </row>
    <row r="189" spans="1:15" x14ac:dyDescent="0.25">
      <c r="A189" s="30">
        <v>4</v>
      </c>
      <c r="B189" s="30" t="s">
        <v>4010</v>
      </c>
      <c r="C189" s="51">
        <v>2314</v>
      </c>
      <c r="D189" s="51">
        <f t="shared" si="15"/>
        <v>2314</v>
      </c>
      <c r="E189" s="52" t="str">
        <f t="shared" si="11"/>
        <v>23140</v>
      </c>
      <c r="F189" s="51" t="s">
        <v>724</v>
      </c>
      <c r="G189" s="30" t="s">
        <v>725</v>
      </c>
      <c r="H189" s="30" t="s">
        <v>6426</v>
      </c>
      <c r="I189" s="30" t="str">
        <f t="shared" si="12"/>
        <v>23140 - Výroba skleněných vláken</v>
      </c>
      <c r="J189" s="30" t="s">
        <v>723</v>
      </c>
      <c r="K189" s="30" t="str">
        <f t="shared" si="13"/>
        <v>23.14 - Výroba skleněných vláken</v>
      </c>
      <c r="L189" s="30" t="s">
        <v>4012</v>
      </c>
      <c r="M189" s="30">
        <v>4</v>
      </c>
      <c r="N189" s="30" t="s">
        <v>4010</v>
      </c>
      <c r="O189">
        <f t="shared" si="14"/>
        <v>1</v>
      </c>
    </row>
    <row r="190" spans="1:15" x14ac:dyDescent="0.25">
      <c r="A190" s="30">
        <v>4</v>
      </c>
      <c r="B190" s="30" t="s">
        <v>6427</v>
      </c>
      <c r="C190" s="51">
        <v>2315</v>
      </c>
      <c r="D190" s="51">
        <f t="shared" si="15"/>
        <v>2315</v>
      </c>
      <c r="E190" s="52" t="str">
        <f t="shared" si="11"/>
        <v>23150</v>
      </c>
      <c r="F190" s="51" t="s">
        <v>730</v>
      </c>
      <c r="G190" s="30" t="s">
        <v>731</v>
      </c>
      <c r="H190" s="30" t="s">
        <v>6428</v>
      </c>
      <c r="I190" s="30" t="str">
        <f t="shared" si="12"/>
        <v>23150 - Výroba a zpracování ostatního skla, včetně technického skla</v>
      </c>
      <c r="J190" s="30" t="s">
        <v>726</v>
      </c>
      <c r="K190" s="30" t="str">
        <f t="shared" si="13"/>
        <v>23.15 - Výroba a zpracování ostatního skla, včetně technického skla</v>
      </c>
      <c r="L190" s="30" t="s">
        <v>6429</v>
      </c>
      <c r="M190" s="30">
        <v>4</v>
      </c>
      <c r="N190" s="30" t="s">
        <v>6427</v>
      </c>
      <c r="O190">
        <f t="shared" si="14"/>
        <v>1</v>
      </c>
    </row>
    <row r="191" spans="1:15" x14ac:dyDescent="0.25">
      <c r="A191" s="30">
        <v>4</v>
      </c>
      <c r="B191" s="30" t="s">
        <v>4016</v>
      </c>
      <c r="C191" s="51">
        <v>2320</v>
      </c>
      <c r="D191" s="51">
        <f t="shared" si="15"/>
        <v>2320</v>
      </c>
      <c r="E191" s="52" t="str">
        <f t="shared" si="11"/>
        <v>23200</v>
      </c>
      <c r="F191" s="51" t="s">
        <v>733</v>
      </c>
      <c r="G191" s="30" t="s">
        <v>734</v>
      </c>
      <c r="H191" s="30" t="s">
        <v>6430</v>
      </c>
      <c r="I191" s="30" t="str">
        <f t="shared" si="12"/>
        <v>23200 - Výroba žáruvzdorných výrobků</v>
      </c>
      <c r="J191" s="30" t="s">
        <v>732</v>
      </c>
      <c r="K191" s="30" t="str">
        <f t="shared" si="13"/>
        <v>23.20 - Výroba žáruvzdorných výrobků</v>
      </c>
      <c r="L191" s="30" t="s">
        <v>4018</v>
      </c>
      <c r="M191" s="30">
        <v>4</v>
      </c>
      <c r="N191" s="30" t="s">
        <v>4016</v>
      </c>
      <c r="O191">
        <f t="shared" si="14"/>
        <v>1</v>
      </c>
    </row>
    <row r="192" spans="1:15" x14ac:dyDescent="0.25">
      <c r="A192" s="30">
        <v>4</v>
      </c>
      <c r="B192" s="30" t="s">
        <v>4019</v>
      </c>
      <c r="C192" s="51">
        <v>2331</v>
      </c>
      <c r="D192" s="51">
        <f t="shared" si="15"/>
        <v>2331</v>
      </c>
      <c r="E192" s="52" t="str">
        <f t="shared" si="11"/>
        <v>23310</v>
      </c>
      <c r="F192" s="51" t="s">
        <v>736</v>
      </c>
      <c r="G192" s="30" t="s">
        <v>739</v>
      </c>
      <c r="H192" s="30" t="s">
        <v>6431</v>
      </c>
      <c r="I192" s="30" t="str">
        <f t="shared" si="12"/>
        <v>23310 - Výroba keramických obkladaček a dlaždic</v>
      </c>
      <c r="J192" s="30" t="s">
        <v>735</v>
      </c>
      <c r="K192" s="30" t="str">
        <f t="shared" si="13"/>
        <v>23.31 - Výroba keramických obkladaček a dlaždic</v>
      </c>
      <c r="L192" s="30" t="s">
        <v>6432</v>
      </c>
      <c r="M192" s="30">
        <v>4</v>
      </c>
      <c r="N192" s="30" t="s">
        <v>4019</v>
      </c>
      <c r="O192">
        <f t="shared" si="14"/>
        <v>1</v>
      </c>
    </row>
    <row r="193" spans="1:15" x14ac:dyDescent="0.25">
      <c r="A193" s="30">
        <v>4</v>
      </c>
      <c r="B193" s="30" t="s">
        <v>4022</v>
      </c>
      <c r="C193" s="51">
        <v>2332</v>
      </c>
      <c r="D193" s="51">
        <f t="shared" si="15"/>
        <v>2332</v>
      </c>
      <c r="E193" s="52" t="str">
        <f t="shared" si="11"/>
        <v>23320</v>
      </c>
      <c r="F193" s="51" t="s">
        <v>741</v>
      </c>
      <c r="G193" s="30" t="s">
        <v>742</v>
      </c>
      <c r="H193" s="30" t="s">
        <v>6433</v>
      </c>
      <c r="I193" s="30" t="str">
        <f t="shared" si="12"/>
        <v>23320 - Výroba pálených zdicích materiálů, tašek, dlaždic a podobných výrobků</v>
      </c>
      <c r="J193" s="30" t="s">
        <v>740</v>
      </c>
      <c r="K193" s="30" t="str">
        <f t="shared" si="13"/>
        <v>23.32 - Výroba pálených zdicích materiálů, tašek, dlaždic a podobných výrobků</v>
      </c>
      <c r="L193" s="30" t="s">
        <v>6434</v>
      </c>
      <c r="M193" s="30">
        <v>4</v>
      </c>
      <c r="N193" s="30" t="s">
        <v>4022</v>
      </c>
      <c r="O193">
        <f t="shared" si="14"/>
        <v>1</v>
      </c>
    </row>
    <row r="194" spans="1:15" x14ac:dyDescent="0.25">
      <c r="A194" s="30">
        <v>4</v>
      </c>
      <c r="B194" s="30" t="s">
        <v>4027</v>
      </c>
      <c r="C194" s="51">
        <v>2341</v>
      </c>
      <c r="D194" s="51">
        <f t="shared" si="15"/>
        <v>2341</v>
      </c>
      <c r="E194" s="52" t="str">
        <f t="shared" si="11"/>
        <v>23410</v>
      </c>
      <c r="F194" s="51" t="s">
        <v>744</v>
      </c>
      <c r="G194" s="30" t="s">
        <v>747</v>
      </c>
      <c r="H194" s="30" t="s">
        <v>6435</v>
      </c>
      <c r="I194" s="30" t="str">
        <f t="shared" si="12"/>
        <v>23410 - Výroba porcelánových a keramických výrobků převážně pro domácnost a dekoračních předmětů</v>
      </c>
      <c r="J194" s="30" t="s">
        <v>743</v>
      </c>
      <c r="K194" s="30" t="str">
        <f t="shared" si="13"/>
        <v>23.41 - Výroba porcelánových a keramických výrobků převážně pro domácnost a dekoračních předmětů</v>
      </c>
      <c r="L194" s="30" t="s">
        <v>6436</v>
      </c>
      <c r="M194" s="30">
        <v>4</v>
      </c>
      <c r="N194" s="30" t="s">
        <v>4027</v>
      </c>
      <c r="O194">
        <f t="shared" si="14"/>
        <v>1</v>
      </c>
    </row>
    <row r="195" spans="1:15" x14ac:dyDescent="0.25">
      <c r="A195" s="30">
        <v>4</v>
      </c>
      <c r="B195" s="30" t="s">
        <v>4032</v>
      </c>
      <c r="C195" s="51">
        <v>2342</v>
      </c>
      <c r="D195" s="51">
        <f t="shared" si="15"/>
        <v>2342</v>
      </c>
      <c r="E195" s="52" t="str">
        <f t="shared" si="11"/>
        <v>23420</v>
      </c>
      <c r="F195" s="51" t="s">
        <v>749</v>
      </c>
      <c r="G195" s="30" t="s">
        <v>750</v>
      </c>
      <c r="H195" s="30" t="s">
        <v>6437</v>
      </c>
      <c r="I195" s="30" t="str">
        <f t="shared" si="12"/>
        <v>23420 - Výroba keramických sanitárních výrobků</v>
      </c>
      <c r="J195" s="30" t="s">
        <v>748</v>
      </c>
      <c r="K195" s="30" t="str">
        <f t="shared" si="13"/>
        <v>23.42 - Výroba keramických sanitárních výrobků</v>
      </c>
      <c r="L195" s="30" t="s">
        <v>4034</v>
      </c>
      <c r="M195" s="30">
        <v>4</v>
      </c>
      <c r="N195" s="30" t="s">
        <v>4032</v>
      </c>
      <c r="O195">
        <f t="shared" si="14"/>
        <v>1</v>
      </c>
    </row>
    <row r="196" spans="1:15" x14ac:dyDescent="0.25">
      <c r="A196" s="30">
        <v>4</v>
      </c>
      <c r="B196" s="30" t="s">
        <v>4035</v>
      </c>
      <c r="C196" s="51">
        <v>2343</v>
      </c>
      <c r="D196" s="51">
        <f t="shared" si="15"/>
        <v>2343</v>
      </c>
      <c r="E196" s="52" t="str">
        <f t="shared" ref="E196:E259" si="16">IF(LEN(D196)=1,D196,IF(LEN(D196)=2,_xlfn.CONCAT(D196,"000"),IF(LEN(D196)=3,_xlfn.CONCAT(D196,"00"),IF(LEN(D196)=4,_xlfn.CONCAT(D196,"0"),D196))))</f>
        <v>23430</v>
      </c>
      <c r="F196" s="51" t="s">
        <v>755</v>
      </c>
      <c r="G196" s="30" t="s">
        <v>756</v>
      </c>
      <c r="H196" s="30" t="s">
        <v>6438</v>
      </c>
      <c r="I196" s="30" t="str">
        <f t="shared" ref="I196:I259" si="17">F196 &amp;" - "&amp;G196</f>
        <v>23430 - Výroba keramických izolátorů a izolačního příslušenství</v>
      </c>
      <c r="J196" s="30" t="s">
        <v>754</v>
      </c>
      <c r="K196" s="30" t="str">
        <f t="shared" ref="K196:K259" si="18">B196 &amp;" - "&amp;G196</f>
        <v>23.43 - Výroba keramických izolátorů a izolačního příslušenství</v>
      </c>
      <c r="L196" s="30" t="s">
        <v>4037</v>
      </c>
      <c r="M196" s="30">
        <v>4</v>
      </c>
      <c r="N196" s="30" t="s">
        <v>4035</v>
      </c>
      <c r="O196">
        <f t="shared" si="14"/>
        <v>1</v>
      </c>
    </row>
    <row r="197" spans="1:15" x14ac:dyDescent="0.25">
      <c r="A197" s="30">
        <v>4</v>
      </c>
      <c r="B197" s="30" t="s">
        <v>4038</v>
      </c>
      <c r="C197" s="51">
        <v>2344</v>
      </c>
      <c r="D197" s="51">
        <f t="shared" si="15"/>
        <v>2344</v>
      </c>
      <c r="E197" s="52" t="str">
        <f t="shared" si="16"/>
        <v>23440</v>
      </c>
      <c r="F197" s="51" t="s">
        <v>758</v>
      </c>
      <c r="G197" s="30" t="s">
        <v>759</v>
      </c>
      <c r="H197" s="30" t="s">
        <v>6439</v>
      </c>
      <c r="I197" s="30" t="str">
        <f t="shared" si="17"/>
        <v>23440 - Výroba ostatních technických keramických výrobků</v>
      </c>
      <c r="J197" s="30" t="s">
        <v>757</v>
      </c>
      <c r="K197" s="30" t="str">
        <f t="shared" si="18"/>
        <v>23.44 - Výroba ostatních technických keramických výrobků</v>
      </c>
      <c r="L197" s="30" t="s">
        <v>4040</v>
      </c>
      <c r="M197" s="30">
        <v>4</v>
      </c>
      <c r="N197" s="30" t="s">
        <v>4038</v>
      </c>
      <c r="O197">
        <f t="shared" ref="O197:O260" si="19">IF(LEN(F197)=5,1,0)</f>
        <v>1</v>
      </c>
    </row>
    <row r="198" spans="1:15" x14ac:dyDescent="0.25">
      <c r="A198" s="30">
        <v>4</v>
      </c>
      <c r="B198" s="30" t="s">
        <v>6440</v>
      </c>
      <c r="C198" s="51">
        <v>2345</v>
      </c>
      <c r="D198" s="51">
        <f t="shared" si="15"/>
        <v>2345</v>
      </c>
      <c r="E198" s="52" t="str">
        <f t="shared" si="16"/>
        <v>23450</v>
      </c>
      <c r="F198" s="51" t="s">
        <v>764</v>
      </c>
      <c r="G198" s="30" t="s">
        <v>762</v>
      </c>
      <c r="H198" s="30" t="s">
        <v>6441</v>
      </c>
      <c r="I198" s="30" t="str">
        <f t="shared" si="17"/>
        <v>23450 - Výroba ostatních keramických výrobků</v>
      </c>
      <c r="J198" s="30" t="s">
        <v>760</v>
      </c>
      <c r="K198" s="30" t="str">
        <f t="shared" si="18"/>
        <v>23.45 - Výroba ostatních keramických výrobků</v>
      </c>
      <c r="L198" s="30" t="s">
        <v>6442</v>
      </c>
      <c r="M198" s="30">
        <v>4</v>
      </c>
      <c r="N198" s="30" t="s">
        <v>6440</v>
      </c>
      <c r="O198">
        <f t="shared" si="19"/>
        <v>1</v>
      </c>
    </row>
    <row r="199" spans="1:15" x14ac:dyDescent="0.25">
      <c r="A199" s="30">
        <v>4</v>
      </c>
      <c r="B199" s="30" t="s">
        <v>4044</v>
      </c>
      <c r="C199" s="51">
        <v>2351</v>
      </c>
      <c r="D199" s="51">
        <f t="shared" si="15"/>
        <v>2351</v>
      </c>
      <c r="E199" s="52" t="str">
        <f t="shared" si="16"/>
        <v>23510</v>
      </c>
      <c r="F199" s="51" t="s">
        <v>766</v>
      </c>
      <c r="G199" s="30" t="s">
        <v>767</v>
      </c>
      <c r="H199" s="30" t="s">
        <v>6443</v>
      </c>
      <c r="I199" s="30" t="str">
        <f t="shared" si="17"/>
        <v>23510 - Výroba cementu</v>
      </c>
      <c r="J199" s="30" t="s">
        <v>765</v>
      </c>
      <c r="K199" s="30" t="str">
        <f t="shared" si="18"/>
        <v>23.51 - Výroba cementu</v>
      </c>
      <c r="L199" s="30" t="s">
        <v>4046</v>
      </c>
      <c r="M199" s="30">
        <v>4</v>
      </c>
      <c r="N199" s="30" t="s">
        <v>4044</v>
      </c>
      <c r="O199">
        <f t="shared" si="19"/>
        <v>1</v>
      </c>
    </row>
    <row r="200" spans="1:15" x14ac:dyDescent="0.25">
      <c r="A200" s="30">
        <v>4</v>
      </c>
      <c r="B200" s="30" t="s">
        <v>4047</v>
      </c>
      <c r="C200" s="51">
        <v>2352</v>
      </c>
      <c r="D200" s="51">
        <f t="shared" si="15"/>
        <v>2352</v>
      </c>
      <c r="E200" s="52" t="str">
        <f t="shared" si="16"/>
        <v>23520</v>
      </c>
      <c r="F200" s="51" t="s">
        <v>769</v>
      </c>
      <c r="G200" s="30" t="s">
        <v>770</v>
      </c>
      <c r="H200" s="30" t="s">
        <v>6444</v>
      </c>
      <c r="I200" s="30" t="str">
        <f t="shared" si="17"/>
        <v>23520 - Výroba vápna a sádry</v>
      </c>
      <c r="J200" s="30" t="s">
        <v>768</v>
      </c>
      <c r="K200" s="30" t="str">
        <f t="shared" si="18"/>
        <v>23.52 - Výroba vápna a sádry</v>
      </c>
      <c r="L200" s="30" t="s">
        <v>4049</v>
      </c>
      <c r="M200" s="30">
        <v>4</v>
      </c>
      <c r="N200" s="30" t="s">
        <v>4047</v>
      </c>
      <c r="O200">
        <f t="shared" si="19"/>
        <v>1</v>
      </c>
    </row>
    <row r="201" spans="1:15" x14ac:dyDescent="0.25">
      <c r="A201" s="30">
        <v>4</v>
      </c>
      <c r="B201" s="30" t="s">
        <v>4050</v>
      </c>
      <c r="C201" s="51">
        <v>2361</v>
      </c>
      <c r="D201" s="51">
        <f t="shared" si="15"/>
        <v>2361</v>
      </c>
      <c r="E201" s="52" t="str">
        <f t="shared" si="16"/>
        <v>23610</v>
      </c>
      <c r="F201" s="51" t="s">
        <v>772</v>
      </c>
      <c r="G201" s="30" t="s">
        <v>773</v>
      </c>
      <c r="H201" s="30" t="s">
        <v>6445</v>
      </c>
      <c r="I201" s="30" t="str">
        <f t="shared" si="17"/>
        <v>23610 - Výroba betonových výrobků pro stavební účely</v>
      </c>
      <c r="J201" s="30" t="s">
        <v>771</v>
      </c>
      <c r="K201" s="30" t="str">
        <f t="shared" si="18"/>
        <v>23.61 - Výroba betonových výrobků pro stavební účely</v>
      </c>
      <c r="L201" s="30" t="s">
        <v>4052</v>
      </c>
      <c r="M201" s="30">
        <v>4</v>
      </c>
      <c r="N201" s="30" t="s">
        <v>4050</v>
      </c>
      <c r="O201">
        <f t="shared" si="19"/>
        <v>1</v>
      </c>
    </row>
    <row r="202" spans="1:15" x14ac:dyDescent="0.25">
      <c r="A202" s="30">
        <v>4</v>
      </c>
      <c r="B202" s="30" t="s">
        <v>4053</v>
      </c>
      <c r="C202" s="51">
        <v>2362</v>
      </c>
      <c r="D202" s="51">
        <f t="shared" si="15"/>
        <v>2362</v>
      </c>
      <c r="E202" s="52" t="str">
        <f t="shared" si="16"/>
        <v>23620</v>
      </c>
      <c r="F202" s="51" t="s">
        <v>775</v>
      </c>
      <c r="G202" s="30" t="s">
        <v>776</v>
      </c>
      <c r="H202" s="30" t="s">
        <v>6446</v>
      </c>
      <c r="I202" s="30" t="str">
        <f t="shared" si="17"/>
        <v>23620 - Výroba sádrových výrobků pro stavební účely</v>
      </c>
      <c r="J202" s="30" t="s">
        <v>774</v>
      </c>
      <c r="K202" s="30" t="str">
        <f t="shared" si="18"/>
        <v>23.62 - Výroba sádrových výrobků pro stavební účely</v>
      </c>
      <c r="L202" s="30" t="s">
        <v>4055</v>
      </c>
      <c r="M202" s="30">
        <v>4</v>
      </c>
      <c r="N202" s="30" t="s">
        <v>4053</v>
      </c>
      <c r="O202">
        <f t="shared" si="19"/>
        <v>1</v>
      </c>
    </row>
    <row r="203" spans="1:15" x14ac:dyDescent="0.25">
      <c r="A203" s="30">
        <v>4</v>
      </c>
      <c r="B203" s="30" t="s">
        <v>4056</v>
      </c>
      <c r="C203" s="51">
        <v>2363</v>
      </c>
      <c r="D203" s="51">
        <f t="shared" si="15"/>
        <v>2363</v>
      </c>
      <c r="E203" s="52" t="str">
        <f t="shared" si="16"/>
        <v>23630</v>
      </c>
      <c r="F203" s="51" t="s">
        <v>778</v>
      </c>
      <c r="G203" s="30" t="s">
        <v>779</v>
      </c>
      <c r="H203" s="30" t="s">
        <v>6447</v>
      </c>
      <c r="I203" s="30" t="str">
        <f t="shared" si="17"/>
        <v>23630 - Výroba betonu připraveného k lití</v>
      </c>
      <c r="J203" s="30" t="s">
        <v>777</v>
      </c>
      <c r="K203" s="30" t="str">
        <f t="shared" si="18"/>
        <v>23.63 - Výroba betonu připraveného k lití</v>
      </c>
      <c r="L203" s="30" t="s">
        <v>4058</v>
      </c>
      <c r="M203" s="30">
        <v>4</v>
      </c>
      <c r="N203" s="30" t="s">
        <v>4056</v>
      </c>
      <c r="O203">
        <f t="shared" si="19"/>
        <v>1</v>
      </c>
    </row>
    <row r="204" spans="1:15" x14ac:dyDescent="0.25">
      <c r="A204" s="30">
        <v>4</v>
      </c>
      <c r="B204" s="30" t="s">
        <v>4059</v>
      </c>
      <c r="C204" s="51">
        <v>2364</v>
      </c>
      <c r="D204" s="51">
        <f t="shared" si="15"/>
        <v>2364</v>
      </c>
      <c r="E204" s="52" t="str">
        <f t="shared" si="16"/>
        <v>23640</v>
      </c>
      <c r="F204" s="51" t="s">
        <v>781</v>
      </c>
      <c r="G204" s="30" t="s">
        <v>782</v>
      </c>
      <c r="H204" s="30" t="s">
        <v>6448</v>
      </c>
      <c r="I204" s="30" t="str">
        <f t="shared" si="17"/>
        <v>23640 - Výroba malt</v>
      </c>
      <c r="J204" s="30" t="s">
        <v>780</v>
      </c>
      <c r="K204" s="30" t="str">
        <f t="shared" si="18"/>
        <v>23.64 - Výroba malt</v>
      </c>
      <c r="L204" s="30" t="s">
        <v>6449</v>
      </c>
      <c r="M204" s="30">
        <v>4</v>
      </c>
      <c r="N204" s="30" t="s">
        <v>4059</v>
      </c>
      <c r="O204">
        <f t="shared" si="19"/>
        <v>1</v>
      </c>
    </row>
    <row r="205" spans="1:15" x14ac:dyDescent="0.25">
      <c r="A205" s="30">
        <v>4</v>
      </c>
      <c r="B205" s="30" t="s">
        <v>4063</v>
      </c>
      <c r="C205" s="51">
        <v>2365</v>
      </c>
      <c r="D205" s="51">
        <f t="shared" ref="D205:D268" si="20">C205</f>
        <v>2365</v>
      </c>
      <c r="E205" s="52" t="str">
        <f t="shared" si="16"/>
        <v>23650</v>
      </c>
      <c r="F205" s="51" t="s">
        <v>784</v>
      </c>
      <c r="G205" s="30" t="s">
        <v>787</v>
      </c>
      <c r="H205" s="30" t="s">
        <v>6450</v>
      </c>
      <c r="I205" s="30" t="str">
        <f t="shared" si="17"/>
        <v>23650 - Výroba vláknocementových výrobků</v>
      </c>
      <c r="J205" s="30" t="s">
        <v>783</v>
      </c>
      <c r="K205" s="30" t="str">
        <f t="shared" si="18"/>
        <v>23.65 - Výroba vláknocementových výrobků</v>
      </c>
      <c r="L205" s="30" t="s">
        <v>6451</v>
      </c>
      <c r="M205" s="30">
        <v>4</v>
      </c>
      <c r="N205" s="30" t="s">
        <v>4063</v>
      </c>
      <c r="O205">
        <f t="shared" si="19"/>
        <v>1</v>
      </c>
    </row>
    <row r="206" spans="1:15" x14ac:dyDescent="0.25">
      <c r="A206" s="30">
        <v>4</v>
      </c>
      <c r="B206" s="30" t="s">
        <v>6452</v>
      </c>
      <c r="C206" s="51">
        <v>2366</v>
      </c>
      <c r="D206" s="51">
        <f t="shared" si="20"/>
        <v>2366</v>
      </c>
      <c r="E206" s="52" t="str">
        <f t="shared" si="16"/>
        <v>23660</v>
      </c>
      <c r="F206" s="51" t="s">
        <v>704</v>
      </c>
      <c r="G206" s="30" t="s">
        <v>705</v>
      </c>
      <c r="H206" s="30" t="s">
        <v>6453</v>
      </c>
      <c r="I206" s="30" t="str">
        <f t="shared" si="17"/>
        <v>23660 - Výroba ostatních betonových, cementových a sádrových výrobků</v>
      </c>
      <c r="J206" s="30" t="s">
        <v>703</v>
      </c>
      <c r="K206" s="30" t="str">
        <f t="shared" si="18"/>
        <v>23.66 - Výroba ostatních betonových, cementových a sádrových výrobků</v>
      </c>
      <c r="L206" s="30" t="s">
        <v>6454</v>
      </c>
      <c r="M206" s="30">
        <v>4</v>
      </c>
      <c r="N206" s="30" t="s">
        <v>6452</v>
      </c>
      <c r="O206">
        <f t="shared" si="19"/>
        <v>1</v>
      </c>
    </row>
    <row r="207" spans="1:15" x14ac:dyDescent="0.25">
      <c r="A207" s="30">
        <v>4</v>
      </c>
      <c r="B207" s="30" t="s">
        <v>4071</v>
      </c>
      <c r="C207" s="51">
        <v>2370</v>
      </c>
      <c r="D207" s="51">
        <f t="shared" si="20"/>
        <v>2370</v>
      </c>
      <c r="E207" s="52" t="str">
        <f t="shared" si="16"/>
        <v>23700</v>
      </c>
      <c r="F207" s="51" t="s">
        <v>791</v>
      </c>
      <c r="G207" s="30" t="s">
        <v>792</v>
      </c>
      <c r="H207" s="30" t="s">
        <v>6455</v>
      </c>
      <c r="I207" s="30" t="str">
        <f t="shared" si="17"/>
        <v>23700 - Řezání, tvarování a konečná úprava kamenů</v>
      </c>
      <c r="J207" s="30" t="s">
        <v>790</v>
      </c>
      <c r="K207" s="30" t="str">
        <f t="shared" si="18"/>
        <v>23.70 - Řezání, tvarování a konečná úprava kamenů</v>
      </c>
      <c r="L207" s="30" t="s">
        <v>6456</v>
      </c>
      <c r="M207" s="30">
        <v>4</v>
      </c>
      <c r="N207" s="30" t="s">
        <v>4071</v>
      </c>
      <c r="O207">
        <f t="shared" si="19"/>
        <v>1</v>
      </c>
    </row>
    <row r="208" spans="1:15" x14ac:dyDescent="0.25">
      <c r="A208" s="30">
        <v>4</v>
      </c>
      <c r="B208" s="30" t="s">
        <v>4075</v>
      </c>
      <c r="C208" s="51">
        <v>2391</v>
      </c>
      <c r="D208" s="51">
        <f t="shared" si="20"/>
        <v>2391</v>
      </c>
      <c r="E208" s="52" t="str">
        <f t="shared" si="16"/>
        <v>23910</v>
      </c>
      <c r="F208" s="51" t="s">
        <v>794</v>
      </c>
      <c r="G208" s="30" t="s">
        <v>795</v>
      </c>
      <c r="H208" s="30" t="s">
        <v>6457</v>
      </c>
      <c r="I208" s="30" t="str">
        <f t="shared" si="17"/>
        <v>23910 - Výroba brusiv</v>
      </c>
      <c r="J208" s="30" t="s">
        <v>793</v>
      </c>
      <c r="K208" s="30" t="str">
        <f t="shared" si="18"/>
        <v>23.91 - Výroba brusiv</v>
      </c>
      <c r="L208" s="30" t="s">
        <v>4077</v>
      </c>
      <c r="M208" s="30">
        <v>4</v>
      </c>
      <c r="N208" s="30" t="s">
        <v>4075</v>
      </c>
      <c r="O208">
        <f t="shared" si="19"/>
        <v>1</v>
      </c>
    </row>
    <row r="209" spans="1:15" x14ac:dyDescent="0.25">
      <c r="A209" s="30">
        <v>4</v>
      </c>
      <c r="B209" s="30" t="s">
        <v>4078</v>
      </c>
      <c r="C209" s="51">
        <v>2399</v>
      </c>
      <c r="D209" s="51">
        <f t="shared" si="20"/>
        <v>2399</v>
      </c>
      <c r="E209" s="52" t="str">
        <f t="shared" si="16"/>
        <v>23990</v>
      </c>
      <c r="F209" s="51" t="s">
        <v>416</v>
      </c>
      <c r="G209" s="30" t="s">
        <v>417</v>
      </c>
      <c r="H209" s="30" t="s">
        <v>6458</v>
      </c>
      <c r="I209" s="30" t="str">
        <f t="shared" si="17"/>
        <v>23990 - Výroba ostatních nekovových minerálních výrobků j. n.</v>
      </c>
      <c r="J209" s="30" t="s">
        <v>418</v>
      </c>
      <c r="K209" s="30" t="str">
        <f t="shared" si="18"/>
        <v>23.99 - Výroba ostatních nekovových minerálních výrobků j. n.</v>
      </c>
      <c r="L209" s="30" t="s">
        <v>6459</v>
      </c>
      <c r="M209" s="30">
        <v>4</v>
      </c>
      <c r="N209" s="30" t="s">
        <v>4078</v>
      </c>
      <c r="O209">
        <f t="shared" si="19"/>
        <v>1</v>
      </c>
    </row>
    <row r="210" spans="1:15" x14ac:dyDescent="0.25">
      <c r="A210" s="30">
        <v>4</v>
      </c>
      <c r="B210" s="30" t="s">
        <v>4083</v>
      </c>
      <c r="C210" s="51">
        <v>2410</v>
      </c>
      <c r="D210" s="51">
        <f t="shared" si="20"/>
        <v>2410</v>
      </c>
      <c r="E210" s="52" t="str">
        <f t="shared" si="16"/>
        <v>24100</v>
      </c>
      <c r="F210" s="51" t="s">
        <v>797</v>
      </c>
      <c r="G210" s="30" t="s">
        <v>800</v>
      </c>
      <c r="H210" s="30" t="s">
        <v>6460</v>
      </c>
      <c r="I210" s="30" t="str">
        <f t="shared" si="17"/>
        <v>24100 - Výroba surového železa, oceli a feroslitin</v>
      </c>
      <c r="J210" s="30" t="s">
        <v>796</v>
      </c>
      <c r="K210" s="30" t="str">
        <f t="shared" si="18"/>
        <v>24.10 - Výroba surového železa, oceli a feroslitin</v>
      </c>
      <c r="L210" s="30" t="s">
        <v>6461</v>
      </c>
      <c r="M210" s="30">
        <v>4</v>
      </c>
      <c r="N210" s="30" t="s">
        <v>4083</v>
      </c>
      <c r="O210">
        <f t="shared" si="19"/>
        <v>1</v>
      </c>
    </row>
    <row r="211" spans="1:15" x14ac:dyDescent="0.25">
      <c r="A211" s="30">
        <v>5</v>
      </c>
      <c r="B211" s="30" t="s">
        <v>4087</v>
      </c>
      <c r="C211" s="51">
        <v>24101</v>
      </c>
      <c r="D211" s="51">
        <f t="shared" si="20"/>
        <v>24101</v>
      </c>
      <c r="E211" s="52">
        <f t="shared" si="16"/>
        <v>24101</v>
      </c>
      <c r="F211" s="51">
        <v>24101</v>
      </c>
      <c r="G211" s="30" t="s">
        <v>804</v>
      </c>
      <c r="H211" s="30" t="s">
        <v>6462</v>
      </c>
      <c r="I211" s="30" t="str">
        <f t="shared" si="17"/>
        <v>24101 - Výroba základních hutních výrobků ze železa a oceli, výroba surového železa a oceli</v>
      </c>
      <c r="J211" s="30" t="s">
        <v>801</v>
      </c>
      <c r="K211" s="30" t="str">
        <f t="shared" si="18"/>
        <v>24.10.1 - Výroba základních hutních výrobků ze železa a oceli, výroba surového železa a oceli</v>
      </c>
      <c r="L211" s="30" t="s">
        <v>6463</v>
      </c>
      <c r="M211" s="30">
        <v>5</v>
      </c>
      <c r="N211" s="30" t="s">
        <v>4087</v>
      </c>
      <c r="O211">
        <f t="shared" si="19"/>
        <v>1</v>
      </c>
    </row>
    <row r="212" spans="1:15" x14ac:dyDescent="0.25">
      <c r="A212" s="30">
        <v>5</v>
      </c>
      <c r="B212" s="30" t="s">
        <v>4089</v>
      </c>
      <c r="C212" s="51">
        <v>24102</v>
      </c>
      <c r="D212" s="51">
        <f t="shared" si="20"/>
        <v>24102</v>
      </c>
      <c r="E212" s="52">
        <f t="shared" si="16"/>
        <v>24102</v>
      </c>
      <c r="F212" s="51">
        <v>24102</v>
      </c>
      <c r="G212" s="30" t="s">
        <v>809</v>
      </c>
      <c r="H212" s="30" t="s">
        <v>6464</v>
      </c>
      <c r="I212" s="30" t="str">
        <f t="shared" si="17"/>
        <v>24102 - Výroba plochých výrobků ze železa nebo oceli válcovaných za tepla nebo za studena, kromě úzkých pásů válcovaných za studena</v>
      </c>
      <c r="J212" s="30" t="s">
        <v>805</v>
      </c>
      <c r="K212" s="30" t="str">
        <f t="shared" si="18"/>
        <v>24.10.2 - Výroba plochých výrobků ze železa nebo oceli válcovaných za tepla nebo za studena, kromě úzkých pásů válcovaných za studena</v>
      </c>
      <c r="L212" s="30" t="s">
        <v>6465</v>
      </c>
      <c r="M212" s="30">
        <v>5</v>
      </c>
      <c r="N212" s="30" t="s">
        <v>4089</v>
      </c>
      <c r="O212">
        <f t="shared" si="19"/>
        <v>1</v>
      </c>
    </row>
    <row r="213" spans="1:15" x14ac:dyDescent="0.25">
      <c r="A213" s="30">
        <v>5</v>
      </c>
      <c r="B213" s="30" t="s">
        <v>4091</v>
      </c>
      <c r="C213" s="51">
        <v>24103</v>
      </c>
      <c r="D213" s="51">
        <f t="shared" si="20"/>
        <v>24103</v>
      </c>
      <c r="E213" s="52">
        <f t="shared" si="16"/>
        <v>24103</v>
      </c>
      <c r="F213" s="51">
        <v>24103</v>
      </c>
      <c r="G213" s="30" t="s">
        <v>814</v>
      </c>
      <c r="H213" s="30" t="s">
        <v>6466</v>
      </c>
      <c r="I213" s="30" t="str">
        <f t="shared" si="17"/>
        <v>24103 - Výroba tyčí a prutů ze železa nebo oceli válcovaných za tepla</v>
      </c>
      <c r="J213" s="30" t="s">
        <v>810</v>
      </c>
      <c r="K213" s="30" t="str">
        <f t="shared" si="18"/>
        <v>24.10.3 - Výroba tyčí a prutů ze železa nebo oceli válcovaných za tepla</v>
      </c>
      <c r="L213" s="30" t="s">
        <v>6467</v>
      </c>
      <c r="M213" s="30">
        <v>5</v>
      </c>
      <c r="N213" s="30" t="s">
        <v>4091</v>
      </c>
      <c r="O213">
        <f t="shared" si="19"/>
        <v>1</v>
      </c>
    </row>
    <row r="214" spans="1:15" x14ac:dyDescent="0.25">
      <c r="A214" s="30">
        <v>5</v>
      </c>
      <c r="B214" s="30" t="s">
        <v>6468</v>
      </c>
      <c r="C214" s="51">
        <v>24109</v>
      </c>
      <c r="D214" s="51">
        <f t="shared" si="20"/>
        <v>24109</v>
      </c>
      <c r="E214" s="52">
        <f t="shared" si="16"/>
        <v>24109</v>
      </c>
      <c r="F214" s="51">
        <v>24109</v>
      </c>
      <c r="G214" s="30" t="s">
        <v>817</v>
      </c>
      <c r="H214" s="30" t="s">
        <v>6469</v>
      </c>
      <c r="I214" s="30" t="str">
        <f t="shared" si="17"/>
        <v>24109 - Výroba surového železa, oceli a feroslitin j. n.</v>
      </c>
      <c r="J214" s="30" t="s">
        <v>815</v>
      </c>
      <c r="K214" s="30" t="str">
        <f t="shared" si="18"/>
        <v>24.10.9 - Výroba surového železa, oceli a feroslitin j. n.</v>
      </c>
      <c r="L214" s="30" t="s">
        <v>6470</v>
      </c>
      <c r="M214" s="30">
        <v>5</v>
      </c>
      <c r="N214" s="30" t="s">
        <v>6468</v>
      </c>
      <c r="O214">
        <f t="shared" si="19"/>
        <v>1</v>
      </c>
    </row>
    <row r="215" spans="1:15" x14ac:dyDescent="0.25">
      <c r="A215" s="30">
        <v>4</v>
      </c>
      <c r="B215" s="30" t="s">
        <v>4094</v>
      </c>
      <c r="C215" s="51">
        <v>2420</v>
      </c>
      <c r="D215" s="51">
        <f t="shared" si="20"/>
        <v>2420</v>
      </c>
      <c r="E215" s="52" t="str">
        <f t="shared" si="16"/>
        <v>24200</v>
      </c>
      <c r="F215" s="51" t="s">
        <v>819</v>
      </c>
      <c r="G215" s="30" t="s">
        <v>820</v>
      </c>
      <c r="H215" s="30" t="s">
        <v>6471</v>
      </c>
      <c r="I215" s="30" t="str">
        <f t="shared" si="17"/>
        <v>24200 - Výroba ocelových trub, trubek, dutých profilů a souvisejících potrubních tvarovek</v>
      </c>
      <c r="J215" s="30" t="s">
        <v>818</v>
      </c>
      <c r="K215" s="30" t="str">
        <f t="shared" si="18"/>
        <v>24.20 - Výroba ocelových trub, trubek, dutých profilů a souvisejících potrubních tvarovek</v>
      </c>
      <c r="L215" s="30" t="s">
        <v>6472</v>
      </c>
      <c r="M215" s="30">
        <v>4</v>
      </c>
      <c r="N215" s="30" t="s">
        <v>4094</v>
      </c>
      <c r="O215">
        <f t="shared" si="19"/>
        <v>1</v>
      </c>
    </row>
    <row r="216" spans="1:15" x14ac:dyDescent="0.25">
      <c r="A216" s="30">
        <v>4</v>
      </c>
      <c r="B216" s="30" t="s">
        <v>4099</v>
      </c>
      <c r="C216" s="51">
        <v>2431</v>
      </c>
      <c r="D216" s="51">
        <f t="shared" si="20"/>
        <v>2431</v>
      </c>
      <c r="E216" s="52" t="str">
        <f t="shared" si="16"/>
        <v>24310</v>
      </c>
      <c r="F216" s="51" t="s">
        <v>822</v>
      </c>
      <c r="G216" s="30" t="s">
        <v>825</v>
      </c>
      <c r="H216" s="30" t="s">
        <v>6473</v>
      </c>
      <c r="I216" s="30" t="str">
        <f t="shared" si="17"/>
        <v>24310 - Tažení ocelových tyčí za studena</v>
      </c>
      <c r="J216" s="30" t="s">
        <v>821</v>
      </c>
      <c r="K216" s="30" t="str">
        <f t="shared" si="18"/>
        <v>24.31 - Tažení ocelových tyčí za studena</v>
      </c>
      <c r="L216" s="30" t="s">
        <v>6474</v>
      </c>
      <c r="M216" s="30">
        <v>4</v>
      </c>
      <c r="N216" s="30" t="s">
        <v>4099</v>
      </c>
      <c r="O216">
        <f t="shared" si="19"/>
        <v>1</v>
      </c>
    </row>
    <row r="217" spans="1:15" x14ac:dyDescent="0.25">
      <c r="A217" s="30">
        <v>4</v>
      </c>
      <c r="B217" s="30" t="s">
        <v>4102</v>
      </c>
      <c r="C217" s="51">
        <v>2432</v>
      </c>
      <c r="D217" s="51">
        <f t="shared" si="20"/>
        <v>2432</v>
      </c>
      <c r="E217" s="52" t="str">
        <f t="shared" si="16"/>
        <v>24320</v>
      </c>
      <c r="F217" s="51" t="s">
        <v>827</v>
      </c>
      <c r="G217" s="30" t="s">
        <v>828</v>
      </c>
      <c r="H217" s="30" t="s">
        <v>6475</v>
      </c>
      <c r="I217" s="30" t="str">
        <f t="shared" si="17"/>
        <v>24320 - Válcování ocelových úzkých pásů za studena</v>
      </c>
      <c r="J217" s="30" t="s">
        <v>826</v>
      </c>
      <c r="K217" s="30" t="str">
        <f t="shared" si="18"/>
        <v>24.32 - Válcování ocelových úzkých pásů za studena</v>
      </c>
      <c r="L217" s="30" t="s">
        <v>4104</v>
      </c>
      <c r="M217" s="30">
        <v>4</v>
      </c>
      <c r="N217" s="30" t="s">
        <v>4102</v>
      </c>
      <c r="O217">
        <f t="shared" si="19"/>
        <v>1</v>
      </c>
    </row>
    <row r="218" spans="1:15" x14ac:dyDescent="0.25">
      <c r="A218" s="30">
        <v>4</v>
      </c>
      <c r="B218" s="30" t="s">
        <v>4105</v>
      </c>
      <c r="C218" s="51">
        <v>2433</v>
      </c>
      <c r="D218" s="51">
        <f t="shared" si="20"/>
        <v>2433</v>
      </c>
      <c r="E218" s="52" t="str">
        <f t="shared" si="16"/>
        <v>24330</v>
      </c>
      <c r="F218" s="51" t="s">
        <v>830</v>
      </c>
      <c r="G218" s="30" t="s">
        <v>831</v>
      </c>
      <c r="H218" s="30" t="s">
        <v>6476</v>
      </c>
      <c r="I218" s="30" t="str">
        <f t="shared" si="17"/>
        <v>24330 - Tváření ocelových profilů za studena</v>
      </c>
      <c r="J218" s="30" t="s">
        <v>829</v>
      </c>
      <c r="K218" s="30" t="str">
        <f t="shared" si="18"/>
        <v>24.33 - Tváření ocelových profilů za studena</v>
      </c>
      <c r="L218" s="30" t="s">
        <v>6477</v>
      </c>
      <c r="M218" s="30">
        <v>4</v>
      </c>
      <c r="N218" s="30" t="s">
        <v>4105</v>
      </c>
      <c r="O218">
        <f t="shared" si="19"/>
        <v>1</v>
      </c>
    </row>
    <row r="219" spans="1:15" x14ac:dyDescent="0.25">
      <c r="A219" s="30">
        <v>4</v>
      </c>
      <c r="B219" s="30" t="s">
        <v>4109</v>
      </c>
      <c r="C219" s="51">
        <v>2434</v>
      </c>
      <c r="D219" s="51">
        <f t="shared" si="20"/>
        <v>2434</v>
      </c>
      <c r="E219" s="52" t="str">
        <f t="shared" si="16"/>
        <v>24340</v>
      </c>
      <c r="F219" s="51" t="s">
        <v>833</v>
      </c>
      <c r="G219" s="30" t="s">
        <v>834</v>
      </c>
      <c r="H219" s="30" t="s">
        <v>6478</v>
      </c>
      <c r="I219" s="30" t="str">
        <f t="shared" si="17"/>
        <v>24340 - Tažení ocelového drátu za studena</v>
      </c>
      <c r="J219" s="30" t="s">
        <v>832</v>
      </c>
      <c r="K219" s="30" t="str">
        <f t="shared" si="18"/>
        <v>24.34 - Tažení ocelového drátu za studena</v>
      </c>
      <c r="L219" s="30" t="s">
        <v>4111</v>
      </c>
      <c r="M219" s="30">
        <v>4</v>
      </c>
      <c r="N219" s="30" t="s">
        <v>4109</v>
      </c>
      <c r="O219">
        <f t="shared" si="19"/>
        <v>1</v>
      </c>
    </row>
    <row r="220" spans="1:15" x14ac:dyDescent="0.25">
      <c r="A220" s="30">
        <v>4</v>
      </c>
      <c r="B220" s="30" t="s">
        <v>4112</v>
      </c>
      <c r="C220" s="51">
        <v>2441</v>
      </c>
      <c r="D220" s="51">
        <f t="shared" si="20"/>
        <v>2441</v>
      </c>
      <c r="E220" s="52" t="str">
        <f t="shared" si="16"/>
        <v>24410</v>
      </c>
      <c r="F220" s="51" t="s">
        <v>836</v>
      </c>
      <c r="G220" s="30" t="s">
        <v>837</v>
      </c>
      <c r="H220" s="30" t="s">
        <v>6479</v>
      </c>
      <c r="I220" s="30" t="str">
        <f t="shared" si="17"/>
        <v>24410 - Výroba a hutní zpracování drahých kovů</v>
      </c>
      <c r="J220" s="30" t="s">
        <v>835</v>
      </c>
      <c r="K220" s="30" t="str">
        <f t="shared" si="18"/>
        <v>24.41 - Výroba a hutní zpracování drahých kovů</v>
      </c>
      <c r="L220" s="30" t="s">
        <v>4114</v>
      </c>
      <c r="M220" s="30">
        <v>4</v>
      </c>
      <c r="N220" s="30" t="s">
        <v>4112</v>
      </c>
      <c r="O220">
        <f t="shared" si="19"/>
        <v>1</v>
      </c>
    </row>
    <row r="221" spans="1:15" x14ac:dyDescent="0.25">
      <c r="A221" s="30">
        <v>4</v>
      </c>
      <c r="B221" s="30" t="s">
        <v>4115</v>
      </c>
      <c r="C221" s="51">
        <v>2442</v>
      </c>
      <c r="D221" s="51">
        <f t="shared" si="20"/>
        <v>2442</v>
      </c>
      <c r="E221" s="52" t="str">
        <f t="shared" si="16"/>
        <v>24420</v>
      </c>
      <c r="F221" s="51" t="s">
        <v>839</v>
      </c>
      <c r="G221" s="30" t="s">
        <v>840</v>
      </c>
      <c r="H221" s="30" t="s">
        <v>6480</v>
      </c>
      <c r="I221" s="30" t="str">
        <f t="shared" si="17"/>
        <v>24420 - Výroba a hutní zpracování hliníku</v>
      </c>
      <c r="J221" s="30" t="s">
        <v>838</v>
      </c>
      <c r="K221" s="30" t="str">
        <f t="shared" si="18"/>
        <v>24.42 - Výroba a hutní zpracování hliníku</v>
      </c>
      <c r="L221" s="30" t="s">
        <v>4117</v>
      </c>
      <c r="M221" s="30">
        <v>4</v>
      </c>
      <c r="N221" s="30" t="s">
        <v>4115</v>
      </c>
      <c r="O221">
        <f t="shared" si="19"/>
        <v>1</v>
      </c>
    </row>
    <row r="222" spans="1:15" x14ac:dyDescent="0.25">
      <c r="A222" s="30">
        <v>4</v>
      </c>
      <c r="B222" s="30" t="s">
        <v>4118</v>
      </c>
      <c r="C222" s="51">
        <v>2443</v>
      </c>
      <c r="D222" s="51">
        <f t="shared" si="20"/>
        <v>2443</v>
      </c>
      <c r="E222" s="52" t="str">
        <f t="shared" si="16"/>
        <v>24430</v>
      </c>
      <c r="F222" s="51" t="s">
        <v>842</v>
      </c>
      <c r="G222" s="30" t="s">
        <v>843</v>
      </c>
      <c r="H222" s="30" t="s">
        <v>6481</v>
      </c>
      <c r="I222" s="30" t="str">
        <f t="shared" si="17"/>
        <v>24430 - Výroba a hutní zpracování olova, zinku a cínu</v>
      </c>
      <c r="J222" s="30" t="s">
        <v>841</v>
      </c>
      <c r="K222" s="30" t="str">
        <f t="shared" si="18"/>
        <v>24.43 - Výroba a hutní zpracování olova, zinku a cínu</v>
      </c>
      <c r="L222" s="30" t="s">
        <v>4120</v>
      </c>
      <c r="M222" s="30">
        <v>4</v>
      </c>
      <c r="N222" s="30" t="s">
        <v>4118</v>
      </c>
      <c r="O222">
        <f t="shared" si="19"/>
        <v>1</v>
      </c>
    </row>
    <row r="223" spans="1:15" x14ac:dyDescent="0.25">
      <c r="A223" s="30">
        <v>4</v>
      </c>
      <c r="B223" s="30" t="s">
        <v>4121</v>
      </c>
      <c r="C223" s="51">
        <v>2444</v>
      </c>
      <c r="D223" s="51">
        <f t="shared" si="20"/>
        <v>2444</v>
      </c>
      <c r="E223" s="52" t="str">
        <f t="shared" si="16"/>
        <v>24440</v>
      </c>
      <c r="F223" s="51" t="s">
        <v>845</v>
      </c>
      <c r="G223" s="30" t="s">
        <v>846</v>
      </c>
      <c r="H223" s="30" t="s">
        <v>6482</v>
      </c>
      <c r="I223" s="30" t="str">
        <f t="shared" si="17"/>
        <v>24440 - Výroba a hutní zpracování mědi</v>
      </c>
      <c r="J223" s="30" t="s">
        <v>844</v>
      </c>
      <c r="K223" s="30" t="str">
        <f t="shared" si="18"/>
        <v>24.44 - Výroba a hutní zpracování mědi</v>
      </c>
      <c r="L223" s="30" t="s">
        <v>4123</v>
      </c>
      <c r="M223" s="30">
        <v>4</v>
      </c>
      <c r="N223" s="30" t="s">
        <v>4121</v>
      </c>
      <c r="O223">
        <f t="shared" si="19"/>
        <v>1</v>
      </c>
    </row>
    <row r="224" spans="1:15" x14ac:dyDescent="0.25">
      <c r="A224" s="30">
        <v>4</v>
      </c>
      <c r="B224" s="30" t="s">
        <v>4124</v>
      </c>
      <c r="C224" s="51">
        <v>2445</v>
      </c>
      <c r="D224" s="51">
        <f t="shared" si="20"/>
        <v>2445</v>
      </c>
      <c r="E224" s="52" t="str">
        <f t="shared" si="16"/>
        <v>24450</v>
      </c>
      <c r="F224" s="51" t="s">
        <v>848</v>
      </c>
      <c r="G224" s="30" t="s">
        <v>849</v>
      </c>
      <c r="H224" s="30" t="s">
        <v>6483</v>
      </c>
      <c r="I224" s="30" t="str">
        <f t="shared" si="17"/>
        <v>24450 - Výroba a hutní zpracování ostatních neželezných kovů</v>
      </c>
      <c r="J224" s="30" t="s">
        <v>847</v>
      </c>
      <c r="K224" s="30" t="str">
        <f t="shared" si="18"/>
        <v>24.45 - Výroba a hutní zpracování ostatních neželezných kovů</v>
      </c>
      <c r="L224" s="30" t="s">
        <v>4126</v>
      </c>
      <c r="M224" s="30">
        <v>4</v>
      </c>
      <c r="N224" s="30" t="s">
        <v>4124</v>
      </c>
      <c r="O224">
        <f t="shared" si="19"/>
        <v>1</v>
      </c>
    </row>
    <row r="225" spans="1:15" x14ac:dyDescent="0.25">
      <c r="A225" s="30">
        <v>4</v>
      </c>
      <c r="B225" s="30" t="s">
        <v>4127</v>
      </c>
      <c r="C225" s="51">
        <v>2446</v>
      </c>
      <c r="D225" s="51">
        <f t="shared" si="20"/>
        <v>2446</v>
      </c>
      <c r="E225" s="52" t="str">
        <f t="shared" si="16"/>
        <v>24460</v>
      </c>
      <c r="F225" s="51" t="s">
        <v>851</v>
      </c>
      <c r="G225" s="30" t="s">
        <v>852</v>
      </c>
      <c r="H225" s="30" t="s">
        <v>6484</v>
      </c>
      <c r="I225" s="30" t="str">
        <f t="shared" si="17"/>
        <v>24460 - Zpracování jaderného paliva</v>
      </c>
      <c r="J225" s="30" t="s">
        <v>850</v>
      </c>
      <c r="K225" s="30" t="str">
        <f t="shared" si="18"/>
        <v>24.46 - Zpracování jaderného paliva</v>
      </c>
      <c r="L225" s="30" t="s">
        <v>4129</v>
      </c>
      <c r="M225" s="30">
        <v>4</v>
      </c>
      <c r="N225" s="30" t="s">
        <v>4127</v>
      </c>
      <c r="O225">
        <f t="shared" si="19"/>
        <v>1</v>
      </c>
    </row>
    <row r="226" spans="1:15" x14ac:dyDescent="0.25">
      <c r="A226" s="30">
        <v>4</v>
      </c>
      <c r="B226" s="30" t="s">
        <v>4130</v>
      </c>
      <c r="C226" s="51">
        <v>2451</v>
      </c>
      <c r="D226" s="51">
        <f t="shared" si="20"/>
        <v>2451</v>
      </c>
      <c r="E226" s="52" t="str">
        <f t="shared" si="16"/>
        <v>24510</v>
      </c>
      <c r="F226" s="51" t="s">
        <v>854</v>
      </c>
      <c r="G226" s="30" t="s">
        <v>857</v>
      </c>
      <c r="H226" s="30" t="s">
        <v>6485</v>
      </c>
      <c r="I226" s="30" t="str">
        <f t="shared" si="17"/>
        <v>24510 - Odlévání litiny</v>
      </c>
      <c r="J226" s="30" t="s">
        <v>853</v>
      </c>
      <c r="K226" s="30" t="str">
        <f t="shared" si="18"/>
        <v>24.51 - Odlévání litiny</v>
      </c>
      <c r="L226" s="30" t="s">
        <v>6486</v>
      </c>
      <c r="M226" s="30">
        <v>4</v>
      </c>
      <c r="N226" s="30" t="s">
        <v>4130</v>
      </c>
      <c r="O226">
        <f t="shared" si="19"/>
        <v>1</v>
      </c>
    </row>
    <row r="227" spans="1:15" x14ac:dyDescent="0.25">
      <c r="A227" s="30">
        <v>5</v>
      </c>
      <c r="B227" s="30" t="s">
        <v>4133</v>
      </c>
      <c r="C227" s="51">
        <v>24511</v>
      </c>
      <c r="D227" s="51">
        <f t="shared" si="20"/>
        <v>24511</v>
      </c>
      <c r="E227" s="52">
        <f t="shared" si="16"/>
        <v>24511</v>
      </c>
      <c r="F227" s="51">
        <v>24511</v>
      </c>
      <c r="G227" s="30" t="s">
        <v>862</v>
      </c>
      <c r="H227" s="30" t="s">
        <v>6487</v>
      </c>
      <c r="I227" s="30" t="str">
        <f t="shared" si="17"/>
        <v>24511 - Odlévání litiny s lupínkovým grafitem</v>
      </c>
      <c r="J227" s="30" t="s">
        <v>858</v>
      </c>
      <c r="K227" s="30" t="str">
        <f t="shared" si="18"/>
        <v>24.51.1 - Odlévání litiny s lupínkovým grafitem</v>
      </c>
      <c r="L227" s="30" t="s">
        <v>6488</v>
      </c>
      <c r="M227" s="30">
        <v>5</v>
      </c>
      <c r="N227" s="30" t="s">
        <v>4133</v>
      </c>
      <c r="O227">
        <f t="shared" si="19"/>
        <v>1</v>
      </c>
    </row>
    <row r="228" spans="1:15" x14ac:dyDescent="0.25">
      <c r="A228" s="30">
        <v>5</v>
      </c>
      <c r="B228" s="30" t="s">
        <v>4135</v>
      </c>
      <c r="C228" s="51">
        <v>24512</v>
      </c>
      <c r="D228" s="51">
        <f t="shared" si="20"/>
        <v>24512</v>
      </c>
      <c r="E228" s="52">
        <f t="shared" si="16"/>
        <v>24512</v>
      </c>
      <c r="F228" s="51">
        <v>24512</v>
      </c>
      <c r="G228" s="30" t="s">
        <v>867</v>
      </c>
      <c r="H228" s="30" t="s">
        <v>6489</v>
      </c>
      <c r="I228" s="30" t="str">
        <f t="shared" si="17"/>
        <v>24512 - Odlévání litiny s kuličkovým grafitem</v>
      </c>
      <c r="J228" s="30" t="s">
        <v>863</v>
      </c>
      <c r="K228" s="30" t="str">
        <f t="shared" si="18"/>
        <v>24.51.2 - Odlévání litiny s kuličkovým grafitem</v>
      </c>
      <c r="L228" s="30" t="s">
        <v>6490</v>
      </c>
      <c r="M228" s="30">
        <v>5</v>
      </c>
      <c r="N228" s="30" t="s">
        <v>4135</v>
      </c>
      <c r="O228">
        <f t="shared" si="19"/>
        <v>1</v>
      </c>
    </row>
    <row r="229" spans="1:15" x14ac:dyDescent="0.25">
      <c r="A229" s="30">
        <v>5</v>
      </c>
      <c r="B229" s="30" t="s">
        <v>4137</v>
      </c>
      <c r="C229" s="51">
        <v>24519</v>
      </c>
      <c r="D229" s="51">
        <f t="shared" si="20"/>
        <v>24519</v>
      </c>
      <c r="E229" s="52">
        <f t="shared" si="16"/>
        <v>24519</v>
      </c>
      <c r="F229" s="51">
        <v>24519</v>
      </c>
      <c r="G229" s="30" t="s">
        <v>872</v>
      </c>
      <c r="H229" s="30" t="s">
        <v>6491</v>
      </c>
      <c r="I229" s="30" t="str">
        <f t="shared" si="17"/>
        <v>24519 - Odlévání ostatní litiny</v>
      </c>
      <c r="J229" s="30" t="s">
        <v>868</v>
      </c>
      <c r="K229" s="30" t="str">
        <f t="shared" si="18"/>
        <v>24.51.9 - Odlévání ostatní litiny</v>
      </c>
      <c r="L229" s="30" t="s">
        <v>6492</v>
      </c>
      <c r="M229" s="30">
        <v>5</v>
      </c>
      <c r="N229" s="30" t="s">
        <v>4137</v>
      </c>
      <c r="O229">
        <f t="shared" si="19"/>
        <v>1</v>
      </c>
    </row>
    <row r="230" spans="1:15" x14ac:dyDescent="0.25">
      <c r="A230" s="30">
        <v>4</v>
      </c>
      <c r="B230" s="30" t="s">
        <v>4139</v>
      </c>
      <c r="C230" s="51">
        <v>2452</v>
      </c>
      <c r="D230" s="51">
        <f t="shared" si="20"/>
        <v>2452</v>
      </c>
      <c r="E230" s="52" t="str">
        <f t="shared" si="16"/>
        <v>24520</v>
      </c>
      <c r="F230" s="51" t="s">
        <v>874</v>
      </c>
      <c r="G230" s="30" t="s">
        <v>877</v>
      </c>
      <c r="H230" s="30" t="s">
        <v>6493</v>
      </c>
      <c r="I230" s="30" t="str">
        <f t="shared" si="17"/>
        <v>24520 - Odlévání oceli</v>
      </c>
      <c r="J230" s="30" t="s">
        <v>873</v>
      </c>
      <c r="K230" s="30" t="str">
        <f t="shared" si="18"/>
        <v>24.52 - Odlévání oceli</v>
      </c>
      <c r="L230" s="30" t="s">
        <v>6494</v>
      </c>
      <c r="M230" s="30">
        <v>4</v>
      </c>
      <c r="N230" s="30" t="s">
        <v>4139</v>
      </c>
      <c r="O230">
        <f t="shared" si="19"/>
        <v>1</v>
      </c>
    </row>
    <row r="231" spans="1:15" x14ac:dyDescent="0.25">
      <c r="A231" s="30">
        <v>5</v>
      </c>
      <c r="B231" s="30" t="s">
        <v>4142</v>
      </c>
      <c r="C231" s="51">
        <v>24521</v>
      </c>
      <c r="D231" s="51">
        <f t="shared" si="20"/>
        <v>24521</v>
      </c>
      <c r="E231" s="52">
        <f t="shared" si="16"/>
        <v>24521</v>
      </c>
      <c r="F231" s="51">
        <v>24521</v>
      </c>
      <c r="G231" s="30" t="s">
        <v>882</v>
      </c>
      <c r="H231" s="30" t="s">
        <v>6495</v>
      </c>
      <c r="I231" s="30" t="str">
        <f t="shared" si="17"/>
        <v>24521 - Odlévání uhlíkatých ocelí</v>
      </c>
      <c r="J231" s="30" t="s">
        <v>878</v>
      </c>
      <c r="K231" s="30" t="str">
        <f t="shared" si="18"/>
        <v>24.52.1 - Odlévání uhlíkatých ocelí</v>
      </c>
      <c r="L231" s="30" t="s">
        <v>6496</v>
      </c>
      <c r="M231" s="30">
        <v>5</v>
      </c>
      <c r="N231" s="30" t="s">
        <v>4142</v>
      </c>
      <c r="O231">
        <f t="shared" si="19"/>
        <v>1</v>
      </c>
    </row>
    <row r="232" spans="1:15" x14ac:dyDescent="0.25">
      <c r="A232" s="30">
        <v>5</v>
      </c>
      <c r="B232" s="30" t="s">
        <v>4144</v>
      </c>
      <c r="C232" s="51">
        <v>24522</v>
      </c>
      <c r="D232" s="51">
        <f t="shared" si="20"/>
        <v>24522</v>
      </c>
      <c r="E232" s="52">
        <f t="shared" si="16"/>
        <v>24522</v>
      </c>
      <c r="F232" s="51">
        <v>24522</v>
      </c>
      <c r="G232" s="30" t="s">
        <v>887</v>
      </c>
      <c r="H232" s="30" t="s">
        <v>6497</v>
      </c>
      <c r="I232" s="30" t="str">
        <f t="shared" si="17"/>
        <v>24522 - Odlévání legovaných ocelí</v>
      </c>
      <c r="J232" s="30" t="s">
        <v>883</v>
      </c>
      <c r="K232" s="30" t="str">
        <f t="shared" si="18"/>
        <v>24.52.2 - Odlévání legovaných ocelí</v>
      </c>
      <c r="L232" s="30" t="s">
        <v>6498</v>
      </c>
      <c r="M232" s="30">
        <v>5</v>
      </c>
      <c r="N232" s="30" t="s">
        <v>4144</v>
      </c>
      <c r="O232">
        <f t="shared" si="19"/>
        <v>1</v>
      </c>
    </row>
    <row r="233" spans="1:15" x14ac:dyDescent="0.25">
      <c r="A233" s="30">
        <v>4</v>
      </c>
      <c r="B233" s="30" t="s">
        <v>4146</v>
      </c>
      <c r="C233" s="51">
        <v>2453</v>
      </c>
      <c r="D233" s="51">
        <f t="shared" si="20"/>
        <v>2453</v>
      </c>
      <c r="E233" s="52" t="str">
        <f t="shared" si="16"/>
        <v>24530</v>
      </c>
      <c r="F233" s="51" t="s">
        <v>889</v>
      </c>
      <c r="G233" s="30" t="s">
        <v>892</v>
      </c>
      <c r="H233" s="30" t="s">
        <v>6499</v>
      </c>
      <c r="I233" s="30" t="str">
        <f t="shared" si="17"/>
        <v>24530 - Odlévání lehkých kovů</v>
      </c>
      <c r="J233" s="30" t="s">
        <v>888</v>
      </c>
      <c r="K233" s="30" t="str">
        <f t="shared" si="18"/>
        <v>24.53 - Odlévání lehkých kovů</v>
      </c>
      <c r="L233" s="30" t="s">
        <v>6500</v>
      </c>
      <c r="M233" s="30">
        <v>4</v>
      </c>
      <c r="N233" s="30" t="s">
        <v>4146</v>
      </c>
      <c r="O233">
        <f t="shared" si="19"/>
        <v>1</v>
      </c>
    </row>
    <row r="234" spans="1:15" x14ac:dyDescent="0.25">
      <c r="A234" s="30">
        <v>4</v>
      </c>
      <c r="B234" s="30" t="s">
        <v>4149</v>
      </c>
      <c r="C234" s="51">
        <v>2454</v>
      </c>
      <c r="D234" s="51">
        <f t="shared" si="20"/>
        <v>2454</v>
      </c>
      <c r="E234" s="52" t="str">
        <f t="shared" si="16"/>
        <v>24540</v>
      </c>
      <c r="F234" s="51" t="s">
        <v>894</v>
      </c>
      <c r="G234" s="30" t="s">
        <v>895</v>
      </c>
      <c r="H234" s="30" t="s">
        <v>6501</v>
      </c>
      <c r="I234" s="30" t="str">
        <f t="shared" si="17"/>
        <v>24540 - Odlévání ostatních neželezných kovů</v>
      </c>
      <c r="J234" s="30" t="s">
        <v>893</v>
      </c>
      <c r="K234" s="30" t="str">
        <f t="shared" si="18"/>
        <v>24.54 - Odlévání ostatních neželezných kovů</v>
      </c>
      <c r="L234" s="30" t="s">
        <v>6502</v>
      </c>
      <c r="M234" s="30">
        <v>4</v>
      </c>
      <c r="N234" s="30" t="s">
        <v>4149</v>
      </c>
      <c r="O234">
        <f t="shared" si="19"/>
        <v>1</v>
      </c>
    </row>
    <row r="235" spans="1:15" x14ac:dyDescent="0.25">
      <c r="A235" s="30">
        <v>4</v>
      </c>
      <c r="B235" s="30" t="s">
        <v>4152</v>
      </c>
      <c r="C235" s="51">
        <v>2511</v>
      </c>
      <c r="D235" s="51">
        <f t="shared" si="20"/>
        <v>2511</v>
      </c>
      <c r="E235" s="52" t="str">
        <f t="shared" si="16"/>
        <v>25110</v>
      </c>
      <c r="F235" s="51" t="s">
        <v>899</v>
      </c>
      <c r="G235" s="30" t="s">
        <v>900</v>
      </c>
      <c r="H235" s="30" t="s">
        <v>6503</v>
      </c>
      <c r="I235" s="30" t="str">
        <f t="shared" si="17"/>
        <v>25110 - Výroba kovových konstrukcí a jejich dílů</v>
      </c>
      <c r="J235" s="30" t="s">
        <v>898</v>
      </c>
      <c r="K235" s="30" t="str">
        <f t="shared" si="18"/>
        <v>25.11 - Výroba kovových konstrukcí a jejich dílů</v>
      </c>
      <c r="L235" s="30" t="s">
        <v>4154</v>
      </c>
      <c r="M235" s="30">
        <v>4</v>
      </c>
      <c r="N235" s="30" t="s">
        <v>4152</v>
      </c>
      <c r="O235">
        <f t="shared" si="19"/>
        <v>1</v>
      </c>
    </row>
    <row r="236" spans="1:15" x14ac:dyDescent="0.25">
      <c r="A236" s="30">
        <v>4</v>
      </c>
      <c r="B236" s="30" t="s">
        <v>4155</v>
      </c>
      <c r="C236" s="51">
        <v>2512</v>
      </c>
      <c r="D236" s="51">
        <f t="shared" si="20"/>
        <v>2512</v>
      </c>
      <c r="E236" s="52" t="str">
        <f t="shared" si="16"/>
        <v>25120</v>
      </c>
      <c r="F236" s="51" t="s">
        <v>902</v>
      </c>
      <c r="G236" s="30" t="s">
        <v>903</v>
      </c>
      <c r="H236" s="30" t="s">
        <v>6504</v>
      </c>
      <c r="I236" s="30" t="str">
        <f t="shared" si="17"/>
        <v>25120 - Výroba kovových dveří a oken</v>
      </c>
      <c r="J236" s="30" t="s">
        <v>901</v>
      </c>
      <c r="K236" s="30" t="str">
        <f t="shared" si="18"/>
        <v>25.12 - Výroba kovových dveří a oken</v>
      </c>
      <c r="L236" s="30" t="s">
        <v>4157</v>
      </c>
      <c r="M236" s="30">
        <v>4</v>
      </c>
      <c r="N236" s="30" t="s">
        <v>4155</v>
      </c>
      <c r="O236">
        <f t="shared" si="19"/>
        <v>1</v>
      </c>
    </row>
    <row r="237" spans="1:15" x14ac:dyDescent="0.25">
      <c r="A237" s="30">
        <v>4</v>
      </c>
      <c r="B237" s="30" t="s">
        <v>4158</v>
      </c>
      <c r="C237" s="51">
        <v>2521</v>
      </c>
      <c r="D237" s="51">
        <f t="shared" si="20"/>
        <v>2521</v>
      </c>
      <c r="E237" s="52" t="str">
        <f t="shared" si="16"/>
        <v>25210</v>
      </c>
      <c r="F237" s="51" t="s">
        <v>905</v>
      </c>
      <c r="G237" s="30" t="s">
        <v>908</v>
      </c>
      <c r="H237" s="30" t="s">
        <v>6505</v>
      </c>
      <c r="I237" s="30" t="str">
        <f t="shared" si="17"/>
        <v>25210 - Výroba radiátorů k ústřednímu topení a parních kotlů</v>
      </c>
      <c r="J237" s="30" t="s">
        <v>904</v>
      </c>
      <c r="K237" s="30" t="str">
        <f t="shared" si="18"/>
        <v>25.21 - Výroba radiátorů k ústřednímu topení a parních kotlů</v>
      </c>
      <c r="L237" s="30" t="s">
        <v>6506</v>
      </c>
      <c r="M237" s="30">
        <v>4</v>
      </c>
      <c r="N237" s="30" t="s">
        <v>4158</v>
      </c>
      <c r="O237">
        <f t="shared" si="19"/>
        <v>1</v>
      </c>
    </row>
    <row r="238" spans="1:15" x14ac:dyDescent="0.25">
      <c r="A238" s="30">
        <v>4</v>
      </c>
      <c r="B238" s="30" t="s">
        <v>6507</v>
      </c>
      <c r="C238" s="51">
        <v>2522</v>
      </c>
      <c r="D238" s="51">
        <f t="shared" si="20"/>
        <v>2522</v>
      </c>
      <c r="E238" s="52" t="str">
        <f t="shared" si="16"/>
        <v>25220</v>
      </c>
      <c r="F238" s="51" t="s">
        <v>916</v>
      </c>
      <c r="G238" s="30" t="s">
        <v>917</v>
      </c>
      <c r="H238" s="30" t="s">
        <v>6508</v>
      </c>
      <c r="I238" s="30" t="str">
        <f t="shared" si="17"/>
        <v>25220 - Výroba ostatních kovových cisteren, nádrží a podobných nádob</v>
      </c>
      <c r="J238" s="30" t="s">
        <v>912</v>
      </c>
      <c r="K238" s="30" t="str">
        <f t="shared" si="18"/>
        <v>25.22 - Výroba ostatních kovových cisteren, nádrží a podobných nádob</v>
      </c>
      <c r="L238" s="30" t="s">
        <v>6509</v>
      </c>
      <c r="M238" s="30">
        <v>4</v>
      </c>
      <c r="N238" s="30" t="s">
        <v>6507</v>
      </c>
      <c r="O238">
        <f t="shared" si="19"/>
        <v>1</v>
      </c>
    </row>
    <row r="239" spans="1:15" x14ac:dyDescent="0.25">
      <c r="A239" s="30">
        <v>4</v>
      </c>
      <c r="B239" s="30" t="s">
        <v>4164</v>
      </c>
      <c r="C239" s="51">
        <v>2530</v>
      </c>
      <c r="D239" s="51">
        <f t="shared" si="20"/>
        <v>2530</v>
      </c>
      <c r="E239" s="52" t="str">
        <f t="shared" si="16"/>
        <v>25300</v>
      </c>
      <c r="F239" s="51" t="s">
        <v>918</v>
      </c>
      <c r="G239" s="30" t="s">
        <v>923</v>
      </c>
      <c r="H239" s="30" t="s">
        <v>6510</v>
      </c>
      <c r="I239" s="30" t="str">
        <f t="shared" si="17"/>
        <v>25300 - Výroba zbraní a střeliva</v>
      </c>
      <c r="J239" s="30" t="s">
        <v>921</v>
      </c>
      <c r="K239" s="30" t="str">
        <f t="shared" si="18"/>
        <v>25.30 - Výroba zbraní a střeliva</v>
      </c>
      <c r="L239" s="30" t="s">
        <v>6511</v>
      </c>
      <c r="M239" s="30">
        <v>4</v>
      </c>
      <c r="N239" s="30" t="s">
        <v>4164</v>
      </c>
      <c r="O239">
        <f t="shared" si="19"/>
        <v>1</v>
      </c>
    </row>
    <row r="240" spans="1:15" x14ac:dyDescent="0.25">
      <c r="A240" s="30">
        <v>4</v>
      </c>
      <c r="B240" s="30" t="s">
        <v>4167</v>
      </c>
      <c r="C240" s="51">
        <v>2540</v>
      </c>
      <c r="D240" s="51">
        <f t="shared" si="20"/>
        <v>2540</v>
      </c>
      <c r="E240" s="52" t="str">
        <f t="shared" si="16"/>
        <v>25400</v>
      </c>
      <c r="F240" s="51" t="s">
        <v>922</v>
      </c>
      <c r="G240" s="30" t="s">
        <v>929</v>
      </c>
      <c r="H240" s="30" t="s">
        <v>6512</v>
      </c>
      <c r="I240" s="30" t="str">
        <f t="shared" si="17"/>
        <v>25400 - Kování a tváření kovů a prášková metalurgie</v>
      </c>
      <c r="J240" s="30" t="s">
        <v>925</v>
      </c>
      <c r="K240" s="30" t="str">
        <f t="shared" si="18"/>
        <v>25.40 - Kování a tváření kovů a prášková metalurgie</v>
      </c>
      <c r="L240" s="30" t="s">
        <v>6513</v>
      </c>
      <c r="M240" s="30">
        <v>4</v>
      </c>
      <c r="N240" s="30" t="s">
        <v>4167</v>
      </c>
      <c r="O240">
        <f t="shared" si="19"/>
        <v>1</v>
      </c>
    </row>
    <row r="241" spans="1:15" x14ac:dyDescent="0.25">
      <c r="A241" s="30">
        <v>4</v>
      </c>
      <c r="B241" s="30" t="s">
        <v>6514</v>
      </c>
      <c r="C241" s="51">
        <v>2551</v>
      </c>
      <c r="D241" s="51">
        <f t="shared" si="20"/>
        <v>2551</v>
      </c>
      <c r="E241" s="52" t="str">
        <f t="shared" si="16"/>
        <v>25510</v>
      </c>
      <c r="F241" s="51" t="s">
        <v>934</v>
      </c>
      <c r="G241" s="30" t="s">
        <v>935</v>
      </c>
      <c r="H241" s="30" t="s">
        <v>6515</v>
      </c>
      <c r="I241" s="30" t="str">
        <f t="shared" si="17"/>
        <v>25510 - Povlakování kovů</v>
      </c>
      <c r="J241" s="30" t="s">
        <v>930</v>
      </c>
      <c r="K241" s="30" t="str">
        <f t="shared" si="18"/>
        <v>25.51 - Povlakování kovů</v>
      </c>
      <c r="L241" s="30" t="s">
        <v>6516</v>
      </c>
      <c r="M241" s="30">
        <v>4</v>
      </c>
      <c r="N241" s="30" t="s">
        <v>6514</v>
      </c>
      <c r="O241">
        <f t="shared" si="19"/>
        <v>1</v>
      </c>
    </row>
    <row r="242" spans="1:15" x14ac:dyDescent="0.25">
      <c r="A242" s="30">
        <v>4</v>
      </c>
      <c r="B242" s="30" t="s">
        <v>6517</v>
      </c>
      <c r="C242" s="51">
        <v>2552</v>
      </c>
      <c r="D242" s="51">
        <f t="shared" si="20"/>
        <v>2552</v>
      </c>
      <c r="E242" s="52" t="str">
        <f t="shared" si="16"/>
        <v>25520</v>
      </c>
      <c r="F242" s="51" t="s">
        <v>937</v>
      </c>
      <c r="G242" s="30" t="s">
        <v>938</v>
      </c>
      <c r="H242" s="30" t="s">
        <v>6518</v>
      </c>
      <c r="I242" s="30" t="str">
        <f t="shared" si="17"/>
        <v>25520 - Tepelné zpracování kovů</v>
      </c>
      <c r="J242" s="30" t="s">
        <v>936</v>
      </c>
      <c r="K242" s="30" t="str">
        <f t="shared" si="18"/>
        <v>25.52 - Tepelné zpracování kovů</v>
      </c>
      <c r="L242" s="30" t="s">
        <v>6519</v>
      </c>
      <c r="M242" s="30">
        <v>4</v>
      </c>
      <c r="N242" s="30" t="s">
        <v>6517</v>
      </c>
      <c r="O242">
        <f t="shared" si="19"/>
        <v>1</v>
      </c>
    </row>
    <row r="243" spans="1:15" x14ac:dyDescent="0.25">
      <c r="A243" s="30">
        <v>4</v>
      </c>
      <c r="B243" s="30" t="s">
        <v>6520</v>
      </c>
      <c r="C243" s="51">
        <v>2553</v>
      </c>
      <c r="D243" s="51">
        <f t="shared" si="20"/>
        <v>2553</v>
      </c>
      <c r="E243" s="52" t="str">
        <f t="shared" si="16"/>
        <v>25530</v>
      </c>
      <c r="F243" s="51" t="s">
        <v>940</v>
      </c>
      <c r="G243" s="30" t="s">
        <v>941</v>
      </c>
      <c r="H243" s="30" t="s">
        <v>6521</v>
      </c>
      <c r="I243" s="30" t="str">
        <f t="shared" si="17"/>
        <v>25530 - Obrábění kovů</v>
      </c>
      <c r="J243" s="30" t="s">
        <v>939</v>
      </c>
      <c r="K243" s="30" t="str">
        <f t="shared" si="18"/>
        <v>25.53 - Obrábění kovů</v>
      </c>
      <c r="L243" s="30" t="s">
        <v>6522</v>
      </c>
      <c r="M243" s="30">
        <v>4</v>
      </c>
      <c r="N243" s="30" t="s">
        <v>6520</v>
      </c>
      <c r="O243">
        <f t="shared" si="19"/>
        <v>1</v>
      </c>
    </row>
    <row r="244" spans="1:15" x14ac:dyDescent="0.25">
      <c r="A244" s="30">
        <v>4</v>
      </c>
      <c r="B244" s="30" t="s">
        <v>4173</v>
      </c>
      <c r="C244" s="51">
        <v>2561</v>
      </c>
      <c r="D244" s="51">
        <f t="shared" si="20"/>
        <v>2561</v>
      </c>
      <c r="E244" s="52" t="str">
        <f t="shared" si="16"/>
        <v>25610</v>
      </c>
      <c r="F244" s="51" t="s">
        <v>931</v>
      </c>
      <c r="G244" s="30" t="s">
        <v>947</v>
      </c>
      <c r="H244" s="30" t="s">
        <v>6523</v>
      </c>
      <c r="I244" s="30" t="str">
        <f t="shared" si="17"/>
        <v>25610 - Výroba nožířských výrobků</v>
      </c>
      <c r="J244" s="30" t="s">
        <v>945</v>
      </c>
      <c r="K244" s="30" t="str">
        <f t="shared" si="18"/>
        <v>25.61 - Výroba nožířských výrobků</v>
      </c>
      <c r="L244" s="30" t="s">
        <v>6524</v>
      </c>
      <c r="M244" s="30">
        <v>4</v>
      </c>
      <c r="N244" s="30" t="s">
        <v>4173</v>
      </c>
      <c r="O244">
        <f t="shared" si="19"/>
        <v>1</v>
      </c>
    </row>
    <row r="245" spans="1:15" x14ac:dyDescent="0.25">
      <c r="A245" s="30">
        <v>4</v>
      </c>
      <c r="B245" s="30" t="s">
        <v>4176</v>
      </c>
      <c r="C245" s="51">
        <v>2562</v>
      </c>
      <c r="D245" s="51">
        <f t="shared" si="20"/>
        <v>2562</v>
      </c>
      <c r="E245" s="52" t="str">
        <f t="shared" si="16"/>
        <v>25620</v>
      </c>
      <c r="F245" s="51" t="s">
        <v>942</v>
      </c>
      <c r="G245" s="30" t="s">
        <v>951</v>
      </c>
      <c r="H245" s="30" t="s">
        <v>6525</v>
      </c>
      <c r="I245" s="30" t="str">
        <f t="shared" si="17"/>
        <v>25620 - Výroba zámků a kování</v>
      </c>
      <c r="J245" s="30" t="s">
        <v>949</v>
      </c>
      <c r="K245" s="30" t="str">
        <f t="shared" si="18"/>
        <v>25.62 - Výroba zámků a kování</v>
      </c>
      <c r="L245" s="30" t="s">
        <v>6526</v>
      </c>
      <c r="M245" s="30">
        <v>4</v>
      </c>
      <c r="N245" s="30" t="s">
        <v>4176</v>
      </c>
      <c r="O245">
        <f t="shared" si="19"/>
        <v>1</v>
      </c>
    </row>
    <row r="246" spans="1:15" x14ac:dyDescent="0.25">
      <c r="A246" s="30">
        <v>4</v>
      </c>
      <c r="B246" s="30" t="s">
        <v>6527</v>
      </c>
      <c r="C246" s="51">
        <v>2563</v>
      </c>
      <c r="D246" s="51">
        <f t="shared" si="20"/>
        <v>2563</v>
      </c>
      <c r="E246" s="52" t="str">
        <f t="shared" si="16"/>
        <v>25630</v>
      </c>
      <c r="F246" s="51" t="s">
        <v>957</v>
      </c>
      <c r="G246" s="30" t="s">
        <v>955</v>
      </c>
      <c r="H246" s="30" t="s">
        <v>6528</v>
      </c>
      <c r="I246" s="30" t="str">
        <f t="shared" si="17"/>
        <v>25630 - Výroba nástrojů a nářadí</v>
      </c>
      <c r="J246" s="30" t="s">
        <v>953</v>
      </c>
      <c r="K246" s="30" t="str">
        <f t="shared" si="18"/>
        <v>25.63 - Výroba nástrojů a nářadí</v>
      </c>
      <c r="L246" s="30" t="s">
        <v>6529</v>
      </c>
      <c r="M246" s="30">
        <v>4</v>
      </c>
      <c r="N246" s="30" t="s">
        <v>6527</v>
      </c>
      <c r="O246">
        <f t="shared" si="19"/>
        <v>1</v>
      </c>
    </row>
    <row r="247" spans="1:15" x14ac:dyDescent="0.25">
      <c r="A247" s="30">
        <v>4</v>
      </c>
      <c r="B247" s="30" t="s">
        <v>4188</v>
      </c>
      <c r="C247" s="51">
        <v>2591</v>
      </c>
      <c r="D247" s="51">
        <f t="shared" si="20"/>
        <v>2591</v>
      </c>
      <c r="E247" s="52" t="str">
        <f t="shared" si="16"/>
        <v>25910</v>
      </c>
      <c r="F247" s="51" t="s">
        <v>959</v>
      </c>
      <c r="G247" s="30" t="s">
        <v>960</v>
      </c>
      <c r="H247" s="30" t="s">
        <v>6530</v>
      </c>
      <c r="I247" s="30" t="str">
        <f t="shared" si="17"/>
        <v>25910 - Výroba ocelových sudů a podobných nádob</v>
      </c>
      <c r="J247" s="30" t="s">
        <v>958</v>
      </c>
      <c r="K247" s="30" t="str">
        <f t="shared" si="18"/>
        <v>25.91 - Výroba ocelových sudů a podobných nádob</v>
      </c>
      <c r="L247" s="30" t="s">
        <v>4190</v>
      </c>
      <c r="M247" s="30">
        <v>4</v>
      </c>
      <c r="N247" s="30" t="s">
        <v>4188</v>
      </c>
      <c r="O247">
        <f t="shared" si="19"/>
        <v>1</v>
      </c>
    </row>
    <row r="248" spans="1:15" x14ac:dyDescent="0.25">
      <c r="A248" s="30">
        <v>4</v>
      </c>
      <c r="B248" s="30" t="s">
        <v>4191</v>
      </c>
      <c r="C248" s="51">
        <v>2592</v>
      </c>
      <c r="D248" s="51">
        <f t="shared" si="20"/>
        <v>2592</v>
      </c>
      <c r="E248" s="52" t="str">
        <f t="shared" si="16"/>
        <v>25920</v>
      </c>
      <c r="F248" s="51" t="s">
        <v>962</v>
      </c>
      <c r="G248" s="30" t="s">
        <v>965</v>
      </c>
      <c r="H248" s="30" t="s">
        <v>6531</v>
      </c>
      <c r="I248" s="30" t="str">
        <f t="shared" si="17"/>
        <v>25920 - Výroba obalů z lehkých kovů</v>
      </c>
      <c r="J248" s="30" t="s">
        <v>961</v>
      </c>
      <c r="K248" s="30" t="str">
        <f t="shared" si="18"/>
        <v>25.92 - Výroba obalů z lehkých kovů</v>
      </c>
      <c r="L248" s="30" t="s">
        <v>6532</v>
      </c>
      <c r="M248" s="30">
        <v>4</v>
      </c>
      <c r="N248" s="30" t="s">
        <v>4191</v>
      </c>
      <c r="O248">
        <f t="shared" si="19"/>
        <v>1</v>
      </c>
    </row>
    <row r="249" spans="1:15" x14ac:dyDescent="0.25">
      <c r="A249" s="30">
        <v>4</v>
      </c>
      <c r="B249" s="30" t="s">
        <v>4194</v>
      </c>
      <c r="C249" s="51">
        <v>2593</v>
      </c>
      <c r="D249" s="51">
        <f t="shared" si="20"/>
        <v>2593</v>
      </c>
      <c r="E249" s="52" t="str">
        <f t="shared" si="16"/>
        <v>25930</v>
      </c>
      <c r="F249" s="51" t="s">
        <v>967</v>
      </c>
      <c r="G249" s="30" t="s">
        <v>968</v>
      </c>
      <c r="H249" s="30" t="s">
        <v>6533</v>
      </c>
      <c r="I249" s="30" t="str">
        <f t="shared" si="17"/>
        <v>25930 - Výroba drátěných výrobků, řetězů a pružin</v>
      </c>
      <c r="J249" s="30" t="s">
        <v>966</v>
      </c>
      <c r="K249" s="30" t="str">
        <f t="shared" si="18"/>
        <v>25.93 - Výroba drátěných výrobků, řetězů a pružin</v>
      </c>
      <c r="L249" s="30" t="s">
        <v>4196</v>
      </c>
      <c r="M249" s="30">
        <v>4</v>
      </c>
      <c r="N249" s="30" t="s">
        <v>4194</v>
      </c>
      <c r="O249">
        <f t="shared" si="19"/>
        <v>1</v>
      </c>
    </row>
    <row r="250" spans="1:15" x14ac:dyDescent="0.25">
      <c r="A250" s="30">
        <v>4</v>
      </c>
      <c r="B250" s="30" t="s">
        <v>4197</v>
      </c>
      <c r="C250" s="51">
        <v>2594</v>
      </c>
      <c r="D250" s="51">
        <f t="shared" si="20"/>
        <v>2594</v>
      </c>
      <c r="E250" s="52" t="str">
        <f t="shared" si="16"/>
        <v>25940</v>
      </c>
      <c r="F250" s="51" t="s">
        <v>970</v>
      </c>
      <c r="G250" s="30" t="s">
        <v>973</v>
      </c>
      <c r="H250" s="30" t="s">
        <v>6534</v>
      </c>
      <c r="I250" s="30" t="str">
        <f t="shared" si="17"/>
        <v>25940 - Výroba spojovacích materiálů a výrobků se závity</v>
      </c>
      <c r="J250" s="30" t="s">
        <v>969</v>
      </c>
      <c r="K250" s="30" t="str">
        <f t="shared" si="18"/>
        <v>25.94 - Výroba spojovacích materiálů a výrobků se závity</v>
      </c>
      <c r="L250" s="30" t="s">
        <v>6535</v>
      </c>
      <c r="M250" s="30">
        <v>4</v>
      </c>
      <c r="N250" s="30" t="s">
        <v>4197</v>
      </c>
      <c r="O250">
        <f t="shared" si="19"/>
        <v>1</v>
      </c>
    </row>
    <row r="251" spans="1:15" x14ac:dyDescent="0.25">
      <c r="A251" s="30">
        <v>4</v>
      </c>
      <c r="B251" s="30" t="s">
        <v>4202</v>
      </c>
      <c r="C251" s="51">
        <v>2599</v>
      </c>
      <c r="D251" s="51">
        <f t="shared" si="20"/>
        <v>2599</v>
      </c>
      <c r="E251" s="52" t="str">
        <f t="shared" si="16"/>
        <v>25990</v>
      </c>
      <c r="F251" s="51" t="s">
        <v>975</v>
      </c>
      <c r="G251" s="30" t="s">
        <v>978</v>
      </c>
      <c r="H251" s="30" t="s">
        <v>6536</v>
      </c>
      <c r="I251" s="30" t="str">
        <f t="shared" si="17"/>
        <v>25990 - Výroba ostatních kovových výrobků j. n.</v>
      </c>
      <c r="J251" s="30" t="s">
        <v>974</v>
      </c>
      <c r="K251" s="30" t="str">
        <f t="shared" si="18"/>
        <v>25.99 - Výroba ostatních kovových výrobků j. n.</v>
      </c>
      <c r="L251" s="30" t="s">
        <v>6537</v>
      </c>
      <c r="M251" s="30">
        <v>4</v>
      </c>
      <c r="N251" s="30" t="s">
        <v>4202</v>
      </c>
      <c r="O251">
        <f t="shared" si="19"/>
        <v>1</v>
      </c>
    </row>
    <row r="252" spans="1:15" x14ac:dyDescent="0.25">
      <c r="A252" s="30">
        <v>4</v>
      </c>
      <c r="B252" s="30" t="s">
        <v>4205</v>
      </c>
      <c r="C252" s="51">
        <v>2611</v>
      </c>
      <c r="D252" s="51">
        <f t="shared" si="20"/>
        <v>2611</v>
      </c>
      <c r="E252" s="52" t="str">
        <f t="shared" si="16"/>
        <v>26110</v>
      </c>
      <c r="F252" s="51" t="s">
        <v>980</v>
      </c>
      <c r="G252" s="30" t="s">
        <v>981</v>
      </c>
      <c r="H252" s="30" t="s">
        <v>6538</v>
      </c>
      <c r="I252" s="30" t="str">
        <f t="shared" si="17"/>
        <v>26110 - Výroba elektronických součástek</v>
      </c>
      <c r="J252" s="30" t="s">
        <v>979</v>
      </c>
      <c r="K252" s="30" t="str">
        <f t="shared" si="18"/>
        <v>26.11 - Výroba elektronických součástek</v>
      </c>
      <c r="L252" s="30" t="s">
        <v>6539</v>
      </c>
      <c r="M252" s="30">
        <v>4</v>
      </c>
      <c r="N252" s="30" t="s">
        <v>4205</v>
      </c>
      <c r="O252">
        <f t="shared" si="19"/>
        <v>1</v>
      </c>
    </row>
    <row r="253" spans="1:15" x14ac:dyDescent="0.25">
      <c r="A253" s="30">
        <v>4</v>
      </c>
      <c r="B253" s="30" t="s">
        <v>4209</v>
      </c>
      <c r="C253" s="51">
        <v>2612</v>
      </c>
      <c r="D253" s="51">
        <f t="shared" si="20"/>
        <v>2612</v>
      </c>
      <c r="E253" s="52" t="str">
        <f t="shared" si="16"/>
        <v>26120</v>
      </c>
      <c r="F253" s="51" t="s">
        <v>983</v>
      </c>
      <c r="G253" s="30" t="s">
        <v>984</v>
      </c>
      <c r="H253" s="30" t="s">
        <v>6540</v>
      </c>
      <c r="I253" s="30" t="str">
        <f t="shared" si="17"/>
        <v>26120 - Výroba osazených elektronických desek</v>
      </c>
      <c r="J253" s="30" t="s">
        <v>982</v>
      </c>
      <c r="K253" s="30" t="str">
        <f t="shared" si="18"/>
        <v>26.12 - Výroba osazených elektronických desek</v>
      </c>
      <c r="L253" s="30" t="s">
        <v>4211</v>
      </c>
      <c r="M253" s="30">
        <v>4</v>
      </c>
      <c r="N253" s="30" t="s">
        <v>4209</v>
      </c>
      <c r="O253">
        <f t="shared" si="19"/>
        <v>1</v>
      </c>
    </row>
    <row r="254" spans="1:15" x14ac:dyDescent="0.25">
      <c r="A254" s="30">
        <v>4</v>
      </c>
      <c r="B254" s="30" t="s">
        <v>4212</v>
      </c>
      <c r="C254" s="51">
        <v>2620</v>
      </c>
      <c r="D254" s="51">
        <f t="shared" si="20"/>
        <v>2620</v>
      </c>
      <c r="E254" s="52" t="str">
        <f t="shared" si="16"/>
        <v>26200</v>
      </c>
      <c r="F254" s="51" t="s">
        <v>986</v>
      </c>
      <c r="G254" s="30" t="s">
        <v>987</v>
      </c>
      <c r="H254" s="30" t="s">
        <v>6541</v>
      </c>
      <c r="I254" s="30" t="str">
        <f t="shared" si="17"/>
        <v>26200 - Výroba počítačů a periferních zařízení</v>
      </c>
      <c r="J254" s="30" t="s">
        <v>985</v>
      </c>
      <c r="K254" s="30" t="str">
        <f t="shared" si="18"/>
        <v>26.20 - Výroba počítačů a periferních zařízení</v>
      </c>
      <c r="L254" s="30" t="s">
        <v>4214</v>
      </c>
      <c r="M254" s="30">
        <v>4</v>
      </c>
      <c r="N254" s="30" t="s">
        <v>4212</v>
      </c>
      <c r="O254">
        <f t="shared" si="19"/>
        <v>1</v>
      </c>
    </row>
    <row r="255" spans="1:15" x14ac:dyDescent="0.25">
      <c r="A255" s="30">
        <v>4</v>
      </c>
      <c r="B255" s="30" t="s">
        <v>4215</v>
      </c>
      <c r="C255" s="51">
        <v>2630</v>
      </c>
      <c r="D255" s="51">
        <f t="shared" si="20"/>
        <v>2630</v>
      </c>
      <c r="E255" s="52" t="str">
        <f t="shared" si="16"/>
        <v>26300</v>
      </c>
      <c r="F255" s="51" t="s">
        <v>992</v>
      </c>
      <c r="G255" s="30" t="s">
        <v>993</v>
      </c>
      <c r="H255" s="30" t="s">
        <v>6542</v>
      </c>
      <c r="I255" s="30" t="str">
        <f t="shared" si="17"/>
        <v>26300 - Výroba komunikačních zařízení</v>
      </c>
      <c r="J255" s="30" t="s">
        <v>991</v>
      </c>
      <c r="K255" s="30" t="str">
        <f t="shared" si="18"/>
        <v>26.30 - Výroba komunikačních zařízení</v>
      </c>
      <c r="L255" s="30" t="s">
        <v>4217</v>
      </c>
      <c r="M255" s="30">
        <v>4</v>
      </c>
      <c r="N255" s="30" t="s">
        <v>4215</v>
      </c>
      <c r="O255">
        <f t="shared" si="19"/>
        <v>1</v>
      </c>
    </row>
    <row r="256" spans="1:15" x14ac:dyDescent="0.25">
      <c r="A256" s="30">
        <v>4</v>
      </c>
      <c r="B256" s="30" t="s">
        <v>4218</v>
      </c>
      <c r="C256" s="51">
        <v>2640</v>
      </c>
      <c r="D256" s="51">
        <f t="shared" si="20"/>
        <v>2640</v>
      </c>
      <c r="E256" s="52" t="str">
        <f t="shared" si="16"/>
        <v>26400</v>
      </c>
      <c r="F256" s="51" t="s">
        <v>989</v>
      </c>
      <c r="G256" s="30" t="s">
        <v>990</v>
      </c>
      <c r="H256" s="30" t="s">
        <v>6543</v>
      </c>
      <c r="I256" s="30" t="str">
        <f t="shared" si="17"/>
        <v>26400 - Výroba spotřební elektroniky</v>
      </c>
      <c r="J256" s="30" t="s">
        <v>988</v>
      </c>
      <c r="K256" s="30" t="str">
        <f t="shared" si="18"/>
        <v>26.40 - Výroba spotřební elektroniky</v>
      </c>
      <c r="L256" s="30" t="s">
        <v>6544</v>
      </c>
      <c r="M256" s="30">
        <v>4</v>
      </c>
      <c r="N256" s="30" t="s">
        <v>4218</v>
      </c>
      <c r="O256">
        <f t="shared" si="19"/>
        <v>1</v>
      </c>
    </row>
    <row r="257" spans="1:15" x14ac:dyDescent="0.25">
      <c r="A257" s="30">
        <v>4</v>
      </c>
      <c r="B257" s="30" t="s">
        <v>4222</v>
      </c>
      <c r="C257" s="51">
        <v>2651</v>
      </c>
      <c r="D257" s="51">
        <f t="shared" si="20"/>
        <v>2651</v>
      </c>
      <c r="E257" s="52" t="str">
        <f t="shared" si="16"/>
        <v>26510</v>
      </c>
      <c r="F257" s="51" t="s">
        <v>995</v>
      </c>
      <c r="G257" s="30" t="s">
        <v>996</v>
      </c>
      <c r="H257" s="30" t="s">
        <v>6545</v>
      </c>
      <c r="I257" s="30" t="str">
        <f t="shared" si="17"/>
        <v>26510 - Výroba měřicích, zkušebních a navigačních přístrojů</v>
      </c>
      <c r="J257" s="30" t="s">
        <v>994</v>
      </c>
      <c r="K257" s="30" t="str">
        <f t="shared" si="18"/>
        <v>26.51 - Výroba měřicích, zkušebních a navigačních přístrojů</v>
      </c>
      <c r="L257" s="30" t="s">
        <v>6546</v>
      </c>
      <c r="M257" s="30">
        <v>4</v>
      </c>
      <c r="N257" s="30" t="s">
        <v>4222</v>
      </c>
      <c r="O257">
        <f t="shared" si="19"/>
        <v>1</v>
      </c>
    </row>
    <row r="258" spans="1:15" x14ac:dyDescent="0.25">
      <c r="A258" s="30">
        <v>4</v>
      </c>
      <c r="B258" s="30" t="s">
        <v>4226</v>
      </c>
      <c r="C258" s="51">
        <v>2652</v>
      </c>
      <c r="D258" s="51">
        <f t="shared" si="20"/>
        <v>2652</v>
      </c>
      <c r="E258" s="52" t="str">
        <f t="shared" si="16"/>
        <v>26520</v>
      </c>
      <c r="F258" s="51" t="s">
        <v>998</v>
      </c>
      <c r="G258" s="30" t="s">
        <v>999</v>
      </c>
      <c r="H258" s="30" t="s">
        <v>6547</v>
      </c>
      <c r="I258" s="30" t="str">
        <f t="shared" si="17"/>
        <v>26520 - Výroba časoměrných přístrojů</v>
      </c>
      <c r="J258" s="30" t="s">
        <v>997</v>
      </c>
      <c r="K258" s="30" t="str">
        <f t="shared" si="18"/>
        <v>26.52 - Výroba časoměrných přístrojů</v>
      </c>
      <c r="L258" s="30" t="s">
        <v>4228</v>
      </c>
      <c r="M258" s="30">
        <v>4</v>
      </c>
      <c r="N258" s="30" t="s">
        <v>4226</v>
      </c>
      <c r="O258">
        <f t="shared" si="19"/>
        <v>1</v>
      </c>
    </row>
    <row r="259" spans="1:15" x14ac:dyDescent="0.25">
      <c r="A259" s="30">
        <v>4</v>
      </c>
      <c r="B259" s="30" t="s">
        <v>4229</v>
      </c>
      <c r="C259" s="51">
        <v>2660</v>
      </c>
      <c r="D259" s="51">
        <f t="shared" si="20"/>
        <v>2660</v>
      </c>
      <c r="E259" s="52" t="str">
        <f t="shared" si="16"/>
        <v>26600</v>
      </c>
      <c r="F259" s="51" t="s">
        <v>1001</v>
      </c>
      <c r="G259" s="30" t="s">
        <v>1002</v>
      </c>
      <c r="H259" s="30" t="s">
        <v>6548</v>
      </c>
      <c r="I259" s="30" t="str">
        <f t="shared" si="17"/>
        <v>26600 - Výroba ozařovacích, elektroléčebných a elektroterapeutických přístrojů</v>
      </c>
      <c r="J259" s="30" t="s">
        <v>1000</v>
      </c>
      <c r="K259" s="30" t="str">
        <f t="shared" si="18"/>
        <v>26.60 - Výroba ozařovacích, elektroléčebných a elektroterapeutických přístrojů</v>
      </c>
      <c r="L259" s="30" t="s">
        <v>6549</v>
      </c>
      <c r="M259" s="30">
        <v>4</v>
      </c>
      <c r="N259" s="30" t="s">
        <v>4229</v>
      </c>
      <c r="O259">
        <f t="shared" si="19"/>
        <v>1</v>
      </c>
    </row>
    <row r="260" spans="1:15" x14ac:dyDescent="0.25">
      <c r="A260" s="30">
        <v>4</v>
      </c>
      <c r="B260" s="30" t="s">
        <v>4234</v>
      </c>
      <c r="C260" s="51">
        <v>2670</v>
      </c>
      <c r="D260" s="51">
        <f t="shared" si="20"/>
        <v>2670</v>
      </c>
      <c r="E260" s="52" t="str">
        <f t="shared" ref="E260:E323" si="21">IF(LEN(D260)=1,D260,IF(LEN(D260)=2,_xlfn.CONCAT(D260,"000"),IF(LEN(D260)=3,_xlfn.CONCAT(D260,"00"),IF(LEN(D260)=4,_xlfn.CONCAT(D260,"0"),D260))))</f>
        <v>26700</v>
      </c>
      <c r="F260" s="51" t="s">
        <v>1004</v>
      </c>
      <c r="G260" s="30" t="s">
        <v>1007</v>
      </c>
      <c r="H260" s="30" t="s">
        <v>6550</v>
      </c>
      <c r="I260" s="30" t="str">
        <f t="shared" ref="I260:I323" si="22">F260 &amp;" - "&amp;G260</f>
        <v>26700 - Výroba optických přístrojů a zařízení, magnetických a optických médií a fotografických přístrojů a zařízení</v>
      </c>
      <c r="J260" s="30" t="s">
        <v>1003</v>
      </c>
      <c r="K260" s="30" t="str">
        <f t="shared" ref="K260:K323" si="23">B260 &amp;" - "&amp;G260</f>
        <v>26.70 - Výroba optických přístrojů a zařízení, magnetických a optických médií a fotografických přístrojů a zařízení</v>
      </c>
      <c r="L260" s="30" t="s">
        <v>6551</v>
      </c>
      <c r="M260" s="30">
        <v>4</v>
      </c>
      <c r="N260" s="30" t="s">
        <v>4234</v>
      </c>
      <c r="O260">
        <f t="shared" si="19"/>
        <v>1</v>
      </c>
    </row>
    <row r="261" spans="1:15" x14ac:dyDescent="0.25">
      <c r="A261" s="30">
        <v>4</v>
      </c>
      <c r="B261" s="30" t="s">
        <v>4241</v>
      </c>
      <c r="C261" s="51">
        <v>2711</v>
      </c>
      <c r="D261" s="51">
        <f t="shared" si="20"/>
        <v>2711</v>
      </c>
      <c r="E261" s="52" t="str">
        <f t="shared" si="21"/>
        <v>27110</v>
      </c>
      <c r="F261" s="51" t="s">
        <v>1012</v>
      </c>
      <c r="G261" s="30" t="s">
        <v>1013</v>
      </c>
      <c r="H261" s="30" t="s">
        <v>6552</v>
      </c>
      <c r="I261" s="30" t="str">
        <f t="shared" si="22"/>
        <v>27110 - Výroba elektrických motorů, generátorů a transformátorů</v>
      </c>
      <c r="J261" s="30" t="s">
        <v>1011</v>
      </c>
      <c r="K261" s="30" t="str">
        <f t="shared" si="23"/>
        <v>27.11 - Výroba elektrických motorů, generátorů a transformátorů</v>
      </c>
      <c r="L261" s="30" t="s">
        <v>6553</v>
      </c>
      <c r="M261" s="30">
        <v>4</v>
      </c>
      <c r="N261" s="30" t="s">
        <v>4241</v>
      </c>
      <c r="O261">
        <f t="shared" ref="O261:O324" si="24">IF(LEN(F261)=5,1,0)</f>
        <v>1</v>
      </c>
    </row>
    <row r="262" spans="1:15" x14ac:dyDescent="0.25">
      <c r="A262" s="30">
        <v>4</v>
      </c>
      <c r="B262" s="30" t="s">
        <v>4246</v>
      </c>
      <c r="C262" s="51">
        <v>2712</v>
      </c>
      <c r="D262" s="51">
        <f t="shared" si="20"/>
        <v>2712</v>
      </c>
      <c r="E262" s="52" t="str">
        <f t="shared" si="21"/>
        <v>27120</v>
      </c>
      <c r="F262" s="51" t="s">
        <v>1017</v>
      </c>
      <c r="G262" s="30" t="s">
        <v>1018</v>
      </c>
      <c r="H262" s="30" t="s">
        <v>6554</v>
      </c>
      <c r="I262" s="30" t="str">
        <f t="shared" si="22"/>
        <v>27120 - Výroba elektrických rozvodných a kontrolních zařízení</v>
      </c>
      <c r="J262" s="30" t="s">
        <v>1019</v>
      </c>
      <c r="K262" s="30" t="str">
        <f t="shared" si="23"/>
        <v>27.12 - Výroba elektrických rozvodných a kontrolních zařízení</v>
      </c>
      <c r="L262" s="30" t="s">
        <v>4249</v>
      </c>
      <c r="M262" s="30">
        <v>4</v>
      </c>
      <c r="N262" s="30" t="s">
        <v>4246</v>
      </c>
      <c r="O262">
        <f t="shared" si="24"/>
        <v>1</v>
      </c>
    </row>
    <row r="263" spans="1:15" x14ac:dyDescent="0.25">
      <c r="A263" s="30">
        <v>4</v>
      </c>
      <c r="B263" s="30" t="s">
        <v>4250</v>
      </c>
      <c r="C263" s="51">
        <v>2720</v>
      </c>
      <c r="D263" s="51">
        <f t="shared" si="20"/>
        <v>2720</v>
      </c>
      <c r="E263" s="52" t="str">
        <f t="shared" si="21"/>
        <v>27200</v>
      </c>
      <c r="F263" s="51" t="s">
        <v>1021</v>
      </c>
      <c r="G263" s="30" t="s">
        <v>1022</v>
      </c>
      <c r="H263" s="30" t="s">
        <v>6555</v>
      </c>
      <c r="I263" s="30" t="str">
        <f t="shared" si="22"/>
        <v>27200 - Výroba baterií a akumulátorů</v>
      </c>
      <c r="J263" s="30" t="s">
        <v>1020</v>
      </c>
      <c r="K263" s="30" t="str">
        <f t="shared" si="23"/>
        <v>27.20 - Výroba baterií a akumulátorů</v>
      </c>
      <c r="L263" s="30" t="s">
        <v>6556</v>
      </c>
      <c r="M263" s="30">
        <v>4</v>
      </c>
      <c r="N263" s="30" t="s">
        <v>4250</v>
      </c>
      <c r="O263">
        <f t="shared" si="24"/>
        <v>1</v>
      </c>
    </row>
    <row r="264" spans="1:15" x14ac:dyDescent="0.25">
      <c r="A264" s="30">
        <v>4</v>
      </c>
      <c r="B264" s="30" t="s">
        <v>4254</v>
      </c>
      <c r="C264" s="51">
        <v>2731</v>
      </c>
      <c r="D264" s="51">
        <f t="shared" si="20"/>
        <v>2731</v>
      </c>
      <c r="E264" s="52" t="str">
        <f t="shared" si="21"/>
        <v>27310</v>
      </c>
      <c r="F264" s="51" t="s">
        <v>1024</v>
      </c>
      <c r="G264" s="30" t="s">
        <v>1025</v>
      </c>
      <c r="H264" s="30" t="s">
        <v>6557</v>
      </c>
      <c r="I264" s="30" t="str">
        <f t="shared" si="22"/>
        <v>27310 - Výroba optických kabelů</v>
      </c>
      <c r="J264" s="30" t="s">
        <v>1023</v>
      </c>
      <c r="K264" s="30" t="str">
        <f t="shared" si="23"/>
        <v>27.31 - Výroba optických kabelů</v>
      </c>
      <c r="L264" s="30" t="s">
        <v>6558</v>
      </c>
      <c r="M264" s="30">
        <v>4</v>
      </c>
      <c r="N264" s="30" t="s">
        <v>4254</v>
      </c>
      <c r="O264">
        <f t="shared" si="24"/>
        <v>1</v>
      </c>
    </row>
    <row r="265" spans="1:15" x14ac:dyDescent="0.25">
      <c r="A265" s="30">
        <v>4</v>
      </c>
      <c r="B265" s="30" t="s">
        <v>4258</v>
      </c>
      <c r="C265" s="51">
        <v>2732</v>
      </c>
      <c r="D265" s="51">
        <f t="shared" si="20"/>
        <v>2732</v>
      </c>
      <c r="E265" s="52" t="str">
        <f t="shared" si="21"/>
        <v>27320</v>
      </c>
      <c r="F265" s="51" t="s">
        <v>1027</v>
      </c>
      <c r="G265" s="30" t="s">
        <v>1030</v>
      </c>
      <c r="H265" s="30" t="s">
        <v>6559</v>
      </c>
      <c r="I265" s="30" t="str">
        <f t="shared" si="22"/>
        <v>27320 - Výroba ostatních elektronických a elektrických vodičů a kabelů</v>
      </c>
      <c r="J265" s="30" t="s">
        <v>1026</v>
      </c>
      <c r="K265" s="30" t="str">
        <f t="shared" si="23"/>
        <v>27.32 - Výroba ostatních elektronických a elektrických vodičů a kabelů</v>
      </c>
      <c r="L265" s="30" t="s">
        <v>6560</v>
      </c>
      <c r="M265" s="30">
        <v>4</v>
      </c>
      <c r="N265" s="30" t="s">
        <v>4258</v>
      </c>
      <c r="O265">
        <f t="shared" si="24"/>
        <v>1</v>
      </c>
    </row>
    <row r="266" spans="1:15" x14ac:dyDescent="0.25">
      <c r="A266" s="30">
        <v>4</v>
      </c>
      <c r="B266" s="30" t="s">
        <v>4261</v>
      </c>
      <c r="C266" s="51">
        <v>2733</v>
      </c>
      <c r="D266" s="51">
        <f t="shared" si="20"/>
        <v>2733</v>
      </c>
      <c r="E266" s="52" t="str">
        <f t="shared" si="21"/>
        <v>27330</v>
      </c>
      <c r="F266" s="51" t="s">
        <v>1032</v>
      </c>
      <c r="G266" s="30" t="s">
        <v>1033</v>
      </c>
      <c r="H266" s="30" t="s">
        <v>6561</v>
      </c>
      <c r="I266" s="30" t="str">
        <f t="shared" si="22"/>
        <v>27330 - Výroba elektroinstalačních zařízení</v>
      </c>
      <c r="J266" s="30" t="s">
        <v>1031</v>
      </c>
      <c r="K266" s="30" t="str">
        <f t="shared" si="23"/>
        <v>27.33 - Výroba elektroinstalačních zařízení</v>
      </c>
      <c r="L266" s="30" t="s">
        <v>4263</v>
      </c>
      <c r="M266" s="30">
        <v>4</v>
      </c>
      <c r="N266" s="30" t="s">
        <v>4261</v>
      </c>
      <c r="O266">
        <f t="shared" si="24"/>
        <v>1</v>
      </c>
    </row>
    <row r="267" spans="1:15" x14ac:dyDescent="0.25">
      <c r="A267" s="30">
        <v>4</v>
      </c>
      <c r="B267" s="30" t="s">
        <v>4264</v>
      </c>
      <c r="C267" s="51">
        <v>2740</v>
      </c>
      <c r="D267" s="51">
        <f t="shared" si="20"/>
        <v>2740</v>
      </c>
      <c r="E267" s="52" t="str">
        <f t="shared" si="21"/>
        <v>27400</v>
      </c>
      <c r="F267" s="51" t="s">
        <v>1035</v>
      </c>
      <c r="G267" s="30" t="s">
        <v>1038</v>
      </c>
      <c r="H267" s="30" t="s">
        <v>6562</v>
      </c>
      <c r="I267" s="30" t="str">
        <f t="shared" si="22"/>
        <v>27400 - Výroba osvětlovacích zařízení</v>
      </c>
      <c r="J267" s="30" t="s">
        <v>1034</v>
      </c>
      <c r="K267" s="30" t="str">
        <f t="shared" si="23"/>
        <v>27.40 - Výroba osvětlovacích zařízení</v>
      </c>
      <c r="L267" s="30" t="s">
        <v>6563</v>
      </c>
      <c r="M267" s="30">
        <v>4</v>
      </c>
      <c r="N267" s="30" t="s">
        <v>4264</v>
      </c>
      <c r="O267">
        <f t="shared" si="24"/>
        <v>1</v>
      </c>
    </row>
    <row r="268" spans="1:15" x14ac:dyDescent="0.25">
      <c r="A268" s="30">
        <v>4</v>
      </c>
      <c r="B268" s="30" t="s">
        <v>4268</v>
      </c>
      <c r="C268" s="51">
        <v>2751</v>
      </c>
      <c r="D268" s="51">
        <f t="shared" si="20"/>
        <v>2751</v>
      </c>
      <c r="E268" s="52" t="str">
        <f t="shared" si="21"/>
        <v>27510</v>
      </c>
      <c r="F268" s="51" t="s">
        <v>1040</v>
      </c>
      <c r="G268" s="30" t="s">
        <v>1041</v>
      </c>
      <c r="H268" s="30" t="s">
        <v>6564</v>
      </c>
      <c r="I268" s="30" t="str">
        <f t="shared" si="22"/>
        <v>27510 - Výroba elektrických spotřebičů převážně pro domácnost</v>
      </c>
      <c r="J268" s="30" t="s">
        <v>1039</v>
      </c>
      <c r="K268" s="30" t="str">
        <f t="shared" si="23"/>
        <v>27.51 - Výroba elektrických spotřebičů převážně pro domácnost</v>
      </c>
      <c r="L268" s="30" t="s">
        <v>6565</v>
      </c>
      <c r="M268" s="30">
        <v>4</v>
      </c>
      <c r="N268" s="30" t="s">
        <v>4268</v>
      </c>
      <c r="O268">
        <f t="shared" si="24"/>
        <v>1</v>
      </c>
    </row>
    <row r="269" spans="1:15" x14ac:dyDescent="0.25">
      <c r="A269" s="30">
        <v>4</v>
      </c>
      <c r="B269" s="30" t="s">
        <v>4273</v>
      </c>
      <c r="C269" s="51">
        <v>2752</v>
      </c>
      <c r="D269" s="51">
        <f t="shared" ref="D269:D332" si="25">C269</f>
        <v>2752</v>
      </c>
      <c r="E269" s="52" t="str">
        <f t="shared" si="21"/>
        <v>27520</v>
      </c>
      <c r="F269" s="51" t="s">
        <v>1043</v>
      </c>
      <c r="G269" s="30" t="s">
        <v>1044</v>
      </c>
      <c r="H269" s="30" t="s">
        <v>6566</v>
      </c>
      <c r="I269" s="30" t="str">
        <f t="shared" si="22"/>
        <v>27520 - Výroba neelektrických spotřebičů převážně pro domácnost</v>
      </c>
      <c r="J269" s="30" t="s">
        <v>1042</v>
      </c>
      <c r="K269" s="30" t="str">
        <f t="shared" si="23"/>
        <v>27.52 - Výroba neelektrických spotřebičů převážně pro domácnost</v>
      </c>
      <c r="L269" s="30" t="s">
        <v>6567</v>
      </c>
      <c r="M269" s="30">
        <v>4</v>
      </c>
      <c r="N269" s="30" t="s">
        <v>4273</v>
      </c>
      <c r="O269">
        <f t="shared" si="24"/>
        <v>1</v>
      </c>
    </row>
    <row r="270" spans="1:15" x14ac:dyDescent="0.25">
      <c r="A270" s="30">
        <v>4</v>
      </c>
      <c r="B270" s="30" t="s">
        <v>4278</v>
      </c>
      <c r="C270" s="51">
        <v>2790</v>
      </c>
      <c r="D270" s="51">
        <f t="shared" si="25"/>
        <v>2790</v>
      </c>
      <c r="E270" s="52" t="str">
        <f t="shared" si="21"/>
        <v>27900</v>
      </c>
      <c r="F270" s="51" t="s">
        <v>1045</v>
      </c>
      <c r="G270" s="30" t="s">
        <v>1046</v>
      </c>
      <c r="H270" s="30" t="s">
        <v>6568</v>
      </c>
      <c r="I270" s="30" t="str">
        <f t="shared" si="22"/>
        <v>27900 - Výroba ostatních elektrických zařízení</v>
      </c>
      <c r="J270" s="30" t="s">
        <v>1047</v>
      </c>
      <c r="K270" s="30" t="str">
        <f t="shared" si="23"/>
        <v>27.90 - Výroba ostatních elektrických zařízení</v>
      </c>
      <c r="L270" s="30" t="s">
        <v>4280</v>
      </c>
      <c r="M270" s="30">
        <v>4</v>
      </c>
      <c r="N270" s="30" t="s">
        <v>4278</v>
      </c>
      <c r="O270">
        <f t="shared" si="24"/>
        <v>1</v>
      </c>
    </row>
    <row r="271" spans="1:15" x14ac:dyDescent="0.25">
      <c r="A271" s="30">
        <v>4</v>
      </c>
      <c r="B271" s="30" t="s">
        <v>4281</v>
      </c>
      <c r="C271" s="51">
        <v>2811</v>
      </c>
      <c r="D271" s="51">
        <f t="shared" si="25"/>
        <v>2811</v>
      </c>
      <c r="E271" s="52" t="str">
        <f t="shared" si="21"/>
        <v>28110</v>
      </c>
      <c r="F271" s="51" t="s">
        <v>1055</v>
      </c>
      <c r="G271" s="30" t="s">
        <v>1056</v>
      </c>
      <c r="H271" s="30" t="s">
        <v>6569</v>
      </c>
      <c r="I271" s="30" t="str">
        <f t="shared" si="22"/>
        <v>28110 - Výroba motorů a turbín, kromě motorů pro letadla, automobily a motocykly</v>
      </c>
      <c r="J271" s="30" t="s">
        <v>1054</v>
      </c>
      <c r="K271" s="30" t="str">
        <f t="shared" si="23"/>
        <v>28.11 - Výroba motorů a turbín, kromě motorů pro letadla, automobily a motocykly</v>
      </c>
      <c r="L271" s="30" t="s">
        <v>6570</v>
      </c>
      <c r="M271" s="30">
        <v>4</v>
      </c>
      <c r="N271" s="30" t="s">
        <v>4281</v>
      </c>
      <c r="O271">
        <f t="shared" si="24"/>
        <v>1</v>
      </c>
    </row>
    <row r="272" spans="1:15" x14ac:dyDescent="0.25">
      <c r="A272" s="30">
        <v>4</v>
      </c>
      <c r="B272" s="30" t="s">
        <v>4286</v>
      </c>
      <c r="C272" s="51">
        <v>2812</v>
      </c>
      <c r="D272" s="51">
        <f t="shared" si="25"/>
        <v>2812</v>
      </c>
      <c r="E272" s="52" t="str">
        <f t="shared" si="21"/>
        <v>28120</v>
      </c>
      <c r="F272" s="51" t="s">
        <v>1061</v>
      </c>
      <c r="G272" s="30" t="s">
        <v>1064</v>
      </c>
      <c r="H272" s="30" t="s">
        <v>6571</v>
      </c>
      <c r="I272" s="30" t="str">
        <f t="shared" si="22"/>
        <v>28120 - Výroba hydraulických zařízení</v>
      </c>
      <c r="J272" s="30" t="s">
        <v>1060</v>
      </c>
      <c r="K272" s="30" t="str">
        <f t="shared" si="23"/>
        <v>28.12 - Výroba hydraulických zařízení</v>
      </c>
      <c r="L272" s="30" t="s">
        <v>6572</v>
      </c>
      <c r="M272" s="30">
        <v>4</v>
      </c>
      <c r="N272" s="30" t="s">
        <v>4286</v>
      </c>
      <c r="O272">
        <f t="shared" si="24"/>
        <v>1</v>
      </c>
    </row>
    <row r="273" spans="1:15" x14ac:dyDescent="0.25">
      <c r="A273" s="30">
        <v>4</v>
      </c>
      <c r="B273" s="30" t="s">
        <v>4290</v>
      </c>
      <c r="C273" s="51">
        <v>2813</v>
      </c>
      <c r="D273" s="51">
        <f t="shared" si="25"/>
        <v>2813</v>
      </c>
      <c r="E273" s="52" t="str">
        <f t="shared" si="21"/>
        <v>28130</v>
      </c>
      <c r="F273" s="51" t="s">
        <v>1066</v>
      </c>
      <c r="G273" s="30" t="s">
        <v>1067</v>
      </c>
      <c r="H273" s="30" t="s">
        <v>6573</v>
      </c>
      <c r="I273" s="30" t="str">
        <f t="shared" si="22"/>
        <v>28130 - Výroba ostatních čerpadel a kompresorů</v>
      </c>
      <c r="J273" s="30" t="s">
        <v>1065</v>
      </c>
      <c r="K273" s="30" t="str">
        <f t="shared" si="23"/>
        <v>28.13 - Výroba ostatních čerpadel a kompresorů</v>
      </c>
      <c r="L273" s="30" t="s">
        <v>4292</v>
      </c>
      <c r="M273" s="30">
        <v>4</v>
      </c>
      <c r="N273" s="30" t="s">
        <v>4290</v>
      </c>
      <c r="O273">
        <f t="shared" si="24"/>
        <v>1</v>
      </c>
    </row>
    <row r="274" spans="1:15" x14ac:dyDescent="0.25">
      <c r="A274" s="30">
        <v>4</v>
      </c>
      <c r="B274" s="30" t="s">
        <v>4293</v>
      </c>
      <c r="C274" s="51">
        <v>2814</v>
      </c>
      <c r="D274" s="51">
        <f t="shared" si="25"/>
        <v>2814</v>
      </c>
      <c r="E274" s="52" t="str">
        <f t="shared" si="21"/>
        <v>28140</v>
      </c>
      <c r="F274" s="51" t="s">
        <v>1069</v>
      </c>
      <c r="G274" s="30" t="s">
        <v>1070</v>
      </c>
      <c r="H274" s="30" t="s">
        <v>6574</v>
      </c>
      <c r="I274" s="30" t="str">
        <f t="shared" si="22"/>
        <v>28140 - Výroba ostatních potrubních armatur</v>
      </c>
      <c r="J274" s="30" t="s">
        <v>1068</v>
      </c>
      <c r="K274" s="30" t="str">
        <f t="shared" si="23"/>
        <v>28.14 - Výroba ostatních potrubních armatur</v>
      </c>
      <c r="L274" s="30" t="s">
        <v>4295</v>
      </c>
      <c r="M274" s="30">
        <v>4</v>
      </c>
      <c r="N274" s="30" t="s">
        <v>4293</v>
      </c>
      <c r="O274">
        <f t="shared" si="24"/>
        <v>1</v>
      </c>
    </row>
    <row r="275" spans="1:15" x14ac:dyDescent="0.25">
      <c r="A275" s="30">
        <v>4</v>
      </c>
      <c r="B275" s="30" t="s">
        <v>4296</v>
      </c>
      <c r="C275" s="51">
        <v>2815</v>
      </c>
      <c r="D275" s="51">
        <f t="shared" si="25"/>
        <v>2815</v>
      </c>
      <c r="E275" s="52" t="str">
        <f t="shared" si="21"/>
        <v>28150</v>
      </c>
      <c r="F275" s="51" t="s">
        <v>1072</v>
      </c>
      <c r="G275" s="30" t="s">
        <v>1073</v>
      </c>
      <c r="H275" s="30" t="s">
        <v>6575</v>
      </c>
      <c r="I275" s="30" t="str">
        <f t="shared" si="22"/>
        <v>28150 - Výroba ložisek, ozubených kol, převodů a hnacích prvků</v>
      </c>
      <c r="J275" s="30" t="s">
        <v>1071</v>
      </c>
      <c r="K275" s="30" t="str">
        <f t="shared" si="23"/>
        <v>28.15 - Výroba ložisek, ozubených kol, převodů a hnacích prvků</v>
      </c>
      <c r="L275" s="30" t="s">
        <v>4298</v>
      </c>
      <c r="M275" s="30">
        <v>4</v>
      </c>
      <c r="N275" s="30" t="s">
        <v>4296</v>
      </c>
      <c r="O275">
        <f t="shared" si="24"/>
        <v>1</v>
      </c>
    </row>
    <row r="276" spans="1:15" x14ac:dyDescent="0.25">
      <c r="A276" s="30">
        <v>4</v>
      </c>
      <c r="B276" s="30" t="s">
        <v>4299</v>
      </c>
      <c r="C276" s="51">
        <v>2821</v>
      </c>
      <c r="D276" s="51">
        <f t="shared" si="25"/>
        <v>2821</v>
      </c>
      <c r="E276" s="52" t="str">
        <f t="shared" si="21"/>
        <v>28210</v>
      </c>
      <c r="F276" s="51" t="s">
        <v>910</v>
      </c>
      <c r="G276" s="30" t="s">
        <v>911</v>
      </c>
      <c r="H276" s="30" t="s">
        <v>6576</v>
      </c>
      <c r="I276" s="30" t="str">
        <f t="shared" si="22"/>
        <v>28210 - Výroba pecí, kotlů a stálých tepelných zařízení pro domácnosti</v>
      </c>
      <c r="J276" s="30" t="s">
        <v>909</v>
      </c>
      <c r="K276" s="30" t="str">
        <f t="shared" si="23"/>
        <v>28.21 - Výroba pecí, kotlů a stálých tepelných zařízení pro domácnosti</v>
      </c>
      <c r="L276" s="30" t="s">
        <v>6577</v>
      </c>
      <c r="M276" s="30">
        <v>4</v>
      </c>
      <c r="N276" s="30" t="s">
        <v>4299</v>
      </c>
      <c r="O276">
        <f t="shared" si="24"/>
        <v>1</v>
      </c>
    </row>
    <row r="277" spans="1:15" x14ac:dyDescent="0.25">
      <c r="A277" s="30">
        <v>4</v>
      </c>
      <c r="B277" s="30" t="s">
        <v>4302</v>
      </c>
      <c r="C277" s="51">
        <v>2822</v>
      </c>
      <c r="D277" s="51">
        <f t="shared" si="25"/>
        <v>2822</v>
      </c>
      <c r="E277" s="52" t="str">
        <f t="shared" si="21"/>
        <v>28220</v>
      </c>
      <c r="F277" s="51" t="s">
        <v>1080</v>
      </c>
      <c r="G277" s="30" t="s">
        <v>1081</v>
      </c>
      <c r="H277" s="30" t="s">
        <v>6578</v>
      </c>
      <c r="I277" s="30" t="str">
        <f t="shared" si="22"/>
        <v>28220 - Výroba zdvihacích a manipulačních zařízení</v>
      </c>
      <c r="J277" s="30" t="s">
        <v>1079</v>
      </c>
      <c r="K277" s="30" t="str">
        <f t="shared" si="23"/>
        <v>28.22 - Výroba zdvihacích a manipulačních zařízení</v>
      </c>
      <c r="L277" s="30" t="s">
        <v>4304</v>
      </c>
      <c r="M277" s="30">
        <v>4</v>
      </c>
      <c r="N277" s="30" t="s">
        <v>4302</v>
      </c>
      <c r="O277">
        <f t="shared" si="24"/>
        <v>1</v>
      </c>
    </row>
    <row r="278" spans="1:15" x14ac:dyDescent="0.25">
      <c r="A278" s="30">
        <v>4</v>
      </c>
      <c r="B278" s="30" t="s">
        <v>4305</v>
      </c>
      <c r="C278" s="51">
        <v>2823</v>
      </c>
      <c r="D278" s="51">
        <f t="shared" si="25"/>
        <v>2823</v>
      </c>
      <c r="E278" s="52" t="str">
        <f t="shared" si="21"/>
        <v>28230</v>
      </c>
      <c r="F278" s="51" t="s">
        <v>1082</v>
      </c>
      <c r="G278" s="30" t="s">
        <v>1083</v>
      </c>
      <c r="H278" s="30" t="s">
        <v>6579</v>
      </c>
      <c r="I278" s="30" t="str">
        <f t="shared" si="22"/>
        <v>28230 - Výroba kancelářských strojů a zařízení, kromě počítačů a periferních zařízení</v>
      </c>
      <c r="J278" s="30" t="s">
        <v>1084</v>
      </c>
      <c r="K278" s="30" t="str">
        <f t="shared" si="23"/>
        <v>28.23 - Výroba kancelářských strojů a zařízení, kromě počítačů a periferních zařízení</v>
      </c>
      <c r="L278" s="30" t="s">
        <v>4307</v>
      </c>
      <c r="M278" s="30">
        <v>4</v>
      </c>
      <c r="N278" s="30" t="s">
        <v>4305</v>
      </c>
      <c r="O278">
        <f t="shared" si="24"/>
        <v>1</v>
      </c>
    </row>
    <row r="279" spans="1:15" x14ac:dyDescent="0.25">
      <c r="A279" s="30">
        <v>4</v>
      </c>
      <c r="B279" s="30" t="s">
        <v>4308</v>
      </c>
      <c r="C279" s="51">
        <v>2824</v>
      </c>
      <c r="D279" s="51">
        <f t="shared" si="25"/>
        <v>2824</v>
      </c>
      <c r="E279" s="52" t="str">
        <f t="shared" si="21"/>
        <v>28240</v>
      </c>
      <c r="F279" s="51" t="s">
        <v>1086</v>
      </c>
      <c r="G279" s="30" t="s">
        <v>1087</v>
      </c>
      <c r="H279" s="30" t="s">
        <v>6580</v>
      </c>
      <c r="I279" s="30" t="str">
        <f t="shared" si="22"/>
        <v>28240 - Výroba ručních mechanizovaných nástrojů</v>
      </c>
      <c r="J279" s="30" t="s">
        <v>1085</v>
      </c>
      <c r="K279" s="30" t="str">
        <f t="shared" si="23"/>
        <v>28.24 - Výroba ručních mechanizovaných nástrojů</v>
      </c>
      <c r="L279" s="30" t="s">
        <v>4310</v>
      </c>
      <c r="M279" s="30">
        <v>4</v>
      </c>
      <c r="N279" s="30" t="s">
        <v>4308</v>
      </c>
      <c r="O279">
        <f t="shared" si="24"/>
        <v>1</v>
      </c>
    </row>
    <row r="280" spans="1:15" x14ac:dyDescent="0.25">
      <c r="A280" s="30">
        <v>4</v>
      </c>
      <c r="B280" s="30" t="s">
        <v>4311</v>
      </c>
      <c r="C280" s="51">
        <v>2825</v>
      </c>
      <c r="D280" s="51">
        <f t="shared" si="25"/>
        <v>2825</v>
      </c>
      <c r="E280" s="52" t="str">
        <f t="shared" si="21"/>
        <v>28250</v>
      </c>
      <c r="F280" s="51" t="s">
        <v>1077</v>
      </c>
      <c r="G280" s="30" t="s">
        <v>1078</v>
      </c>
      <c r="H280" s="30" t="s">
        <v>6581</v>
      </c>
      <c r="I280" s="30" t="str">
        <f t="shared" si="22"/>
        <v>28250 - Výroba klimatizačních zařízení jiných než pro domácnost</v>
      </c>
      <c r="J280" s="30" t="s">
        <v>1076</v>
      </c>
      <c r="K280" s="30" t="str">
        <f t="shared" si="23"/>
        <v>28.25 - Výroba klimatizačních zařízení jiných než pro domácnost</v>
      </c>
      <c r="L280" s="30" t="s">
        <v>6582</v>
      </c>
      <c r="M280" s="30">
        <v>4</v>
      </c>
      <c r="N280" s="30" t="s">
        <v>4311</v>
      </c>
      <c r="O280">
        <f t="shared" si="24"/>
        <v>1</v>
      </c>
    </row>
    <row r="281" spans="1:15" x14ac:dyDescent="0.25">
      <c r="A281" s="30">
        <v>4</v>
      </c>
      <c r="B281" s="30" t="s">
        <v>4314</v>
      </c>
      <c r="C281" s="51">
        <v>2829</v>
      </c>
      <c r="D281" s="51">
        <f t="shared" si="25"/>
        <v>2829</v>
      </c>
      <c r="E281" s="52" t="str">
        <f t="shared" si="21"/>
        <v>28290</v>
      </c>
      <c r="F281" s="51" t="s">
        <v>1091</v>
      </c>
      <c r="G281" s="30" t="s">
        <v>1092</v>
      </c>
      <c r="H281" s="30" t="s">
        <v>6583</v>
      </c>
      <c r="I281" s="30" t="str">
        <f t="shared" si="22"/>
        <v>28290 - Výroba ostatních strojů a zařízení pro všeobecné účely j. n.</v>
      </c>
      <c r="J281" s="30" t="s">
        <v>1090</v>
      </c>
      <c r="K281" s="30" t="str">
        <f t="shared" si="23"/>
        <v>28.29 - Výroba ostatních strojů a zařízení pro všeobecné účely j. n.</v>
      </c>
      <c r="L281" s="30" t="s">
        <v>4316</v>
      </c>
      <c r="M281" s="30">
        <v>4</v>
      </c>
      <c r="N281" s="30" t="s">
        <v>4314</v>
      </c>
      <c r="O281">
        <f t="shared" si="24"/>
        <v>1</v>
      </c>
    </row>
    <row r="282" spans="1:15" x14ac:dyDescent="0.25">
      <c r="A282" s="30">
        <v>4</v>
      </c>
      <c r="B282" s="30" t="s">
        <v>4317</v>
      </c>
      <c r="C282" s="51">
        <v>2830</v>
      </c>
      <c r="D282" s="51">
        <f t="shared" si="25"/>
        <v>2830</v>
      </c>
      <c r="E282" s="52" t="str">
        <f t="shared" si="21"/>
        <v>28300</v>
      </c>
      <c r="F282" s="51" t="s">
        <v>1097</v>
      </c>
      <c r="G282" s="30" t="s">
        <v>1098</v>
      </c>
      <c r="H282" s="30" t="s">
        <v>6584</v>
      </c>
      <c r="I282" s="30" t="str">
        <f t="shared" si="22"/>
        <v>28300 - Výroba zemědělských a lesnických strojů</v>
      </c>
      <c r="J282" s="30" t="s">
        <v>1096</v>
      </c>
      <c r="K282" s="30" t="str">
        <f t="shared" si="23"/>
        <v>28.30 - Výroba zemědělských a lesnických strojů</v>
      </c>
      <c r="L282" s="30" t="s">
        <v>4319</v>
      </c>
      <c r="M282" s="30">
        <v>4</v>
      </c>
      <c r="N282" s="30" t="s">
        <v>4317</v>
      </c>
      <c r="O282">
        <f t="shared" si="24"/>
        <v>1</v>
      </c>
    </row>
    <row r="283" spans="1:15" x14ac:dyDescent="0.25">
      <c r="A283" s="30">
        <v>4</v>
      </c>
      <c r="B283" s="30" t="s">
        <v>4320</v>
      </c>
      <c r="C283" s="51">
        <v>2841</v>
      </c>
      <c r="D283" s="51">
        <f t="shared" si="25"/>
        <v>2841</v>
      </c>
      <c r="E283" s="52" t="str">
        <f t="shared" si="21"/>
        <v>28410</v>
      </c>
      <c r="F283" s="51" t="s">
        <v>1100</v>
      </c>
      <c r="G283" s="30" t="s">
        <v>1103</v>
      </c>
      <c r="H283" s="30" t="s">
        <v>6585</v>
      </c>
      <c r="I283" s="30" t="str">
        <f t="shared" si="22"/>
        <v>28410 - Výroba tvářecích a obráběcích strojů na opracování kovů</v>
      </c>
      <c r="J283" s="30" t="s">
        <v>1099</v>
      </c>
      <c r="K283" s="30" t="str">
        <f t="shared" si="23"/>
        <v>28.41 - Výroba tvářecích a obráběcích strojů na opracování kovů</v>
      </c>
      <c r="L283" s="30" t="s">
        <v>6586</v>
      </c>
      <c r="M283" s="30">
        <v>4</v>
      </c>
      <c r="N283" s="30" t="s">
        <v>4320</v>
      </c>
      <c r="O283">
        <f t="shared" si="24"/>
        <v>1</v>
      </c>
    </row>
    <row r="284" spans="1:15" x14ac:dyDescent="0.25">
      <c r="A284" s="30">
        <v>4</v>
      </c>
      <c r="B284" s="30" t="s">
        <v>6587</v>
      </c>
      <c r="C284" s="51">
        <v>2842</v>
      </c>
      <c r="D284" s="51">
        <f t="shared" si="25"/>
        <v>2842</v>
      </c>
      <c r="E284" s="52" t="str">
        <f t="shared" si="21"/>
        <v>28420</v>
      </c>
      <c r="F284" s="51" t="s">
        <v>1108</v>
      </c>
      <c r="G284" s="30" t="s">
        <v>1105</v>
      </c>
      <c r="H284" s="30" t="s">
        <v>6588</v>
      </c>
      <c r="I284" s="30" t="str">
        <f t="shared" si="22"/>
        <v>28420 - Výroba ostatních obráběcích strojů</v>
      </c>
      <c r="J284" s="30" t="s">
        <v>1107</v>
      </c>
      <c r="K284" s="30" t="str">
        <f t="shared" si="23"/>
        <v>28.42 - Výroba ostatních obráběcích strojů</v>
      </c>
      <c r="L284" s="30" t="s">
        <v>6589</v>
      </c>
      <c r="M284" s="30">
        <v>4</v>
      </c>
      <c r="N284" s="30" t="s">
        <v>6587</v>
      </c>
      <c r="O284">
        <f t="shared" si="24"/>
        <v>1</v>
      </c>
    </row>
    <row r="285" spans="1:15" x14ac:dyDescent="0.25">
      <c r="A285" s="30">
        <v>4</v>
      </c>
      <c r="B285" s="30" t="s">
        <v>4328</v>
      </c>
      <c r="C285" s="51">
        <v>2891</v>
      </c>
      <c r="D285" s="51">
        <f t="shared" si="25"/>
        <v>2891</v>
      </c>
      <c r="E285" s="52" t="str">
        <f t="shared" si="21"/>
        <v>28910</v>
      </c>
      <c r="F285" s="51" t="s">
        <v>1110</v>
      </c>
      <c r="G285" s="30" t="s">
        <v>1111</v>
      </c>
      <c r="H285" s="30" t="s">
        <v>6590</v>
      </c>
      <c r="I285" s="30" t="str">
        <f t="shared" si="22"/>
        <v>28910 - Výroba strojů pro metalurgii</v>
      </c>
      <c r="J285" s="30" t="s">
        <v>1109</v>
      </c>
      <c r="K285" s="30" t="str">
        <f t="shared" si="23"/>
        <v>28.91 - Výroba strojů pro metalurgii</v>
      </c>
      <c r="L285" s="30" t="s">
        <v>4330</v>
      </c>
      <c r="M285" s="30">
        <v>4</v>
      </c>
      <c r="N285" s="30" t="s">
        <v>4328</v>
      </c>
      <c r="O285">
        <f t="shared" si="24"/>
        <v>1</v>
      </c>
    </row>
    <row r="286" spans="1:15" x14ac:dyDescent="0.25">
      <c r="A286" s="30">
        <v>4</v>
      </c>
      <c r="B286" s="30" t="s">
        <v>4331</v>
      </c>
      <c r="C286" s="51">
        <v>2892</v>
      </c>
      <c r="D286" s="51">
        <f t="shared" si="25"/>
        <v>2892</v>
      </c>
      <c r="E286" s="52" t="str">
        <f t="shared" si="21"/>
        <v>28920</v>
      </c>
      <c r="F286" s="51" t="s">
        <v>1112</v>
      </c>
      <c r="G286" s="30" t="s">
        <v>1113</v>
      </c>
      <c r="H286" s="30" t="s">
        <v>6591</v>
      </c>
      <c r="I286" s="30" t="str">
        <f t="shared" si="22"/>
        <v>28920 - Výroba strojů pro těžbu, dobývání a stavebnictví</v>
      </c>
      <c r="J286" s="30" t="s">
        <v>1114</v>
      </c>
      <c r="K286" s="30" t="str">
        <f t="shared" si="23"/>
        <v>28.92 - Výroba strojů pro těžbu, dobývání a stavebnictví</v>
      </c>
      <c r="L286" s="30" t="s">
        <v>4333</v>
      </c>
      <c r="M286" s="30">
        <v>4</v>
      </c>
      <c r="N286" s="30" t="s">
        <v>4331</v>
      </c>
      <c r="O286">
        <f t="shared" si="24"/>
        <v>1</v>
      </c>
    </row>
    <row r="287" spans="1:15" x14ac:dyDescent="0.25">
      <c r="A287" s="30">
        <v>4</v>
      </c>
      <c r="B287" s="30" t="s">
        <v>4334</v>
      </c>
      <c r="C287" s="51">
        <v>2893</v>
      </c>
      <c r="D287" s="51">
        <f t="shared" si="25"/>
        <v>2893</v>
      </c>
      <c r="E287" s="52" t="str">
        <f t="shared" si="21"/>
        <v>28930</v>
      </c>
      <c r="F287" s="51" t="s">
        <v>1094</v>
      </c>
      <c r="G287" s="30" t="s">
        <v>1095</v>
      </c>
      <c r="H287" s="30" t="s">
        <v>6592</v>
      </c>
      <c r="I287" s="30" t="str">
        <f t="shared" si="22"/>
        <v>28930 - Výroba strojů na výrobu potravin, nápojů a zpracování tabáku</v>
      </c>
      <c r="J287" s="30" t="s">
        <v>1093</v>
      </c>
      <c r="K287" s="30" t="str">
        <f t="shared" si="23"/>
        <v>28.93 - Výroba strojů na výrobu potravin, nápojů a zpracování tabáku</v>
      </c>
      <c r="L287" s="30" t="s">
        <v>6593</v>
      </c>
      <c r="M287" s="30">
        <v>4</v>
      </c>
      <c r="N287" s="30" t="s">
        <v>4334</v>
      </c>
      <c r="O287">
        <f t="shared" si="24"/>
        <v>1</v>
      </c>
    </row>
    <row r="288" spans="1:15" x14ac:dyDescent="0.25">
      <c r="A288" s="30">
        <v>4</v>
      </c>
      <c r="B288" s="30" t="s">
        <v>4339</v>
      </c>
      <c r="C288" s="51">
        <v>2894</v>
      </c>
      <c r="D288" s="51">
        <f t="shared" si="25"/>
        <v>2894</v>
      </c>
      <c r="E288" s="52" t="str">
        <f t="shared" si="21"/>
        <v>28940</v>
      </c>
      <c r="F288" s="51" t="s">
        <v>1116</v>
      </c>
      <c r="G288" s="30" t="s">
        <v>1117</v>
      </c>
      <c r="H288" s="30" t="s">
        <v>6594</v>
      </c>
      <c r="I288" s="30" t="str">
        <f t="shared" si="22"/>
        <v>28940 - Výroba strojů na výrobu textilu, oděvních výrobků a výrobků z usní</v>
      </c>
      <c r="J288" s="30" t="s">
        <v>1115</v>
      </c>
      <c r="K288" s="30" t="str">
        <f t="shared" si="23"/>
        <v>28.94 - Výroba strojů na výrobu textilu, oděvních výrobků a výrobků z usní</v>
      </c>
      <c r="L288" s="30" t="s">
        <v>6595</v>
      </c>
      <c r="M288" s="30">
        <v>4</v>
      </c>
      <c r="N288" s="30" t="s">
        <v>4339</v>
      </c>
      <c r="O288">
        <f t="shared" si="24"/>
        <v>1</v>
      </c>
    </row>
    <row r="289" spans="1:15" x14ac:dyDescent="0.25">
      <c r="A289" s="30">
        <v>4</v>
      </c>
      <c r="B289" s="30" t="s">
        <v>4344</v>
      </c>
      <c r="C289" s="51">
        <v>2895</v>
      </c>
      <c r="D289" s="51">
        <f t="shared" si="25"/>
        <v>2895</v>
      </c>
      <c r="E289" s="52" t="str">
        <f t="shared" si="21"/>
        <v>28950</v>
      </c>
      <c r="F289" s="51" t="s">
        <v>1119</v>
      </c>
      <c r="G289" s="30" t="s">
        <v>1120</v>
      </c>
      <c r="H289" s="30" t="s">
        <v>6596</v>
      </c>
      <c r="I289" s="30" t="str">
        <f t="shared" si="22"/>
        <v>28950 - Výroba strojů a přístrojů na výrobu papíru a lepenky</v>
      </c>
      <c r="J289" s="30" t="s">
        <v>1118</v>
      </c>
      <c r="K289" s="30" t="str">
        <f t="shared" si="23"/>
        <v>28.95 - Výroba strojů a přístrojů na výrobu papíru a lepenky</v>
      </c>
      <c r="L289" s="30" t="s">
        <v>4346</v>
      </c>
      <c r="M289" s="30">
        <v>4</v>
      </c>
      <c r="N289" s="30" t="s">
        <v>4344</v>
      </c>
      <c r="O289">
        <f t="shared" si="24"/>
        <v>1</v>
      </c>
    </row>
    <row r="290" spans="1:15" x14ac:dyDescent="0.25">
      <c r="A290" s="30">
        <v>4</v>
      </c>
      <c r="B290" s="30" t="s">
        <v>4347</v>
      </c>
      <c r="C290" s="51">
        <v>2896</v>
      </c>
      <c r="D290" s="51">
        <f t="shared" si="25"/>
        <v>2896</v>
      </c>
      <c r="E290" s="52" t="str">
        <f t="shared" si="21"/>
        <v>28960</v>
      </c>
      <c r="F290" s="51" t="s">
        <v>1122</v>
      </c>
      <c r="G290" s="30" t="s">
        <v>1123</v>
      </c>
      <c r="H290" s="30" t="s">
        <v>6597</v>
      </c>
      <c r="I290" s="30" t="str">
        <f t="shared" si="22"/>
        <v>28960 - Výroba strojů na výrobu plastů a pryže</v>
      </c>
      <c r="J290" s="30" t="s">
        <v>1121</v>
      </c>
      <c r="K290" s="30" t="str">
        <f t="shared" si="23"/>
        <v>28.96 - Výroba strojů na výrobu plastů a pryže</v>
      </c>
      <c r="L290" s="30" t="s">
        <v>4349</v>
      </c>
      <c r="M290" s="30">
        <v>4</v>
      </c>
      <c r="N290" s="30" t="s">
        <v>4347</v>
      </c>
      <c r="O290">
        <f t="shared" si="24"/>
        <v>1</v>
      </c>
    </row>
    <row r="291" spans="1:15" x14ac:dyDescent="0.25">
      <c r="A291" s="30">
        <v>4</v>
      </c>
      <c r="B291" s="30" t="s">
        <v>6598</v>
      </c>
      <c r="C291" s="51">
        <v>2897</v>
      </c>
      <c r="D291" s="51">
        <f t="shared" si="25"/>
        <v>2897</v>
      </c>
      <c r="E291" s="52" t="str">
        <f t="shared" si="21"/>
        <v>28970</v>
      </c>
      <c r="F291" s="51" t="s">
        <v>1125</v>
      </c>
      <c r="G291" s="30" t="s">
        <v>1126</v>
      </c>
      <c r="H291" s="30" t="s">
        <v>6599</v>
      </c>
      <c r="I291" s="30" t="str">
        <f t="shared" si="22"/>
        <v>28970 - Výroba strojů pro aditivní výrobu</v>
      </c>
      <c r="J291" s="30" t="s">
        <v>1124</v>
      </c>
      <c r="K291" s="30" t="str">
        <f t="shared" si="23"/>
        <v>28.97 - Výroba strojů pro aditivní výrobu</v>
      </c>
      <c r="L291" s="30" t="s">
        <v>6600</v>
      </c>
      <c r="M291" s="30">
        <v>4</v>
      </c>
      <c r="N291" s="30" t="s">
        <v>6598</v>
      </c>
      <c r="O291">
        <f t="shared" si="24"/>
        <v>1</v>
      </c>
    </row>
    <row r="292" spans="1:15" x14ac:dyDescent="0.25">
      <c r="A292" s="30">
        <v>4</v>
      </c>
      <c r="B292" s="30" t="s">
        <v>4350</v>
      </c>
      <c r="C292" s="51">
        <v>2899</v>
      </c>
      <c r="D292" s="51">
        <f t="shared" si="25"/>
        <v>2899</v>
      </c>
      <c r="E292" s="52" t="str">
        <f t="shared" si="21"/>
        <v>28990</v>
      </c>
      <c r="F292" s="51" t="s">
        <v>1127</v>
      </c>
      <c r="G292" s="30" t="s">
        <v>1128</v>
      </c>
      <c r="H292" s="30" t="s">
        <v>6601</v>
      </c>
      <c r="I292" s="30" t="str">
        <f t="shared" si="22"/>
        <v>28990 - Výroba ostatních strojů pro speciální účely j. n.</v>
      </c>
      <c r="J292" s="30" t="s">
        <v>1129</v>
      </c>
      <c r="K292" s="30" t="str">
        <f t="shared" si="23"/>
        <v>28.99 - Výroba ostatních strojů pro speciální účely j. n.</v>
      </c>
      <c r="L292" s="30" t="s">
        <v>4352</v>
      </c>
      <c r="M292" s="30">
        <v>4</v>
      </c>
      <c r="N292" s="30" t="s">
        <v>4350</v>
      </c>
      <c r="O292">
        <f t="shared" si="24"/>
        <v>1</v>
      </c>
    </row>
    <row r="293" spans="1:15" x14ac:dyDescent="0.25">
      <c r="A293" s="30">
        <v>4</v>
      </c>
      <c r="B293" s="30" t="s">
        <v>4353</v>
      </c>
      <c r="C293" s="51">
        <v>2910</v>
      </c>
      <c r="D293" s="51">
        <f t="shared" si="25"/>
        <v>2910</v>
      </c>
      <c r="E293" s="52" t="str">
        <f t="shared" si="21"/>
        <v>29100</v>
      </c>
      <c r="F293" s="51" t="s">
        <v>1015</v>
      </c>
      <c r="G293" s="30" t="s">
        <v>1016</v>
      </c>
      <c r="H293" s="30" t="s">
        <v>6602</v>
      </c>
      <c r="I293" s="30" t="str">
        <f t="shared" si="22"/>
        <v>29100 - Výroba motorových vozidel</v>
      </c>
      <c r="J293" s="30" t="s">
        <v>1014</v>
      </c>
      <c r="K293" s="30" t="str">
        <f t="shared" si="23"/>
        <v>29.10 - Výroba motorových vozidel</v>
      </c>
      <c r="L293" s="30" t="s">
        <v>6603</v>
      </c>
      <c r="M293" s="30">
        <v>4</v>
      </c>
      <c r="N293" s="30" t="s">
        <v>4353</v>
      </c>
      <c r="O293">
        <f t="shared" si="24"/>
        <v>1</v>
      </c>
    </row>
    <row r="294" spans="1:15" x14ac:dyDescent="0.25">
      <c r="A294" s="30">
        <v>4</v>
      </c>
      <c r="B294" s="30" t="s">
        <v>4356</v>
      </c>
      <c r="C294" s="51">
        <v>2920</v>
      </c>
      <c r="D294" s="51">
        <f t="shared" si="25"/>
        <v>2920</v>
      </c>
      <c r="E294" s="52" t="str">
        <f t="shared" si="21"/>
        <v>29200</v>
      </c>
      <c r="F294" s="51" t="s">
        <v>1133</v>
      </c>
      <c r="G294" s="30" t="s">
        <v>1134</v>
      </c>
      <c r="H294" s="30" t="s">
        <v>6604</v>
      </c>
      <c r="I294" s="30" t="str">
        <f t="shared" si="22"/>
        <v>29200 - Výroba karoserií motorových vozidel; výroba přívěsů a návěsů</v>
      </c>
      <c r="J294" s="30" t="s">
        <v>1132</v>
      </c>
      <c r="K294" s="30" t="str">
        <f t="shared" si="23"/>
        <v>29.20 - Výroba karoserií motorových vozidel; výroba přívěsů a návěsů</v>
      </c>
      <c r="L294" s="30" t="s">
        <v>6605</v>
      </c>
      <c r="M294" s="30">
        <v>4</v>
      </c>
      <c r="N294" s="30" t="s">
        <v>4356</v>
      </c>
      <c r="O294">
        <f t="shared" si="24"/>
        <v>1</v>
      </c>
    </row>
    <row r="295" spans="1:15" x14ac:dyDescent="0.25">
      <c r="A295" s="30">
        <v>4</v>
      </c>
      <c r="B295" s="30" t="s">
        <v>4361</v>
      </c>
      <c r="C295" s="51">
        <v>2931</v>
      </c>
      <c r="D295" s="51">
        <f t="shared" si="25"/>
        <v>2931</v>
      </c>
      <c r="E295" s="52" t="str">
        <f t="shared" si="21"/>
        <v>29310</v>
      </c>
      <c r="F295" s="51" t="s">
        <v>1049</v>
      </c>
      <c r="G295" s="30" t="s">
        <v>1050</v>
      </c>
      <c r="H295" s="30" t="s">
        <v>6606</v>
      </c>
      <c r="I295" s="30" t="str">
        <f t="shared" si="22"/>
        <v>29310 - Výroba elektrického a elektronického zařízení pro motorová vozidla</v>
      </c>
      <c r="J295" s="30" t="s">
        <v>1048</v>
      </c>
      <c r="K295" s="30" t="str">
        <f t="shared" si="23"/>
        <v>29.31 - Výroba elektrického a elektronického zařízení pro motorová vozidla</v>
      </c>
      <c r="L295" s="30" t="s">
        <v>6607</v>
      </c>
      <c r="M295" s="30">
        <v>4</v>
      </c>
      <c r="N295" s="30" t="s">
        <v>4361</v>
      </c>
      <c r="O295">
        <f t="shared" si="24"/>
        <v>1</v>
      </c>
    </row>
    <row r="296" spans="1:15" x14ac:dyDescent="0.25">
      <c r="A296" s="30">
        <v>4</v>
      </c>
      <c r="B296" s="30" t="s">
        <v>4366</v>
      </c>
      <c r="C296" s="51">
        <v>2932</v>
      </c>
      <c r="D296" s="51">
        <f t="shared" si="25"/>
        <v>2932</v>
      </c>
      <c r="E296" s="52" t="str">
        <f t="shared" si="21"/>
        <v>29320</v>
      </c>
      <c r="F296" s="51" t="s">
        <v>718</v>
      </c>
      <c r="G296" s="30" t="s">
        <v>719</v>
      </c>
      <c r="H296" s="30" t="s">
        <v>6608</v>
      </c>
      <c r="I296" s="30" t="str">
        <f t="shared" si="22"/>
        <v>29320 - Výroba ostatních dílů a příslušenství pro motorová vozidla</v>
      </c>
      <c r="J296" s="30" t="s">
        <v>717</v>
      </c>
      <c r="K296" s="30" t="str">
        <f t="shared" si="23"/>
        <v>29.32 - Výroba ostatních dílů a příslušenství pro motorová vozidla</v>
      </c>
      <c r="L296" s="30" t="s">
        <v>4368</v>
      </c>
      <c r="M296" s="30">
        <v>4</v>
      </c>
      <c r="N296" s="30" t="s">
        <v>4366</v>
      </c>
      <c r="O296">
        <f t="shared" si="24"/>
        <v>1</v>
      </c>
    </row>
    <row r="297" spans="1:15" x14ac:dyDescent="0.25">
      <c r="A297" s="30">
        <v>4</v>
      </c>
      <c r="B297" s="30" t="s">
        <v>4369</v>
      </c>
      <c r="C297" s="51">
        <v>3011</v>
      </c>
      <c r="D297" s="51">
        <f t="shared" si="25"/>
        <v>3011</v>
      </c>
      <c r="E297" s="52" t="str">
        <f t="shared" si="21"/>
        <v>30110</v>
      </c>
      <c r="F297" s="51" t="s">
        <v>1136</v>
      </c>
      <c r="G297" s="30" t="s">
        <v>1139</v>
      </c>
      <c r="H297" s="30" t="s">
        <v>6609</v>
      </c>
      <c r="I297" s="30" t="str">
        <f t="shared" si="22"/>
        <v>30110 - Stavba civilních lodí a plavidel</v>
      </c>
      <c r="J297" s="30" t="s">
        <v>1135</v>
      </c>
      <c r="K297" s="30" t="str">
        <f t="shared" si="23"/>
        <v>30.11 - Stavba civilních lodí a plavidel</v>
      </c>
      <c r="L297" s="30" t="s">
        <v>6610</v>
      </c>
      <c r="M297" s="30">
        <v>4</v>
      </c>
      <c r="N297" s="30" t="s">
        <v>4369</v>
      </c>
      <c r="O297">
        <f t="shared" si="24"/>
        <v>1</v>
      </c>
    </row>
    <row r="298" spans="1:15" x14ac:dyDescent="0.25">
      <c r="A298" s="30">
        <v>4</v>
      </c>
      <c r="B298" s="30" t="s">
        <v>4372</v>
      </c>
      <c r="C298" s="51">
        <v>3012</v>
      </c>
      <c r="D298" s="51">
        <f t="shared" si="25"/>
        <v>3012</v>
      </c>
      <c r="E298" s="52" t="str">
        <f t="shared" si="21"/>
        <v>30120</v>
      </c>
      <c r="F298" s="51" t="s">
        <v>1144</v>
      </c>
      <c r="G298" s="30" t="s">
        <v>1145</v>
      </c>
      <c r="H298" s="30" t="s">
        <v>6611</v>
      </c>
      <c r="I298" s="30" t="str">
        <f t="shared" si="22"/>
        <v>30120 - Stavba rekreačních a sportovních člunů</v>
      </c>
      <c r="J298" s="30" t="s">
        <v>1143</v>
      </c>
      <c r="K298" s="30" t="str">
        <f t="shared" si="23"/>
        <v>30.12 - Stavba rekreačních a sportovních člunů</v>
      </c>
      <c r="L298" s="30" t="s">
        <v>4374</v>
      </c>
      <c r="M298" s="30">
        <v>4</v>
      </c>
      <c r="N298" s="30" t="s">
        <v>4372</v>
      </c>
      <c r="O298">
        <f t="shared" si="24"/>
        <v>1</v>
      </c>
    </row>
    <row r="299" spans="1:15" x14ac:dyDescent="0.25">
      <c r="A299" s="30">
        <v>4</v>
      </c>
      <c r="B299" s="30" t="s">
        <v>6612</v>
      </c>
      <c r="C299" s="51">
        <v>3013</v>
      </c>
      <c r="D299" s="51">
        <f t="shared" si="25"/>
        <v>3013</v>
      </c>
      <c r="E299" s="52" t="str">
        <f t="shared" si="21"/>
        <v>30130</v>
      </c>
      <c r="F299" s="51" t="s">
        <v>1141</v>
      </c>
      <c r="G299" s="30" t="s">
        <v>1142</v>
      </c>
      <c r="H299" s="30" t="s">
        <v>6613</v>
      </c>
      <c r="I299" s="30" t="str">
        <f t="shared" si="22"/>
        <v>30130 - Stavba vojenských lodí a plavidel</v>
      </c>
      <c r="J299" s="30" t="s">
        <v>1140</v>
      </c>
      <c r="K299" s="30" t="str">
        <f t="shared" si="23"/>
        <v>30.13 - Stavba vojenských lodí a plavidel</v>
      </c>
      <c r="L299" s="30" t="s">
        <v>6614</v>
      </c>
      <c r="M299" s="30">
        <v>4</v>
      </c>
      <c r="N299" s="30" t="s">
        <v>6612</v>
      </c>
      <c r="O299">
        <f t="shared" si="24"/>
        <v>1</v>
      </c>
    </row>
    <row r="300" spans="1:15" x14ac:dyDescent="0.25">
      <c r="A300" s="30">
        <v>4</v>
      </c>
      <c r="B300" s="30" t="s">
        <v>4375</v>
      </c>
      <c r="C300" s="51">
        <v>3020</v>
      </c>
      <c r="D300" s="51">
        <f t="shared" si="25"/>
        <v>3020</v>
      </c>
      <c r="E300" s="52" t="str">
        <f t="shared" si="21"/>
        <v>30200</v>
      </c>
      <c r="F300" s="51" t="s">
        <v>1147</v>
      </c>
      <c r="G300" s="30" t="s">
        <v>1150</v>
      </c>
      <c r="H300" s="30" t="s">
        <v>6615</v>
      </c>
      <c r="I300" s="30" t="str">
        <f t="shared" si="22"/>
        <v>30200 - Výroba železničních lokomotiv a kolejových vozidel</v>
      </c>
      <c r="J300" s="30" t="s">
        <v>1146</v>
      </c>
      <c r="K300" s="30" t="str">
        <f t="shared" si="23"/>
        <v>30.20 - Výroba železničních lokomotiv a kolejových vozidel</v>
      </c>
      <c r="L300" s="30" t="s">
        <v>6616</v>
      </c>
      <c r="M300" s="30">
        <v>4</v>
      </c>
      <c r="N300" s="30" t="s">
        <v>4375</v>
      </c>
      <c r="O300">
        <f t="shared" si="24"/>
        <v>1</v>
      </c>
    </row>
    <row r="301" spans="1:15" x14ac:dyDescent="0.25">
      <c r="A301" s="30">
        <v>4</v>
      </c>
      <c r="B301" s="30" t="s">
        <v>6617</v>
      </c>
      <c r="C301" s="51">
        <v>3031</v>
      </c>
      <c r="D301" s="51">
        <f t="shared" si="25"/>
        <v>3031</v>
      </c>
      <c r="E301" s="52" t="str">
        <f t="shared" si="21"/>
        <v>30310</v>
      </c>
      <c r="F301" s="51" t="s">
        <v>1155</v>
      </c>
      <c r="G301" s="30" t="s">
        <v>1156</v>
      </c>
      <c r="H301" s="30" t="s">
        <v>6618</v>
      </c>
      <c r="I301" s="30" t="str">
        <f t="shared" si="22"/>
        <v>30310 - Výroba civilních letadel, kosmických lodí a souvisejících zařízení</v>
      </c>
      <c r="J301" s="30" t="s">
        <v>1151</v>
      </c>
      <c r="K301" s="30" t="str">
        <f t="shared" si="23"/>
        <v>30.31 - Výroba civilních letadel, kosmických lodí a souvisejících zařízení</v>
      </c>
      <c r="L301" s="30" t="s">
        <v>6619</v>
      </c>
      <c r="M301" s="30">
        <v>4</v>
      </c>
      <c r="N301" s="30" t="s">
        <v>6617</v>
      </c>
      <c r="O301">
        <f t="shared" si="24"/>
        <v>1</v>
      </c>
    </row>
    <row r="302" spans="1:15" x14ac:dyDescent="0.25">
      <c r="A302" s="30">
        <v>4</v>
      </c>
      <c r="B302" s="30" t="s">
        <v>6620</v>
      </c>
      <c r="C302" s="51">
        <v>3032</v>
      </c>
      <c r="D302" s="51">
        <f t="shared" si="25"/>
        <v>3032</v>
      </c>
      <c r="E302" s="52" t="str">
        <f t="shared" si="21"/>
        <v>30320</v>
      </c>
      <c r="F302" s="51" t="s">
        <v>1158</v>
      </c>
      <c r="G302" s="30" t="s">
        <v>1159</v>
      </c>
      <c r="H302" s="30" t="s">
        <v>6621</v>
      </c>
      <c r="I302" s="30" t="str">
        <f t="shared" si="22"/>
        <v>30320 - Výroba vojenských letadel, kosmických lodí a souvisejících zařízení</v>
      </c>
      <c r="J302" s="30" t="s">
        <v>1157</v>
      </c>
      <c r="K302" s="30" t="str">
        <f t="shared" si="23"/>
        <v>30.32 - Výroba vojenských letadel, kosmických lodí a souvisejících zařízení</v>
      </c>
      <c r="L302" s="30" t="s">
        <v>6622</v>
      </c>
      <c r="M302" s="30">
        <v>4</v>
      </c>
      <c r="N302" s="30" t="s">
        <v>6620</v>
      </c>
      <c r="O302">
        <f t="shared" si="24"/>
        <v>1</v>
      </c>
    </row>
    <row r="303" spans="1:15" x14ac:dyDescent="0.25">
      <c r="A303" s="30">
        <v>4</v>
      </c>
      <c r="B303" s="30" t="s">
        <v>4381</v>
      </c>
      <c r="C303" s="51">
        <v>3040</v>
      </c>
      <c r="D303" s="51">
        <f t="shared" si="25"/>
        <v>3040</v>
      </c>
      <c r="E303" s="52" t="str">
        <f t="shared" si="21"/>
        <v>30400</v>
      </c>
      <c r="F303" s="51" t="s">
        <v>1161</v>
      </c>
      <c r="G303" s="30" t="s">
        <v>1162</v>
      </c>
      <c r="H303" s="30" t="s">
        <v>6623</v>
      </c>
      <c r="I303" s="30" t="str">
        <f t="shared" si="22"/>
        <v>30400 - Výroba vojenských bojových vozidel</v>
      </c>
      <c r="J303" s="30" t="s">
        <v>1160</v>
      </c>
      <c r="K303" s="30" t="str">
        <f t="shared" si="23"/>
        <v>30.40 - Výroba vojenských bojových vozidel</v>
      </c>
      <c r="L303" s="30" t="s">
        <v>4383</v>
      </c>
      <c r="M303" s="30">
        <v>4</v>
      </c>
      <c r="N303" s="30" t="s">
        <v>4381</v>
      </c>
      <c r="O303">
        <f t="shared" si="24"/>
        <v>1</v>
      </c>
    </row>
    <row r="304" spans="1:15" x14ac:dyDescent="0.25">
      <c r="A304" s="30">
        <v>4</v>
      </c>
      <c r="B304" s="30" t="s">
        <v>4384</v>
      </c>
      <c r="C304" s="51">
        <v>3091</v>
      </c>
      <c r="D304" s="51">
        <f t="shared" si="25"/>
        <v>3091</v>
      </c>
      <c r="E304" s="52" t="str">
        <f t="shared" si="21"/>
        <v>30910</v>
      </c>
      <c r="F304" s="51" t="s">
        <v>1058</v>
      </c>
      <c r="G304" s="30" t="s">
        <v>1059</v>
      </c>
      <c r="H304" s="30" t="s">
        <v>6624</v>
      </c>
      <c r="I304" s="30" t="str">
        <f t="shared" si="22"/>
        <v>30910 - Výroba motocyklů</v>
      </c>
      <c r="J304" s="30" t="s">
        <v>1057</v>
      </c>
      <c r="K304" s="30" t="str">
        <f t="shared" si="23"/>
        <v>30.91 - Výroba motocyklů</v>
      </c>
      <c r="L304" s="30" t="s">
        <v>4386</v>
      </c>
      <c r="M304" s="30">
        <v>4</v>
      </c>
      <c r="N304" s="30" t="s">
        <v>4384</v>
      </c>
      <c r="O304">
        <f t="shared" si="24"/>
        <v>1</v>
      </c>
    </row>
    <row r="305" spans="1:15" x14ac:dyDescent="0.25">
      <c r="A305" s="30">
        <v>4</v>
      </c>
      <c r="B305" s="30" t="s">
        <v>4387</v>
      </c>
      <c r="C305" s="51">
        <v>3092</v>
      </c>
      <c r="D305" s="51">
        <f t="shared" si="25"/>
        <v>3092</v>
      </c>
      <c r="E305" s="52" t="str">
        <f t="shared" si="21"/>
        <v>30920</v>
      </c>
      <c r="F305" s="51" t="s">
        <v>1167</v>
      </c>
      <c r="G305" s="30" t="s">
        <v>1168</v>
      </c>
      <c r="H305" s="30" t="s">
        <v>6625</v>
      </c>
      <c r="I305" s="30" t="str">
        <f t="shared" si="22"/>
        <v>30920 - Výroba jízdních kol a vozíků pro invalidy</v>
      </c>
      <c r="J305" s="30" t="s">
        <v>1166</v>
      </c>
      <c r="K305" s="30" t="str">
        <f t="shared" si="23"/>
        <v>30.92 - Výroba jízdních kol a vozíků pro invalidy</v>
      </c>
      <c r="L305" s="30" t="s">
        <v>4389</v>
      </c>
      <c r="M305" s="30">
        <v>4</v>
      </c>
      <c r="N305" s="30" t="s">
        <v>4387</v>
      </c>
      <c r="O305">
        <f t="shared" si="24"/>
        <v>1</v>
      </c>
    </row>
    <row r="306" spans="1:15" x14ac:dyDescent="0.25">
      <c r="A306" s="30">
        <v>4</v>
      </c>
      <c r="B306" s="30" t="s">
        <v>4390</v>
      </c>
      <c r="C306" s="51">
        <v>3099</v>
      </c>
      <c r="D306" s="51">
        <f t="shared" si="25"/>
        <v>3099</v>
      </c>
      <c r="E306" s="52" t="str">
        <f t="shared" si="21"/>
        <v>30990</v>
      </c>
      <c r="F306" s="51" t="s">
        <v>1170</v>
      </c>
      <c r="G306" s="30" t="s">
        <v>1171</v>
      </c>
      <c r="H306" s="30" t="s">
        <v>6626</v>
      </c>
      <c r="I306" s="30" t="str">
        <f t="shared" si="22"/>
        <v>30990 - Výroba ostatních dopravních prostředků a zařízení j. n.</v>
      </c>
      <c r="J306" s="30" t="s">
        <v>1169</v>
      </c>
      <c r="K306" s="30" t="str">
        <f t="shared" si="23"/>
        <v>30.99 - Výroba ostatních dopravních prostředků a zařízení j. n.</v>
      </c>
      <c r="L306" s="30" t="s">
        <v>4392</v>
      </c>
      <c r="M306" s="30">
        <v>4</v>
      </c>
      <c r="N306" s="30" t="s">
        <v>4390</v>
      </c>
      <c r="O306">
        <f t="shared" si="24"/>
        <v>1</v>
      </c>
    </row>
    <row r="307" spans="1:15" x14ac:dyDescent="0.25">
      <c r="A307" s="30">
        <v>4</v>
      </c>
      <c r="B307" s="30" t="s">
        <v>6627</v>
      </c>
      <c r="C307" s="51">
        <v>3100</v>
      </c>
      <c r="D307" s="51">
        <f t="shared" si="25"/>
        <v>3100</v>
      </c>
      <c r="E307" s="52" t="str">
        <f t="shared" si="21"/>
        <v>31000</v>
      </c>
      <c r="F307" s="51" t="s">
        <v>752</v>
      </c>
      <c r="G307" s="30" t="s">
        <v>753</v>
      </c>
      <c r="H307" s="30" t="s">
        <v>6628</v>
      </c>
      <c r="I307" s="30" t="str">
        <f t="shared" si="22"/>
        <v>31000 - Výroba nábytku</v>
      </c>
      <c r="J307" s="30" t="s">
        <v>751</v>
      </c>
      <c r="K307" s="30" t="str">
        <f t="shared" si="23"/>
        <v>31.00 - Výroba nábytku</v>
      </c>
      <c r="L307" s="30" t="s">
        <v>6629</v>
      </c>
      <c r="M307" s="30">
        <v>4</v>
      </c>
      <c r="N307" s="30" t="s">
        <v>6627</v>
      </c>
      <c r="O307">
        <f t="shared" si="24"/>
        <v>1</v>
      </c>
    </row>
    <row r="308" spans="1:15" x14ac:dyDescent="0.25">
      <c r="A308" s="30">
        <v>4</v>
      </c>
      <c r="B308" s="30" t="s">
        <v>4405</v>
      </c>
      <c r="C308" s="51">
        <v>3211</v>
      </c>
      <c r="D308" s="51">
        <f t="shared" si="25"/>
        <v>3211</v>
      </c>
      <c r="E308" s="52" t="str">
        <f t="shared" si="21"/>
        <v>32110</v>
      </c>
      <c r="F308" s="51" t="s">
        <v>1185</v>
      </c>
      <c r="G308" s="30" t="s">
        <v>1186</v>
      </c>
      <c r="H308" s="30" t="s">
        <v>6630</v>
      </c>
      <c r="I308" s="30" t="str">
        <f t="shared" si="22"/>
        <v>32110 - Ražení mincí</v>
      </c>
      <c r="J308" s="30" t="s">
        <v>1184</v>
      </c>
      <c r="K308" s="30" t="str">
        <f t="shared" si="23"/>
        <v>32.11 - Ražení mincí</v>
      </c>
      <c r="L308" s="30" t="s">
        <v>4407</v>
      </c>
      <c r="M308" s="30">
        <v>4</v>
      </c>
      <c r="N308" s="30" t="s">
        <v>4405</v>
      </c>
      <c r="O308">
        <f t="shared" si="24"/>
        <v>1</v>
      </c>
    </row>
    <row r="309" spans="1:15" x14ac:dyDescent="0.25">
      <c r="A309" s="30">
        <v>4</v>
      </c>
      <c r="B309" s="30" t="s">
        <v>4408</v>
      </c>
      <c r="C309" s="51">
        <v>3212</v>
      </c>
      <c r="D309" s="51">
        <f t="shared" si="25"/>
        <v>3212</v>
      </c>
      <c r="E309" s="52" t="str">
        <f t="shared" si="21"/>
        <v>32120</v>
      </c>
      <c r="F309" s="51" t="s">
        <v>1188</v>
      </c>
      <c r="G309" s="30" t="s">
        <v>1189</v>
      </c>
      <c r="H309" s="30" t="s">
        <v>6631</v>
      </c>
      <c r="I309" s="30" t="str">
        <f t="shared" si="22"/>
        <v>32120 - Výroba klenotů a příbuzných výrobků</v>
      </c>
      <c r="J309" s="30" t="s">
        <v>1187</v>
      </c>
      <c r="K309" s="30" t="str">
        <f t="shared" si="23"/>
        <v>32.12 - Výroba klenotů a příbuzných výrobků</v>
      </c>
      <c r="L309" s="30" t="s">
        <v>4410</v>
      </c>
      <c r="M309" s="30">
        <v>4</v>
      </c>
      <c r="N309" s="30" t="s">
        <v>4408</v>
      </c>
      <c r="O309">
        <f t="shared" si="24"/>
        <v>1</v>
      </c>
    </row>
    <row r="310" spans="1:15" x14ac:dyDescent="0.25">
      <c r="A310" s="30">
        <v>4</v>
      </c>
      <c r="B310" s="30" t="s">
        <v>4411</v>
      </c>
      <c r="C310" s="51">
        <v>3213</v>
      </c>
      <c r="D310" s="51">
        <f t="shared" si="25"/>
        <v>3213</v>
      </c>
      <c r="E310" s="52" t="str">
        <f t="shared" si="21"/>
        <v>32130</v>
      </c>
      <c r="F310" s="51" t="s">
        <v>1191</v>
      </c>
      <c r="G310" s="30" t="s">
        <v>1192</v>
      </c>
      <c r="H310" s="30" t="s">
        <v>6632</v>
      </c>
      <c r="I310" s="30" t="str">
        <f t="shared" si="22"/>
        <v>32130 - Výroba bižuterie a příbuzných výrobků</v>
      </c>
      <c r="J310" s="30" t="s">
        <v>1190</v>
      </c>
      <c r="K310" s="30" t="str">
        <f t="shared" si="23"/>
        <v>32.13 - Výroba bižuterie a příbuzných výrobků</v>
      </c>
      <c r="L310" s="30" t="s">
        <v>4413</v>
      </c>
      <c r="M310" s="30">
        <v>4</v>
      </c>
      <c r="N310" s="30" t="s">
        <v>4411</v>
      </c>
      <c r="O310">
        <f t="shared" si="24"/>
        <v>1</v>
      </c>
    </row>
    <row r="311" spans="1:15" x14ac:dyDescent="0.25">
      <c r="A311" s="30">
        <v>4</v>
      </c>
      <c r="B311" s="30" t="s">
        <v>4414</v>
      </c>
      <c r="C311" s="51">
        <v>3220</v>
      </c>
      <c r="D311" s="51">
        <f t="shared" si="25"/>
        <v>3220</v>
      </c>
      <c r="E311" s="52" t="str">
        <f t="shared" si="21"/>
        <v>32200</v>
      </c>
      <c r="F311" s="51" t="s">
        <v>1194</v>
      </c>
      <c r="G311" s="30" t="s">
        <v>1195</v>
      </c>
      <c r="H311" s="30" t="s">
        <v>6633</v>
      </c>
      <c r="I311" s="30" t="str">
        <f t="shared" si="22"/>
        <v>32200 - Výroba hudebních nástrojů</v>
      </c>
      <c r="J311" s="30" t="s">
        <v>1193</v>
      </c>
      <c r="K311" s="30" t="str">
        <f t="shared" si="23"/>
        <v>32.20 - Výroba hudebních nástrojů</v>
      </c>
      <c r="L311" s="30" t="s">
        <v>4416</v>
      </c>
      <c r="M311" s="30">
        <v>4</v>
      </c>
      <c r="N311" s="30" t="s">
        <v>4414</v>
      </c>
      <c r="O311">
        <f t="shared" si="24"/>
        <v>1</v>
      </c>
    </row>
    <row r="312" spans="1:15" x14ac:dyDescent="0.25">
      <c r="A312" s="30">
        <v>4</v>
      </c>
      <c r="B312" s="30" t="s">
        <v>4417</v>
      </c>
      <c r="C312" s="51">
        <v>3230</v>
      </c>
      <c r="D312" s="51">
        <f t="shared" si="25"/>
        <v>3230</v>
      </c>
      <c r="E312" s="52" t="str">
        <f t="shared" si="21"/>
        <v>32300</v>
      </c>
      <c r="F312" s="51" t="s">
        <v>1197</v>
      </c>
      <c r="G312" s="30" t="s">
        <v>1198</v>
      </c>
      <c r="H312" s="30" t="s">
        <v>6634</v>
      </c>
      <c r="I312" s="30" t="str">
        <f t="shared" si="22"/>
        <v>32300 - Výroba sportovních potřeb</v>
      </c>
      <c r="J312" s="30" t="s">
        <v>1196</v>
      </c>
      <c r="K312" s="30" t="str">
        <f t="shared" si="23"/>
        <v>32.30 - Výroba sportovních potřeb</v>
      </c>
      <c r="L312" s="30" t="s">
        <v>4419</v>
      </c>
      <c r="M312" s="30">
        <v>4</v>
      </c>
      <c r="N312" s="30" t="s">
        <v>4417</v>
      </c>
      <c r="O312">
        <f t="shared" si="24"/>
        <v>1</v>
      </c>
    </row>
    <row r="313" spans="1:15" x14ac:dyDescent="0.25">
      <c r="A313" s="30">
        <v>4</v>
      </c>
      <c r="B313" s="30" t="s">
        <v>4420</v>
      </c>
      <c r="C313" s="51">
        <v>3240</v>
      </c>
      <c r="D313" s="51">
        <f t="shared" si="25"/>
        <v>3240</v>
      </c>
      <c r="E313" s="52" t="str">
        <f t="shared" si="21"/>
        <v>32400</v>
      </c>
      <c r="F313" s="51" t="s">
        <v>1200</v>
      </c>
      <c r="G313" s="30" t="s">
        <v>1201</v>
      </c>
      <c r="H313" s="30" t="s">
        <v>6635</v>
      </c>
      <c r="I313" s="30" t="str">
        <f t="shared" si="22"/>
        <v>32400 - Výroba her a hraček</v>
      </c>
      <c r="J313" s="30" t="s">
        <v>1199</v>
      </c>
      <c r="K313" s="30" t="str">
        <f t="shared" si="23"/>
        <v>32.40 - Výroba her a hraček</v>
      </c>
      <c r="L313" s="30" t="s">
        <v>4422</v>
      </c>
      <c r="M313" s="30">
        <v>4</v>
      </c>
      <c r="N313" s="30" t="s">
        <v>4420</v>
      </c>
      <c r="O313">
        <f t="shared" si="24"/>
        <v>1</v>
      </c>
    </row>
    <row r="314" spans="1:15" x14ac:dyDescent="0.25">
      <c r="A314" s="30">
        <v>4</v>
      </c>
      <c r="B314" s="30" t="s">
        <v>4423</v>
      </c>
      <c r="C314" s="51">
        <v>3250</v>
      </c>
      <c r="D314" s="51">
        <f t="shared" si="25"/>
        <v>3250</v>
      </c>
      <c r="E314" s="52" t="str">
        <f t="shared" si="21"/>
        <v>32500</v>
      </c>
      <c r="F314" s="51" t="s">
        <v>1202</v>
      </c>
      <c r="G314" s="30" t="s">
        <v>1203</v>
      </c>
      <c r="H314" s="30" t="s">
        <v>6636</v>
      </c>
      <c r="I314" s="30" t="str">
        <f t="shared" si="22"/>
        <v>32500 - Výroba lékařských a dentálních nástrojů a potřeb</v>
      </c>
      <c r="J314" s="30" t="s">
        <v>1204</v>
      </c>
      <c r="K314" s="30" t="str">
        <f t="shared" si="23"/>
        <v>32.50 - Výroba lékařských a dentálních nástrojů a potřeb</v>
      </c>
      <c r="L314" s="30" t="s">
        <v>4425</v>
      </c>
      <c r="M314" s="30">
        <v>4</v>
      </c>
      <c r="N314" s="30" t="s">
        <v>4423</v>
      </c>
      <c r="O314">
        <f t="shared" si="24"/>
        <v>1</v>
      </c>
    </row>
    <row r="315" spans="1:15" x14ac:dyDescent="0.25">
      <c r="A315" s="30">
        <v>4</v>
      </c>
      <c r="B315" s="30" t="s">
        <v>4426</v>
      </c>
      <c r="C315" s="51">
        <v>3291</v>
      </c>
      <c r="D315" s="51">
        <f t="shared" si="25"/>
        <v>3291</v>
      </c>
      <c r="E315" s="52" t="str">
        <f t="shared" si="21"/>
        <v>32910</v>
      </c>
      <c r="F315" s="51" t="s">
        <v>1206</v>
      </c>
      <c r="G315" s="30" t="s">
        <v>1207</v>
      </c>
      <c r="H315" s="30" t="s">
        <v>6637</v>
      </c>
      <c r="I315" s="30" t="str">
        <f t="shared" si="22"/>
        <v>32910 - Výroba košťat a kartáčnických výrobků</v>
      </c>
      <c r="J315" s="30" t="s">
        <v>1205</v>
      </c>
      <c r="K315" s="30" t="str">
        <f t="shared" si="23"/>
        <v>32.91 - Výroba košťat a kartáčnických výrobků</v>
      </c>
      <c r="L315" s="30" t="s">
        <v>4428</v>
      </c>
      <c r="M315" s="30">
        <v>4</v>
      </c>
      <c r="N315" s="30" t="s">
        <v>4426</v>
      </c>
      <c r="O315">
        <f t="shared" si="24"/>
        <v>1</v>
      </c>
    </row>
    <row r="316" spans="1:15" x14ac:dyDescent="0.25">
      <c r="A316" s="30">
        <v>4</v>
      </c>
      <c r="B316" s="30" t="s">
        <v>4429</v>
      </c>
      <c r="C316" s="51">
        <v>3299</v>
      </c>
      <c r="D316" s="51">
        <f t="shared" si="25"/>
        <v>3299</v>
      </c>
      <c r="E316" s="52" t="str">
        <f t="shared" si="21"/>
        <v>32990</v>
      </c>
      <c r="F316" s="51" t="s">
        <v>1052</v>
      </c>
      <c r="G316" s="30" t="s">
        <v>1053</v>
      </c>
      <c r="H316" s="30" t="s">
        <v>6638</v>
      </c>
      <c r="I316" s="30" t="str">
        <f t="shared" si="22"/>
        <v>32990 - Ostatní zpracovatelský průmysl j. n.</v>
      </c>
      <c r="J316" s="30" t="s">
        <v>1051</v>
      </c>
      <c r="K316" s="30" t="str">
        <f t="shared" si="23"/>
        <v>32.99 - Ostatní zpracovatelský průmysl j. n.</v>
      </c>
      <c r="L316" s="30" t="s">
        <v>6639</v>
      </c>
      <c r="M316" s="30">
        <v>4</v>
      </c>
      <c r="N316" s="30" t="s">
        <v>4429</v>
      </c>
      <c r="O316">
        <f t="shared" si="24"/>
        <v>1</v>
      </c>
    </row>
    <row r="317" spans="1:15" x14ac:dyDescent="0.25">
      <c r="A317" s="30">
        <v>4</v>
      </c>
      <c r="B317" s="30" t="s">
        <v>4433</v>
      </c>
      <c r="C317" s="51">
        <v>3311</v>
      </c>
      <c r="D317" s="51">
        <f t="shared" si="25"/>
        <v>3311</v>
      </c>
      <c r="E317" s="52" t="str">
        <f t="shared" si="21"/>
        <v>33110</v>
      </c>
      <c r="F317" s="51" t="s">
        <v>1208</v>
      </c>
      <c r="G317" s="30" t="s">
        <v>1212</v>
      </c>
      <c r="H317" s="30" t="s">
        <v>6640</v>
      </c>
      <c r="I317" s="30" t="str">
        <f t="shared" si="22"/>
        <v>33110 - Opravy a údržba kovových výrobků</v>
      </c>
      <c r="J317" s="30" t="s">
        <v>1211</v>
      </c>
      <c r="K317" s="30" t="str">
        <f t="shared" si="23"/>
        <v>33.11 - Opravy a údržba kovových výrobků</v>
      </c>
      <c r="L317" s="30" t="s">
        <v>6641</v>
      </c>
      <c r="M317" s="30">
        <v>4</v>
      </c>
      <c r="N317" s="30" t="s">
        <v>4433</v>
      </c>
      <c r="O317">
        <f t="shared" si="24"/>
        <v>1</v>
      </c>
    </row>
    <row r="318" spans="1:15" x14ac:dyDescent="0.25">
      <c r="A318" s="30">
        <v>4</v>
      </c>
      <c r="B318" s="30" t="s">
        <v>4436</v>
      </c>
      <c r="C318" s="51">
        <v>3312</v>
      </c>
      <c r="D318" s="51">
        <f t="shared" si="25"/>
        <v>3312</v>
      </c>
      <c r="E318" s="52" t="str">
        <f t="shared" si="21"/>
        <v>33120</v>
      </c>
      <c r="F318" s="51" t="s">
        <v>1217</v>
      </c>
      <c r="G318" s="30" t="s">
        <v>1220</v>
      </c>
      <c r="H318" s="30" t="s">
        <v>6642</v>
      </c>
      <c r="I318" s="30" t="str">
        <f t="shared" si="22"/>
        <v>33120 - Opravy a údržba strojů</v>
      </c>
      <c r="J318" s="30" t="s">
        <v>1216</v>
      </c>
      <c r="K318" s="30" t="str">
        <f t="shared" si="23"/>
        <v>33.12 - Opravy a údržba strojů</v>
      </c>
      <c r="L318" s="30" t="s">
        <v>6643</v>
      </c>
      <c r="M318" s="30">
        <v>4</v>
      </c>
      <c r="N318" s="30" t="s">
        <v>4436</v>
      </c>
      <c r="O318">
        <f t="shared" si="24"/>
        <v>1</v>
      </c>
    </row>
    <row r="319" spans="1:15" x14ac:dyDescent="0.25">
      <c r="A319" s="30">
        <v>4</v>
      </c>
      <c r="B319" s="30" t="s">
        <v>4439</v>
      </c>
      <c r="C319" s="51">
        <v>3313</v>
      </c>
      <c r="D319" s="51">
        <f t="shared" si="25"/>
        <v>3313</v>
      </c>
      <c r="E319" s="52" t="str">
        <f t="shared" si="21"/>
        <v>33130</v>
      </c>
      <c r="F319" s="51" t="s">
        <v>1225</v>
      </c>
      <c r="G319" s="30" t="s">
        <v>1228</v>
      </c>
      <c r="H319" s="30" t="s">
        <v>6644</v>
      </c>
      <c r="I319" s="30" t="str">
        <f t="shared" si="22"/>
        <v>33130 - Opravy a údržba elektronických a optických přístrojů a zařízení</v>
      </c>
      <c r="J319" s="30" t="s">
        <v>1224</v>
      </c>
      <c r="K319" s="30" t="str">
        <f t="shared" si="23"/>
        <v>33.13 - Opravy a údržba elektronických a optických přístrojů a zařízení</v>
      </c>
      <c r="L319" s="30" t="s">
        <v>6645</v>
      </c>
      <c r="M319" s="30">
        <v>4</v>
      </c>
      <c r="N319" s="30" t="s">
        <v>4439</v>
      </c>
      <c r="O319">
        <f t="shared" si="24"/>
        <v>1</v>
      </c>
    </row>
    <row r="320" spans="1:15" x14ac:dyDescent="0.25">
      <c r="A320" s="30">
        <v>4</v>
      </c>
      <c r="B320" s="30" t="s">
        <v>4442</v>
      </c>
      <c r="C320" s="51">
        <v>3314</v>
      </c>
      <c r="D320" s="51">
        <f t="shared" si="25"/>
        <v>3314</v>
      </c>
      <c r="E320" s="52" t="str">
        <f t="shared" si="21"/>
        <v>33140</v>
      </c>
      <c r="F320" s="51" t="s">
        <v>1230</v>
      </c>
      <c r="G320" s="30" t="s">
        <v>1233</v>
      </c>
      <c r="H320" s="30" t="s">
        <v>6646</v>
      </c>
      <c r="I320" s="30" t="str">
        <f t="shared" si="22"/>
        <v>33140 - Opravy a údržba elektrických zařízení</v>
      </c>
      <c r="J320" s="30" t="s">
        <v>1229</v>
      </c>
      <c r="K320" s="30" t="str">
        <f t="shared" si="23"/>
        <v>33.14 - Opravy a údržba elektrických zařízení</v>
      </c>
      <c r="L320" s="30" t="s">
        <v>6647</v>
      </c>
      <c r="M320" s="30">
        <v>4</v>
      </c>
      <c r="N320" s="30" t="s">
        <v>4442</v>
      </c>
      <c r="O320">
        <f t="shared" si="24"/>
        <v>1</v>
      </c>
    </row>
    <row r="321" spans="1:15" x14ac:dyDescent="0.25">
      <c r="A321" s="30">
        <v>4</v>
      </c>
      <c r="B321" s="30" t="s">
        <v>4445</v>
      </c>
      <c r="C321" s="51">
        <v>3315</v>
      </c>
      <c r="D321" s="51">
        <f t="shared" si="25"/>
        <v>3315</v>
      </c>
      <c r="E321" s="52" t="str">
        <f t="shared" si="21"/>
        <v>33150</v>
      </c>
      <c r="F321" s="51" t="s">
        <v>1222</v>
      </c>
      <c r="G321" s="30" t="s">
        <v>1223</v>
      </c>
      <c r="H321" s="30" t="s">
        <v>6648</v>
      </c>
      <c r="I321" s="30" t="str">
        <f t="shared" si="22"/>
        <v>33150 - Opravy a údržba civilních lodí a člunů</v>
      </c>
      <c r="J321" s="30" t="s">
        <v>1221</v>
      </c>
      <c r="K321" s="30" t="str">
        <f t="shared" si="23"/>
        <v>33.15 - Opravy a údržba civilních lodí a člunů</v>
      </c>
      <c r="L321" s="30" t="s">
        <v>6649</v>
      </c>
      <c r="M321" s="30">
        <v>4</v>
      </c>
      <c r="N321" s="30" t="s">
        <v>4445</v>
      </c>
      <c r="O321">
        <f t="shared" si="24"/>
        <v>1</v>
      </c>
    </row>
    <row r="322" spans="1:15" x14ac:dyDescent="0.25">
      <c r="A322" s="30">
        <v>4</v>
      </c>
      <c r="B322" s="30" t="s">
        <v>4448</v>
      </c>
      <c r="C322" s="51">
        <v>3316</v>
      </c>
      <c r="D322" s="51">
        <f t="shared" si="25"/>
        <v>3316</v>
      </c>
      <c r="E322" s="52" t="str">
        <f t="shared" si="21"/>
        <v>33160</v>
      </c>
      <c r="F322" s="51" t="s">
        <v>1237</v>
      </c>
      <c r="G322" s="30" t="s">
        <v>1240</v>
      </c>
      <c r="H322" s="30" t="s">
        <v>6650</v>
      </c>
      <c r="I322" s="30" t="str">
        <f t="shared" si="22"/>
        <v>33160 - Opravy a údržba civilních letadel a kosmických lodí</v>
      </c>
      <c r="J322" s="30" t="s">
        <v>1236</v>
      </c>
      <c r="K322" s="30" t="str">
        <f t="shared" si="23"/>
        <v>33.16 - Opravy a údržba civilních letadel a kosmických lodí</v>
      </c>
      <c r="L322" s="30" t="s">
        <v>6651</v>
      </c>
      <c r="M322" s="30">
        <v>4</v>
      </c>
      <c r="N322" s="30" t="s">
        <v>4448</v>
      </c>
      <c r="O322">
        <f t="shared" si="24"/>
        <v>1</v>
      </c>
    </row>
    <row r="323" spans="1:15" x14ac:dyDescent="0.25">
      <c r="A323" s="30">
        <v>4</v>
      </c>
      <c r="B323" s="30" t="s">
        <v>4451</v>
      </c>
      <c r="C323" s="51">
        <v>3317</v>
      </c>
      <c r="D323" s="51">
        <f t="shared" si="25"/>
        <v>3317</v>
      </c>
      <c r="E323" s="52" t="str">
        <f t="shared" si="21"/>
        <v>33170</v>
      </c>
      <c r="F323" s="51" t="s">
        <v>1214</v>
      </c>
      <c r="G323" s="30" t="s">
        <v>1215</v>
      </c>
      <c r="H323" s="30" t="s">
        <v>6652</v>
      </c>
      <c r="I323" s="30" t="str">
        <f t="shared" si="22"/>
        <v>33170 - Opravy a údržba ostatních civilních dopravních prostředků a zařízení</v>
      </c>
      <c r="J323" s="30" t="s">
        <v>1213</v>
      </c>
      <c r="K323" s="30" t="str">
        <f t="shared" si="23"/>
        <v>33.17 - Opravy a údržba ostatních civilních dopravních prostředků a zařízení</v>
      </c>
      <c r="L323" s="30" t="s">
        <v>6653</v>
      </c>
      <c r="M323" s="30">
        <v>4</v>
      </c>
      <c r="N323" s="30" t="s">
        <v>4451</v>
      </c>
      <c r="O323">
        <f t="shared" si="24"/>
        <v>1</v>
      </c>
    </row>
    <row r="324" spans="1:15" x14ac:dyDescent="0.25">
      <c r="A324" s="30">
        <v>5</v>
      </c>
      <c r="B324" s="30" t="s">
        <v>4455</v>
      </c>
      <c r="C324" s="51">
        <v>33171</v>
      </c>
      <c r="D324" s="51">
        <f t="shared" si="25"/>
        <v>33171</v>
      </c>
      <c r="E324" s="52">
        <f t="shared" ref="E324:E387" si="26">IF(LEN(D324)=1,D324,IF(LEN(D324)=2,_xlfn.CONCAT(D324,"000"),IF(LEN(D324)=3,_xlfn.CONCAT(D324,"00"),IF(LEN(D324)=4,_xlfn.CONCAT(D324,"0"),D324))))</f>
        <v>33171</v>
      </c>
      <c r="F324" s="51">
        <v>33171</v>
      </c>
      <c r="G324" s="30" t="s">
        <v>1245</v>
      </c>
      <c r="H324" s="30" t="s">
        <v>6654</v>
      </c>
      <c r="I324" s="30" t="str">
        <f t="shared" ref="I324:I387" si="27">F324 &amp;" - "&amp;G324</f>
        <v>33171 - Opravy a údržba kolejových vozidel</v>
      </c>
      <c r="J324" s="30" t="s">
        <v>1243</v>
      </c>
      <c r="K324" s="30" t="str">
        <f t="shared" ref="K324:K387" si="28">B324 &amp;" - "&amp;G324</f>
        <v>33.17.1 - Opravy a údržba kolejových vozidel</v>
      </c>
      <c r="L324" s="30" t="s">
        <v>4456</v>
      </c>
      <c r="M324" s="30">
        <v>5</v>
      </c>
      <c r="N324" s="30" t="s">
        <v>4455</v>
      </c>
      <c r="O324">
        <f t="shared" si="24"/>
        <v>1</v>
      </c>
    </row>
    <row r="325" spans="1:15" x14ac:dyDescent="0.25">
      <c r="A325" s="30">
        <v>5</v>
      </c>
      <c r="B325" s="30" t="s">
        <v>4457</v>
      </c>
      <c r="C325" s="51">
        <v>33179</v>
      </c>
      <c r="D325" s="51">
        <f t="shared" si="25"/>
        <v>33179</v>
      </c>
      <c r="E325" s="52">
        <f t="shared" si="26"/>
        <v>33179</v>
      </c>
      <c r="F325" s="51">
        <v>33179</v>
      </c>
      <c r="G325" s="30" t="s">
        <v>1250</v>
      </c>
      <c r="H325" s="30" t="s">
        <v>6655</v>
      </c>
      <c r="I325" s="30" t="str">
        <f t="shared" si="27"/>
        <v>33179 - Opravy a údržba ostatních civilních dopravních prostředků a zařízení j. n.</v>
      </c>
      <c r="J325" s="30" t="s">
        <v>1246</v>
      </c>
      <c r="K325" s="30" t="str">
        <f t="shared" si="28"/>
        <v>33.17.9 - Opravy a údržba ostatních civilních dopravních prostředků a zařízení j. n.</v>
      </c>
      <c r="L325" s="30" t="s">
        <v>6656</v>
      </c>
      <c r="M325" s="30">
        <v>5</v>
      </c>
      <c r="N325" s="30" t="s">
        <v>4457</v>
      </c>
      <c r="O325">
        <f t="shared" ref="O325:O388" si="29">IF(LEN(F325)=5,1,0)</f>
        <v>1</v>
      </c>
    </row>
    <row r="326" spans="1:15" x14ac:dyDescent="0.25">
      <c r="A326" s="30">
        <v>4</v>
      </c>
      <c r="B326" s="30" t="s">
        <v>6657</v>
      </c>
      <c r="C326" s="51">
        <v>3318</v>
      </c>
      <c r="D326" s="51">
        <f t="shared" si="25"/>
        <v>3318</v>
      </c>
      <c r="E326" s="52" t="str">
        <f t="shared" si="26"/>
        <v>33180</v>
      </c>
      <c r="F326" s="51" t="s">
        <v>1164</v>
      </c>
      <c r="G326" s="30" t="s">
        <v>1165</v>
      </c>
      <c r="H326" s="30" t="s">
        <v>6658</v>
      </c>
      <c r="I326" s="30" t="str">
        <f t="shared" si="27"/>
        <v>33180 - Opravy a údržba vojenských bojových vozidel, lodí, člunů, letadel a kosmických lodí</v>
      </c>
      <c r="J326" s="30" t="s">
        <v>1163</v>
      </c>
      <c r="K326" s="30" t="str">
        <f t="shared" si="28"/>
        <v>33.18 - Opravy a údržba vojenských bojových vozidel, lodí, člunů, letadel a kosmických lodí</v>
      </c>
      <c r="L326" s="30" t="s">
        <v>6659</v>
      </c>
      <c r="M326" s="30">
        <v>4</v>
      </c>
      <c r="N326" s="30" t="s">
        <v>6657</v>
      </c>
      <c r="O326">
        <f t="shared" si="29"/>
        <v>1</v>
      </c>
    </row>
    <row r="327" spans="1:15" x14ac:dyDescent="0.25">
      <c r="A327" s="30">
        <v>5</v>
      </c>
      <c r="B327" s="30" t="s">
        <v>6660</v>
      </c>
      <c r="C327" s="51">
        <v>33181</v>
      </c>
      <c r="D327" s="51">
        <f t="shared" si="25"/>
        <v>33181</v>
      </c>
      <c r="E327" s="52">
        <f t="shared" si="26"/>
        <v>33181</v>
      </c>
      <c r="F327" s="51">
        <v>33181</v>
      </c>
      <c r="G327" s="30" t="s">
        <v>6661</v>
      </c>
      <c r="H327" s="30" t="s">
        <v>6662</v>
      </c>
      <c r="I327" s="30" t="str">
        <f t="shared" si="27"/>
        <v>33181 - Opravy a údržba vojenských bojových vozidel</v>
      </c>
      <c r="J327" s="30" t="s">
        <v>6039</v>
      </c>
      <c r="K327" s="30" t="str">
        <f t="shared" si="28"/>
        <v>33.18.1 - Opravy a údržba vojenských bojových vozidel</v>
      </c>
      <c r="L327" s="30" t="s">
        <v>6663</v>
      </c>
      <c r="M327" s="30">
        <v>5</v>
      </c>
      <c r="N327" s="30" t="s">
        <v>6660</v>
      </c>
      <c r="O327">
        <f t="shared" si="29"/>
        <v>1</v>
      </c>
    </row>
    <row r="328" spans="1:15" x14ac:dyDescent="0.25">
      <c r="A328" s="30">
        <v>5</v>
      </c>
      <c r="B328" s="30" t="s">
        <v>6664</v>
      </c>
      <c r="C328" s="51">
        <v>33182</v>
      </c>
      <c r="D328" s="51">
        <f t="shared" si="25"/>
        <v>33182</v>
      </c>
      <c r="E328" s="52">
        <f t="shared" si="26"/>
        <v>33182</v>
      </c>
      <c r="F328" s="51">
        <v>33182</v>
      </c>
      <c r="G328" s="30" t="s">
        <v>6665</v>
      </c>
      <c r="H328" s="30" t="s">
        <v>6666</v>
      </c>
      <c r="I328" s="30" t="str">
        <f t="shared" si="27"/>
        <v>33182 - Opravy a údržba vojenských lodí a člunů</v>
      </c>
      <c r="J328" s="30" t="s">
        <v>6040</v>
      </c>
      <c r="K328" s="30" t="str">
        <f t="shared" si="28"/>
        <v>33.18.2 - Opravy a údržba vojenských lodí a člunů</v>
      </c>
      <c r="L328" s="30" t="s">
        <v>6667</v>
      </c>
      <c r="M328" s="30">
        <v>5</v>
      </c>
      <c r="N328" s="30" t="s">
        <v>6664</v>
      </c>
      <c r="O328">
        <f t="shared" si="29"/>
        <v>1</v>
      </c>
    </row>
    <row r="329" spans="1:15" x14ac:dyDescent="0.25">
      <c r="A329" s="30">
        <v>5</v>
      </c>
      <c r="B329" s="30" t="s">
        <v>6668</v>
      </c>
      <c r="C329" s="51">
        <v>33183</v>
      </c>
      <c r="D329" s="51">
        <f t="shared" si="25"/>
        <v>33183</v>
      </c>
      <c r="E329" s="52">
        <f t="shared" si="26"/>
        <v>33183</v>
      </c>
      <c r="F329" s="51">
        <v>33183</v>
      </c>
      <c r="G329" s="30" t="s">
        <v>6669</v>
      </c>
      <c r="H329" s="30" t="s">
        <v>6670</v>
      </c>
      <c r="I329" s="30" t="str">
        <f t="shared" si="27"/>
        <v>33183 - Opravy a údržba vojenských letadel a kosmických lodí</v>
      </c>
      <c r="J329" s="30" t="s">
        <v>6041</v>
      </c>
      <c r="K329" s="30" t="str">
        <f t="shared" si="28"/>
        <v>33.18.3 - Opravy a údržba vojenských letadel a kosmických lodí</v>
      </c>
      <c r="L329" s="30" t="s">
        <v>6671</v>
      </c>
      <c r="M329" s="30">
        <v>5</v>
      </c>
      <c r="N329" s="30" t="s">
        <v>6668</v>
      </c>
      <c r="O329">
        <f t="shared" si="29"/>
        <v>1</v>
      </c>
    </row>
    <row r="330" spans="1:15" x14ac:dyDescent="0.25">
      <c r="A330" s="30">
        <v>4</v>
      </c>
      <c r="B330" s="30" t="s">
        <v>4459</v>
      </c>
      <c r="C330" s="51">
        <v>3319</v>
      </c>
      <c r="D330" s="51">
        <f t="shared" si="25"/>
        <v>3319</v>
      </c>
      <c r="E330" s="52" t="str">
        <f t="shared" si="26"/>
        <v>33190</v>
      </c>
      <c r="F330" s="51" t="s">
        <v>1252</v>
      </c>
      <c r="G330" s="30" t="s">
        <v>1255</v>
      </c>
      <c r="H330" s="30" t="s">
        <v>6672</v>
      </c>
      <c r="I330" s="30" t="str">
        <f t="shared" si="27"/>
        <v>33190 - Opravy a údržba ostatních zařízení</v>
      </c>
      <c r="J330" s="30" t="s">
        <v>1251</v>
      </c>
      <c r="K330" s="30" t="str">
        <f t="shared" si="28"/>
        <v>33.19 - Opravy a údržba ostatních zařízení</v>
      </c>
      <c r="L330" s="30" t="s">
        <v>6673</v>
      </c>
      <c r="M330" s="30">
        <v>4</v>
      </c>
      <c r="N330" s="30" t="s">
        <v>4459</v>
      </c>
      <c r="O330">
        <f t="shared" si="29"/>
        <v>1</v>
      </c>
    </row>
    <row r="331" spans="1:15" x14ac:dyDescent="0.25">
      <c r="A331" s="30">
        <v>4</v>
      </c>
      <c r="B331" s="30" t="s">
        <v>4462</v>
      </c>
      <c r="C331" s="51">
        <v>3320</v>
      </c>
      <c r="D331" s="51">
        <f t="shared" si="25"/>
        <v>3320</v>
      </c>
      <c r="E331" s="52" t="str">
        <f t="shared" si="26"/>
        <v>33200</v>
      </c>
      <c r="F331" s="51" t="s">
        <v>1260</v>
      </c>
      <c r="G331" s="30" t="s">
        <v>1261</v>
      </c>
      <c r="H331" s="30" t="s">
        <v>6674</v>
      </c>
      <c r="I331" s="30" t="str">
        <f t="shared" si="27"/>
        <v>33200 - Instalace průmyslových strojů a zařízení</v>
      </c>
      <c r="J331" s="30" t="s">
        <v>1259</v>
      </c>
      <c r="K331" s="30" t="str">
        <f t="shared" si="28"/>
        <v>33.20 - Instalace průmyslových strojů a zařízení</v>
      </c>
      <c r="L331" s="30" t="s">
        <v>4464</v>
      </c>
      <c r="M331" s="30">
        <v>4</v>
      </c>
      <c r="N331" s="30" t="s">
        <v>4462</v>
      </c>
      <c r="O331">
        <f t="shared" si="29"/>
        <v>1</v>
      </c>
    </row>
    <row r="332" spans="1:15" x14ac:dyDescent="0.25">
      <c r="A332" s="30">
        <v>4</v>
      </c>
      <c r="B332" s="30" t="s">
        <v>4465</v>
      </c>
      <c r="C332" s="51">
        <v>3511</v>
      </c>
      <c r="D332" s="51">
        <f t="shared" si="25"/>
        <v>3511</v>
      </c>
      <c r="E332" s="52" t="str">
        <f t="shared" si="26"/>
        <v>35110</v>
      </c>
      <c r="F332" s="51" t="s">
        <v>1263</v>
      </c>
      <c r="G332" s="30" t="s">
        <v>1266</v>
      </c>
      <c r="H332" s="30" t="s">
        <v>6675</v>
      </c>
      <c r="I332" s="30" t="str">
        <f t="shared" si="27"/>
        <v>35110 - Výroba elektřiny z neobnovitelných zdrojů</v>
      </c>
      <c r="J332" s="30" t="s">
        <v>1262</v>
      </c>
      <c r="K332" s="30" t="str">
        <f t="shared" si="28"/>
        <v>35.11 - Výroba elektřiny z neobnovitelných zdrojů</v>
      </c>
      <c r="L332" s="30" t="s">
        <v>6676</v>
      </c>
      <c r="M332" s="30">
        <v>4</v>
      </c>
      <c r="N332" s="30" t="s">
        <v>4465</v>
      </c>
      <c r="O332">
        <f t="shared" si="29"/>
        <v>1</v>
      </c>
    </row>
    <row r="333" spans="1:15" x14ac:dyDescent="0.25">
      <c r="A333" s="30">
        <v>4</v>
      </c>
      <c r="B333" s="30" t="s">
        <v>4469</v>
      </c>
      <c r="C333" s="51">
        <v>3512</v>
      </c>
      <c r="D333" s="51">
        <f t="shared" ref="D333:D396" si="30">C333</f>
        <v>3512</v>
      </c>
      <c r="E333" s="52" t="str">
        <f t="shared" si="26"/>
        <v>35120</v>
      </c>
      <c r="F333" s="51" t="s">
        <v>1268</v>
      </c>
      <c r="G333" s="30" t="s">
        <v>1269</v>
      </c>
      <c r="H333" s="30" t="s">
        <v>6677</v>
      </c>
      <c r="I333" s="30" t="str">
        <f t="shared" si="27"/>
        <v>35120 - Výroba elektřiny z obnovitelných zdrojů</v>
      </c>
      <c r="J333" s="30" t="s">
        <v>1267</v>
      </c>
      <c r="K333" s="30" t="str">
        <f t="shared" si="28"/>
        <v>35.12 - Výroba elektřiny z obnovitelných zdrojů</v>
      </c>
      <c r="L333" s="30" t="s">
        <v>6678</v>
      </c>
      <c r="M333" s="30">
        <v>4</v>
      </c>
      <c r="N333" s="30" t="s">
        <v>4469</v>
      </c>
      <c r="O333">
        <f t="shared" si="29"/>
        <v>1</v>
      </c>
    </row>
    <row r="334" spans="1:15" x14ac:dyDescent="0.25">
      <c r="A334" s="30">
        <v>4</v>
      </c>
      <c r="B334" s="30" t="s">
        <v>4473</v>
      </c>
      <c r="C334" s="51">
        <v>3513</v>
      </c>
      <c r="D334" s="51">
        <f t="shared" si="30"/>
        <v>3513</v>
      </c>
      <c r="E334" s="52" t="str">
        <f t="shared" si="26"/>
        <v>35130</v>
      </c>
      <c r="F334" s="51" t="s">
        <v>1276</v>
      </c>
      <c r="G334" s="30" t="s">
        <v>1274</v>
      </c>
      <c r="H334" s="30" t="s">
        <v>6679</v>
      </c>
      <c r="I334" s="30" t="str">
        <f t="shared" si="27"/>
        <v>35130 - Přenos elektřiny</v>
      </c>
      <c r="J334" s="30" t="s">
        <v>1273</v>
      </c>
      <c r="K334" s="30" t="str">
        <f t="shared" si="28"/>
        <v>35.13 - Přenos elektřiny</v>
      </c>
      <c r="L334" s="30" t="s">
        <v>6680</v>
      </c>
      <c r="M334" s="30">
        <v>4</v>
      </c>
      <c r="N334" s="30" t="s">
        <v>4473</v>
      </c>
      <c r="O334">
        <f t="shared" si="29"/>
        <v>1</v>
      </c>
    </row>
    <row r="335" spans="1:15" x14ac:dyDescent="0.25">
      <c r="A335" s="30">
        <v>4</v>
      </c>
      <c r="B335" s="30" t="s">
        <v>4477</v>
      </c>
      <c r="C335" s="51">
        <v>3514</v>
      </c>
      <c r="D335" s="51">
        <f t="shared" si="30"/>
        <v>3514</v>
      </c>
      <c r="E335" s="52" t="str">
        <f t="shared" si="26"/>
        <v>35140</v>
      </c>
      <c r="F335" s="51" t="s">
        <v>1280</v>
      </c>
      <c r="G335" s="30" t="s">
        <v>1281</v>
      </c>
      <c r="H335" s="30" t="s">
        <v>6681</v>
      </c>
      <c r="I335" s="30" t="str">
        <f t="shared" si="27"/>
        <v>35140 - Distribuce elektřiny</v>
      </c>
      <c r="J335" s="30" t="s">
        <v>1277</v>
      </c>
      <c r="K335" s="30" t="str">
        <f t="shared" si="28"/>
        <v>35.14 - Distribuce elektřiny</v>
      </c>
      <c r="L335" s="30" t="s">
        <v>6682</v>
      </c>
      <c r="M335" s="30">
        <v>4</v>
      </c>
      <c r="N335" s="30" t="s">
        <v>4477</v>
      </c>
      <c r="O335">
        <f t="shared" si="29"/>
        <v>1</v>
      </c>
    </row>
    <row r="336" spans="1:15" x14ac:dyDescent="0.25">
      <c r="A336" s="30">
        <v>4</v>
      </c>
      <c r="B336" s="30" t="s">
        <v>6683</v>
      </c>
      <c r="C336" s="51">
        <v>3515</v>
      </c>
      <c r="D336" s="51">
        <f t="shared" si="30"/>
        <v>3515</v>
      </c>
      <c r="E336" s="52" t="str">
        <f t="shared" si="26"/>
        <v>35150</v>
      </c>
      <c r="F336" s="51" t="s">
        <v>1285</v>
      </c>
      <c r="G336" s="30" t="s">
        <v>1283</v>
      </c>
      <c r="H336" s="30" t="s">
        <v>6684</v>
      </c>
      <c r="I336" s="30" t="str">
        <f t="shared" si="27"/>
        <v>35150 - Obchod s elektřinou</v>
      </c>
      <c r="J336" s="30" t="s">
        <v>1282</v>
      </c>
      <c r="K336" s="30" t="str">
        <f t="shared" si="28"/>
        <v>35.15 - Obchod s elektřinou</v>
      </c>
      <c r="L336" s="30" t="s">
        <v>6685</v>
      </c>
      <c r="M336" s="30">
        <v>4</v>
      </c>
      <c r="N336" s="30" t="s">
        <v>6683</v>
      </c>
      <c r="O336">
        <f t="shared" si="29"/>
        <v>1</v>
      </c>
    </row>
    <row r="337" spans="1:15" x14ac:dyDescent="0.25">
      <c r="A337" s="30">
        <v>4</v>
      </c>
      <c r="B337" s="30" t="s">
        <v>6686</v>
      </c>
      <c r="C337" s="51">
        <v>3516</v>
      </c>
      <c r="D337" s="51">
        <f t="shared" si="30"/>
        <v>3516</v>
      </c>
      <c r="E337" s="52" t="str">
        <f t="shared" si="26"/>
        <v>35160</v>
      </c>
      <c r="F337" s="51" t="s">
        <v>1271</v>
      </c>
      <c r="G337" s="30" t="s">
        <v>1272</v>
      </c>
      <c r="H337" s="30" t="s">
        <v>6687</v>
      </c>
      <c r="I337" s="30" t="str">
        <f t="shared" si="27"/>
        <v>35160 - Skladování elektřiny</v>
      </c>
      <c r="J337" s="30" t="s">
        <v>1270</v>
      </c>
      <c r="K337" s="30" t="str">
        <f t="shared" si="28"/>
        <v>35.16 - Skladování elektřiny</v>
      </c>
      <c r="L337" s="30" t="s">
        <v>6688</v>
      </c>
      <c r="M337" s="30">
        <v>4</v>
      </c>
      <c r="N337" s="30" t="s">
        <v>6686</v>
      </c>
      <c r="O337">
        <f t="shared" si="29"/>
        <v>1</v>
      </c>
    </row>
    <row r="338" spans="1:15" x14ac:dyDescent="0.25">
      <c r="A338" s="30">
        <v>4</v>
      </c>
      <c r="B338" s="30" t="s">
        <v>4481</v>
      </c>
      <c r="C338" s="51">
        <v>3521</v>
      </c>
      <c r="D338" s="51">
        <f t="shared" si="30"/>
        <v>3521</v>
      </c>
      <c r="E338" s="52" t="str">
        <f t="shared" si="26"/>
        <v>35210</v>
      </c>
      <c r="F338" s="51" t="s">
        <v>1289</v>
      </c>
      <c r="G338" s="30" t="s">
        <v>1290</v>
      </c>
      <c r="H338" s="30" t="s">
        <v>6689</v>
      </c>
      <c r="I338" s="30" t="str">
        <f t="shared" si="27"/>
        <v>35210 - Výroba plynu</v>
      </c>
      <c r="J338" s="30" t="s">
        <v>1291</v>
      </c>
      <c r="K338" s="30" t="str">
        <f t="shared" si="28"/>
        <v>35.21 - Výroba plynu</v>
      </c>
      <c r="L338" s="30" t="s">
        <v>4483</v>
      </c>
      <c r="M338" s="30">
        <v>4</v>
      </c>
      <c r="N338" s="30" t="s">
        <v>4481</v>
      </c>
      <c r="O338">
        <f t="shared" si="29"/>
        <v>1</v>
      </c>
    </row>
    <row r="339" spans="1:15" x14ac:dyDescent="0.25">
      <c r="A339" s="30">
        <v>4</v>
      </c>
      <c r="B339" s="30" t="s">
        <v>4484</v>
      </c>
      <c r="C339" s="51">
        <v>3522</v>
      </c>
      <c r="D339" s="51">
        <f t="shared" si="30"/>
        <v>3522</v>
      </c>
      <c r="E339" s="52" t="str">
        <f t="shared" si="26"/>
        <v>35220</v>
      </c>
      <c r="F339" s="51" t="s">
        <v>1292</v>
      </c>
      <c r="G339" s="30" t="s">
        <v>1295</v>
      </c>
      <c r="H339" s="30" t="s">
        <v>6690</v>
      </c>
      <c r="I339" s="30" t="str">
        <f t="shared" si="27"/>
        <v>35220 - Distribuce plynných paliv prostřednictvím sítí</v>
      </c>
      <c r="J339" s="30" t="s">
        <v>1296</v>
      </c>
      <c r="K339" s="30" t="str">
        <f t="shared" si="28"/>
        <v>35.22 - Distribuce plynných paliv prostřednictvím sítí</v>
      </c>
      <c r="L339" s="30" t="s">
        <v>6691</v>
      </c>
      <c r="M339" s="30">
        <v>4</v>
      </c>
      <c r="N339" s="30" t="s">
        <v>4484</v>
      </c>
      <c r="O339">
        <f t="shared" si="29"/>
        <v>1</v>
      </c>
    </row>
    <row r="340" spans="1:15" x14ac:dyDescent="0.25">
      <c r="A340" s="30">
        <v>4</v>
      </c>
      <c r="B340" s="30" t="s">
        <v>4487</v>
      </c>
      <c r="C340" s="51">
        <v>3523</v>
      </c>
      <c r="D340" s="51">
        <f t="shared" si="30"/>
        <v>3523</v>
      </c>
      <c r="E340" s="52" t="str">
        <f t="shared" si="26"/>
        <v>35230</v>
      </c>
      <c r="F340" s="51" t="s">
        <v>1297</v>
      </c>
      <c r="G340" s="30" t="s">
        <v>1298</v>
      </c>
      <c r="H340" s="30" t="s">
        <v>6692</v>
      </c>
      <c r="I340" s="30" t="str">
        <f t="shared" si="27"/>
        <v>35230 - Obchod s plynem prostřednictvím sítí</v>
      </c>
      <c r="J340" s="30" t="s">
        <v>1299</v>
      </c>
      <c r="K340" s="30" t="str">
        <f t="shared" si="28"/>
        <v>35.23 - Obchod s plynem prostřednictvím sítí</v>
      </c>
      <c r="L340" s="30" t="s">
        <v>6693</v>
      </c>
      <c r="M340" s="30">
        <v>4</v>
      </c>
      <c r="N340" s="30" t="s">
        <v>4487</v>
      </c>
      <c r="O340">
        <f t="shared" si="29"/>
        <v>1</v>
      </c>
    </row>
    <row r="341" spans="1:15" x14ac:dyDescent="0.25">
      <c r="A341" s="30">
        <v>4</v>
      </c>
      <c r="B341" s="30" t="s">
        <v>6694</v>
      </c>
      <c r="C341" s="51">
        <v>3524</v>
      </c>
      <c r="D341" s="51">
        <f t="shared" si="30"/>
        <v>3524</v>
      </c>
      <c r="E341" s="52" t="str">
        <f t="shared" si="26"/>
        <v>35240</v>
      </c>
      <c r="F341" s="51" t="s">
        <v>2073</v>
      </c>
      <c r="G341" s="30" t="s">
        <v>2074</v>
      </c>
      <c r="H341" s="30" t="s">
        <v>6695</v>
      </c>
      <c r="I341" s="30" t="str">
        <f t="shared" si="27"/>
        <v>35240 - Skladování plynu jako součást služeb síťových dodávek</v>
      </c>
      <c r="J341" s="30" t="s">
        <v>2075</v>
      </c>
      <c r="K341" s="30" t="str">
        <f t="shared" si="28"/>
        <v>35.24 - Skladování plynu jako součást služeb síťových dodávek</v>
      </c>
      <c r="L341" s="30" t="s">
        <v>6696</v>
      </c>
      <c r="M341" s="30">
        <v>4</v>
      </c>
      <c r="N341" s="30" t="s">
        <v>6694</v>
      </c>
      <c r="O341">
        <f t="shared" si="29"/>
        <v>1</v>
      </c>
    </row>
    <row r="342" spans="1:15" x14ac:dyDescent="0.25">
      <c r="A342" s="30">
        <v>4</v>
      </c>
      <c r="B342" s="30" t="s">
        <v>4492</v>
      </c>
      <c r="C342" s="51">
        <v>3530</v>
      </c>
      <c r="D342" s="51">
        <f t="shared" si="30"/>
        <v>3530</v>
      </c>
      <c r="E342" s="52" t="str">
        <f t="shared" si="26"/>
        <v>35300</v>
      </c>
      <c r="F342" s="51" t="s">
        <v>1300</v>
      </c>
      <c r="G342" s="30" t="s">
        <v>1303</v>
      </c>
      <c r="H342" s="30" t="s">
        <v>6697</v>
      </c>
      <c r="I342" s="30" t="str">
        <f t="shared" si="27"/>
        <v>35300 - Dodávání páry a klimatizovaného vzduchu</v>
      </c>
      <c r="J342" s="30" t="s">
        <v>1304</v>
      </c>
      <c r="K342" s="30" t="str">
        <f t="shared" si="28"/>
        <v>35.30 - Dodávání páry a klimatizovaného vzduchu</v>
      </c>
      <c r="L342" s="30" t="s">
        <v>6698</v>
      </c>
      <c r="M342" s="30">
        <v>4</v>
      </c>
      <c r="N342" s="30" t="s">
        <v>4492</v>
      </c>
      <c r="O342">
        <f t="shared" si="29"/>
        <v>1</v>
      </c>
    </row>
    <row r="343" spans="1:15" x14ac:dyDescent="0.25">
      <c r="A343" s="30">
        <v>5</v>
      </c>
      <c r="B343" s="30" t="s">
        <v>4495</v>
      </c>
      <c r="C343" s="51">
        <v>35301</v>
      </c>
      <c r="D343" s="51">
        <f t="shared" si="30"/>
        <v>35301</v>
      </c>
      <c r="E343" s="52">
        <f t="shared" si="26"/>
        <v>35301</v>
      </c>
      <c r="F343" s="51">
        <v>35301</v>
      </c>
      <c r="G343" s="30" t="s">
        <v>1308</v>
      </c>
      <c r="H343" s="30" t="s">
        <v>6699</v>
      </c>
      <c r="I343" s="30" t="str">
        <f t="shared" si="27"/>
        <v>35301 - Výroba a distribuce páry</v>
      </c>
      <c r="J343" s="30" t="s">
        <v>1309</v>
      </c>
      <c r="K343" s="30" t="str">
        <f t="shared" si="28"/>
        <v>35.30.1 - Výroba a distribuce páry</v>
      </c>
      <c r="L343" s="30" t="s">
        <v>6700</v>
      </c>
      <c r="M343" s="30">
        <v>5</v>
      </c>
      <c r="N343" s="30" t="s">
        <v>4495</v>
      </c>
      <c r="O343">
        <f t="shared" si="29"/>
        <v>1</v>
      </c>
    </row>
    <row r="344" spans="1:15" x14ac:dyDescent="0.25">
      <c r="A344" s="30">
        <v>5</v>
      </c>
      <c r="B344" s="30" t="s">
        <v>4497</v>
      </c>
      <c r="C344" s="51">
        <v>35302</v>
      </c>
      <c r="D344" s="51">
        <f t="shared" si="30"/>
        <v>35302</v>
      </c>
      <c r="E344" s="52">
        <f t="shared" si="26"/>
        <v>35302</v>
      </c>
      <c r="F344" s="51">
        <v>35302</v>
      </c>
      <c r="G344" s="30" t="s">
        <v>1316</v>
      </c>
      <c r="H344" s="30" t="s">
        <v>6701</v>
      </c>
      <c r="I344" s="30" t="str">
        <f t="shared" si="27"/>
        <v>35302 - Výroba a distribuce klimatizovaného vzduchu</v>
      </c>
      <c r="J344" s="30" t="s">
        <v>1317</v>
      </c>
      <c r="K344" s="30" t="str">
        <f t="shared" si="28"/>
        <v>35.30.2 - Výroba a distribuce klimatizovaného vzduchu</v>
      </c>
      <c r="L344" s="30" t="s">
        <v>6702</v>
      </c>
      <c r="M344" s="30">
        <v>5</v>
      </c>
      <c r="N344" s="30" t="s">
        <v>4497</v>
      </c>
      <c r="O344">
        <f t="shared" si="29"/>
        <v>1</v>
      </c>
    </row>
    <row r="345" spans="1:15" x14ac:dyDescent="0.25">
      <c r="A345" s="30">
        <v>5</v>
      </c>
      <c r="B345" s="30" t="s">
        <v>4499</v>
      </c>
      <c r="C345" s="51">
        <v>35303</v>
      </c>
      <c r="D345" s="51">
        <f t="shared" si="30"/>
        <v>35303</v>
      </c>
      <c r="E345" s="52">
        <f t="shared" si="26"/>
        <v>35303</v>
      </c>
      <c r="F345" s="51">
        <v>35303</v>
      </c>
      <c r="G345" s="30" t="s">
        <v>1324</v>
      </c>
      <c r="H345" s="30" t="s">
        <v>6703</v>
      </c>
      <c r="I345" s="30" t="str">
        <f t="shared" si="27"/>
        <v>35303 - Výroba a distribuce chladicí vody</v>
      </c>
      <c r="J345" s="30" t="s">
        <v>1325</v>
      </c>
      <c r="K345" s="30" t="str">
        <f t="shared" si="28"/>
        <v>35.30.3 - Výroba a distribuce chladicí vody</v>
      </c>
      <c r="L345" s="30" t="s">
        <v>6704</v>
      </c>
      <c r="M345" s="30">
        <v>5</v>
      </c>
      <c r="N345" s="30" t="s">
        <v>4499</v>
      </c>
      <c r="O345">
        <f t="shared" si="29"/>
        <v>1</v>
      </c>
    </row>
    <row r="346" spans="1:15" x14ac:dyDescent="0.25">
      <c r="A346" s="30">
        <v>5</v>
      </c>
      <c r="B346" s="30" t="s">
        <v>4501</v>
      </c>
      <c r="C346" s="51">
        <v>35304</v>
      </c>
      <c r="D346" s="51">
        <f t="shared" si="30"/>
        <v>35304</v>
      </c>
      <c r="E346" s="52">
        <f t="shared" si="26"/>
        <v>35304</v>
      </c>
      <c r="F346" s="51">
        <v>35304</v>
      </c>
      <c r="G346" s="30" t="s">
        <v>1332</v>
      </c>
      <c r="H346" s="30" t="s">
        <v>6705</v>
      </c>
      <c r="I346" s="30" t="str">
        <f t="shared" si="27"/>
        <v>35304 - Výrobu ledu pro chladicí účely</v>
      </c>
      <c r="J346" s="30" t="s">
        <v>1333</v>
      </c>
      <c r="K346" s="30" t="str">
        <f t="shared" si="28"/>
        <v>35.30.4 - Výrobu ledu pro chladicí účely</v>
      </c>
      <c r="L346" s="30" t="s">
        <v>6706</v>
      </c>
      <c r="M346" s="30">
        <v>5</v>
      </c>
      <c r="N346" s="30" t="s">
        <v>4501</v>
      </c>
      <c r="O346">
        <f t="shared" si="29"/>
        <v>1</v>
      </c>
    </row>
    <row r="347" spans="1:15" x14ac:dyDescent="0.25">
      <c r="A347" s="30">
        <v>4</v>
      </c>
      <c r="B347" s="30" t="s">
        <v>6707</v>
      </c>
      <c r="C347" s="51">
        <v>3540</v>
      </c>
      <c r="D347" s="51">
        <f t="shared" si="30"/>
        <v>3540</v>
      </c>
      <c r="E347" s="52" t="str">
        <f t="shared" si="26"/>
        <v>35400</v>
      </c>
      <c r="F347" s="51" t="s">
        <v>1286</v>
      </c>
      <c r="G347" s="30" t="s">
        <v>1287</v>
      </c>
      <c r="H347" s="30" t="s">
        <v>6708</v>
      </c>
      <c r="I347" s="30" t="str">
        <f t="shared" si="27"/>
        <v>35400 - Činnosti makléřů a agentů v oblasti elektrické energie a zemního plynu</v>
      </c>
      <c r="J347" s="30" t="s">
        <v>1288</v>
      </c>
      <c r="K347" s="30" t="str">
        <f t="shared" si="28"/>
        <v>35.40 - Činnosti makléřů a agentů v oblasti elektrické energie a zemního plynu</v>
      </c>
      <c r="L347" s="30" t="s">
        <v>6709</v>
      </c>
      <c r="M347" s="30">
        <v>4</v>
      </c>
      <c r="N347" s="30" t="s">
        <v>6707</v>
      </c>
      <c r="O347">
        <f t="shared" si="29"/>
        <v>1</v>
      </c>
    </row>
    <row r="348" spans="1:15" x14ac:dyDescent="0.25">
      <c r="A348" s="30">
        <v>4</v>
      </c>
      <c r="B348" s="30" t="s">
        <v>4509</v>
      </c>
      <c r="C348" s="51">
        <v>3600</v>
      </c>
      <c r="D348" s="51">
        <f t="shared" si="30"/>
        <v>3600</v>
      </c>
      <c r="E348" s="52" t="str">
        <f t="shared" si="26"/>
        <v>36000</v>
      </c>
      <c r="F348" s="51" t="s">
        <v>1334</v>
      </c>
      <c r="G348" s="30" t="s">
        <v>1337</v>
      </c>
      <c r="H348" s="30" t="s">
        <v>6710</v>
      </c>
      <c r="I348" s="30" t="str">
        <f t="shared" si="27"/>
        <v>36000 - Shromažďování, úprava a distribuce vody</v>
      </c>
      <c r="J348" s="30" t="s">
        <v>1338</v>
      </c>
      <c r="K348" s="30" t="str">
        <f t="shared" si="28"/>
        <v>36.00 - Shromažďování, úprava a distribuce vody</v>
      </c>
      <c r="L348" s="30" t="s">
        <v>6711</v>
      </c>
      <c r="M348" s="30">
        <v>4</v>
      </c>
      <c r="N348" s="30" t="s">
        <v>4509</v>
      </c>
      <c r="O348">
        <f t="shared" si="29"/>
        <v>1</v>
      </c>
    </row>
    <row r="349" spans="1:15" x14ac:dyDescent="0.25">
      <c r="A349" s="30">
        <v>4</v>
      </c>
      <c r="B349" s="30" t="s">
        <v>4513</v>
      </c>
      <c r="C349" s="51">
        <v>3700</v>
      </c>
      <c r="D349" s="51">
        <f t="shared" si="30"/>
        <v>3700</v>
      </c>
      <c r="E349" s="52" t="str">
        <f t="shared" si="26"/>
        <v>37000</v>
      </c>
      <c r="F349" s="51" t="s">
        <v>1339</v>
      </c>
      <c r="G349" s="30" t="s">
        <v>1340</v>
      </c>
      <c r="H349" s="30" t="s">
        <v>6712</v>
      </c>
      <c r="I349" s="30" t="str">
        <f t="shared" si="27"/>
        <v>37000 - Činnosti související s odpadními vodami</v>
      </c>
      <c r="J349" s="30" t="s">
        <v>1341</v>
      </c>
      <c r="K349" s="30" t="str">
        <f t="shared" si="28"/>
        <v>37.00 - Činnosti související s odpadními vodami</v>
      </c>
      <c r="L349" s="30" t="s">
        <v>6713</v>
      </c>
      <c r="M349" s="30">
        <v>4</v>
      </c>
      <c r="N349" s="30" t="s">
        <v>4513</v>
      </c>
      <c r="O349">
        <f t="shared" si="29"/>
        <v>1</v>
      </c>
    </row>
    <row r="350" spans="1:15" x14ac:dyDescent="0.25">
      <c r="A350" s="30">
        <v>4</v>
      </c>
      <c r="B350" s="30" t="s">
        <v>4518</v>
      </c>
      <c r="C350" s="51">
        <v>3811</v>
      </c>
      <c r="D350" s="51">
        <f t="shared" si="30"/>
        <v>3811</v>
      </c>
      <c r="E350" s="52" t="str">
        <f t="shared" si="26"/>
        <v>38110</v>
      </c>
      <c r="F350" s="51" t="s">
        <v>1342</v>
      </c>
      <c r="G350" s="30" t="s">
        <v>1345</v>
      </c>
      <c r="H350" s="30" t="s">
        <v>6714</v>
      </c>
      <c r="I350" s="30" t="str">
        <f t="shared" si="27"/>
        <v>38110 - Sběr odpadů, kromě nebezpečných</v>
      </c>
      <c r="J350" s="30" t="s">
        <v>1346</v>
      </c>
      <c r="K350" s="30" t="str">
        <f t="shared" si="28"/>
        <v>38.11 - Sběr odpadů, kromě nebezpečných</v>
      </c>
      <c r="L350" s="30" t="s">
        <v>6715</v>
      </c>
      <c r="M350" s="30">
        <v>4</v>
      </c>
      <c r="N350" s="30" t="s">
        <v>4518</v>
      </c>
      <c r="O350">
        <f t="shared" si="29"/>
        <v>1</v>
      </c>
    </row>
    <row r="351" spans="1:15" x14ac:dyDescent="0.25">
      <c r="A351" s="30">
        <v>4</v>
      </c>
      <c r="B351" s="30" t="s">
        <v>4521</v>
      </c>
      <c r="C351" s="51">
        <v>3812</v>
      </c>
      <c r="D351" s="51">
        <f t="shared" si="30"/>
        <v>3812</v>
      </c>
      <c r="E351" s="52" t="str">
        <f t="shared" si="26"/>
        <v>38120</v>
      </c>
      <c r="F351" s="51" t="s">
        <v>1347</v>
      </c>
      <c r="G351" s="30" t="s">
        <v>1350</v>
      </c>
      <c r="H351" s="30" t="s">
        <v>6716</v>
      </c>
      <c r="I351" s="30" t="str">
        <f t="shared" si="27"/>
        <v>38120 - Sběr nebezpečných odpadů</v>
      </c>
      <c r="J351" s="30" t="s">
        <v>1351</v>
      </c>
      <c r="K351" s="30" t="str">
        <f t="shared" si="28"/>
        <v>38.12 - Sběr nebezpečných odpadů</v>
      </c>
      <c r="L351" s="30" t="s">
        <v>6717</v>
      </c>
      <c r="M351" s="30">
        <v>4</v>
      </c>
      <c r="N351" s="30" t="s">
        <v>4521</v>
      </c>
      <c r="O351">
        <f t="shared" si="29"/>
        <v>1</v>
      </c>
    </row>
    <row r="352" spans="1:15" x14ac:dyDescent="0.25">
      <c r="A352" s="30">
        <v>4</v>
      </c>
      <c r="B352" s="30" t="s">
        <v>4524</v>
      </c>
      <c r="C352" s="51">
        <v>3821</v>
      </c>
      <c r="D352" s="51">
        <f t="shared" si="30"/>
        <v>3821</v>
      </c>
      <c r="E352" s="52" t="str">
        <f t="shared" si="26"/>
        <v>38210</v>
      </c>
      <c r="F352" s="51" t="s">
        <v>1352</v>
      </c>
      <c r="G352" s="30" t="s">
        <v>1355</v>
      </c>
      <c r="H352" s="30" t="s">
        <v>6718</v>
      </c>
      <c r="I352" s="30" t="str">
        <f t="shared" si="27"/>
        <v>38210 - Zpracování odpadů k získání materiálů k dalšímu využití</v>
      </c>
      <c r="J352" s="30" t="s">
        <v>1356</v>
      </c>
      <c r="K352" s="30" t="str">
        <f t="shared" si="28"/>
        <v>38.21 - Zpracování odpadů k získání materiálů k dalšímu využití</v>
      </c>
      <c r="L352" s="30" t="s">
        <v>6719</v>
      </c>
      <c r="M352" s="30">
        <v>4</v>
      </c>
      <c r="N352" s="30" t="s">
        <v>4524</v>
      </c>
      <c r="O352">
        <f t="shared" si="29"/>
        <v>1</v>
      </c>
    </row>
    <row r="353" spans="1:15" x14ac:dyDescent="0.25">
      <c r="A353" s="30">
        <v>4</v>
      </c>
      <c r="B353" s="30" t="s">
        <v>4527</v>
      </c>
      <c r="C353" s="51">
        <v>3822</v>
      </c>
      <c r="D353" s="51">
        <f t="shared" si="30"/>
        <v>3822</v>
      </c>
      <c r="E353" s="52" t="str">
        <f t="shared" si="26"/>
        <v>38220</v>
      </c>
      <c r="F353" s="51" t="s">
        <v>1357</v>
      </c>
      <c r="G353" s="30" t="s">
        <v>1358</v>
      </c>
      <c r="H353" s="30" t="s">
        <v>6720</v>
      </c>
      <c r="I353" s="30" t="str">
        <f t="shared" si="27"/>
        <v>38220 - Zpracování odpadů k energetickému využití</v>
      </c>
      <c r="J353" s="30" t="s">
        <v>1359</v>
      </c>
      <c r="K353" s="30" t="str">
        <f t="shared" si="28"/>
        <v>38.22 - Zpracování odpadů k energetickému využití</v>
      </c>
      <c r="L353" s="30" t="s">
        <v>6721</v>
      </c>
      <c r="M353" s="30">
        <v>4</v>
      </c>
      <c r="N353" s="30" t="s">
        <v>4527</v>
      </c>
      <c r="O353">
        <f t="shared" si="29"/>
        <v>1</v>
      </c>
    </row>
    <row r="354" spans="1:15" x14ac:dyDescent="0.25">
      <c r="A354" s="30">
        <v>4</v>
      </c>
      <c r="B354" s="30" t="s">
        <v>6722</v>
      </c>
      <c r="C354" s="51">
        <v>3823</v>
      </c>
      <c r="D354" s="51">
        <f t="shared" si="30"/>
        <v>3823</v>
      </c>
      <c r="E354" s="52" t="str">
        <f t="shared" si="26"/>
        <v>38230</v>
      </c>
      <c r="F354" s="51" t="s">
        <v>1360</v>
      </c>
      <c r="G354" s="30" t="s">
        <v>1361</v>
      </c>
      <c r="H354" s="30" t="s">
        <v>6723</v>
      </c>
      <c r="I354" s="30" t="str">
        <f t="shared" si="27"/>
        <v>38230 - Zpracování odpadů k ostatnímu využití</v>
      </c>
      <c r="J354" s="30" t="s">
        <v>1362</v>
      </c>
      <c r="K354" s="30" t="str">
        <f t="shared" si="28"/>
        <v>38.23 - Zpracování odpadů k ostatnímu využití</v>
      </c>
      <c r="L354" s="30" t="s">
        <v>6724</v>
      </c>
      <c r="M354" s="30">
        <v>4</v>
      </c>
      <c r="N354" s="30" t="s">
        <v>6722</v>
      </c>
      <c r="O354">
        <f t="shared" si="29"/>
        <v>1</v>
      </c>
    </row>
    <row r="355" spans="1:15" x14ac:dyDescent="0.25">
      <c r="A355" s="30">
        <v>4</v>
      </c>
      <c r="B355" s="30" t="s">
        <v>4530</v>
      </c>
      <c r="C355" s="51">
        <v>3831</v>
      </c>
      <c r="D355" s="51">
        <f t="shared" si="30"/>
        <v>3831</v>
      </c>
      <c r="E355" s="52" t="str">
        <f t="shared" si="26"/>
        <v>38310</v>
      </c>
      <c r="F355" s="51" t="s">
        <v>1363</v>
      </c>
      <c r="G355" s="30" t="s">
        <v>1364</v>
      </c>
      <c r="H355" s="30" t="s">
        <v>6725</v>
      </c>
      <c r="I355" s="30" t="str">
        <f t="shared" si="27"/>
        <v>38310 - Spalování odpadů bez energetického využití</v>
      </c>
      <c r="J355" s="30" t="s">
        <v>1365</v>
      </c>
      <c r="K355" s="30" t="str">
        <f t="shared" si="28"/>
        <v>38.31 - Spalování odpadů bez energetického využití</v>
      </c>
      <c r="L355" s="30" t="s">
        <v>6726</v>
      </c>
      <c r="M355" s="30">
        <v>4</v>
      </c>
      <c r="N355" s="30" t="s">
        <v>4530</v>
      </c>
      <c r="O355">
        <f t="shared" si="29"/>
        <v>1</v>
      </c>
    </row>
    <row r="356" spans="1:15" x14ac:dyDescent="0.25">
      <c r="A356" s="30">
        <v>4</v>
      </c>
      <c r="B356" s="30" t="s">
        <v>4533</v>
      </c>
      <c r="C356" s="51">
        <v>3832</v>
      </c>
      <c r="D356" s="51">
        <f t="shared" si="30"/>
        <v>3832</v>
      </c>
      <c r="E356" s="52" t="str">
        <f t="shared" si="26"/>
        <v>38320</v>
      </c>
      <c r="F356" s="51" t="s">
        <v>1366</v>
      </c>
      <c r="G356" s="30" t="s">
        <v>1367</v>
      </c>
      <c r="H356" s="30" t="s">
        <v>6727</v>
      </c>
      <c r="I356" s="30" t="str">
        <f t="shared" si="27"/>
        <v>38320 - Skládkování nebo trvalé uložení odpadů</v>
      </c>
      <c r="J356" s="30" t="s">
        <v>1368</v>
      </c>
      <c r="K356" s="30" t="str">
        <f t="shared" si="28"/>
        <v>38.32 - Skládkování nebo trvalé uložení odpadů</v>
      </c>
      <c r="L356" s="30" t="s">
        <v>6728</v>
      </c>
      <c r="M356" s="30">
        <v>4</v>
      </c>
      <c r="N356" s="30" t="s">
        <v>4533</v>
      </c>
      <c r="O356">
        <f t="shared" si="29"/>
        <v>1</v>
      </c>
    </row>
    <row r="357" spans="1:15" x14ac:dyDescent="0.25">
      <c r="A357" s="30">
        <v>4</v>
      </c>
      <c r="B357" s="30" t="s">
        <v>6729</v>
      </c>
      <c r="C357" s="51">
        <v>3833</v>
      </c>
      <c r="D357" s="51">
        <f t="shared" si="30"/>
        <v>3833</v>
      </c>
      <c r="E357" s="52" t="str">
        <f t="shared" si="26"/>
        <v>38330</v>
      </c>
      <c r="F357" s="51" t="s">
        <v>1369</v>
      </c>
      <c r="G357" s="30" t="s">
        <v>1370</v>
      </c>
      <c r="H357" s="30" t="s">
        <v>6730</v>
      </c>
      <c r="I357" s="30" t="str">
        <f t="shared" si="27"/>
        <v>38330 - Ostatní odstraňování odpadů</v>
      </c>
      <c r="J357" s="30" t="s">
        <v>1371</v>
      </c>
      <c r="K357" s="30" t="str">
        <f t="shared" si="28"/>
        <v>38.33 - Ostatní odstraňování odpadů</v>
      </c>
      <c r="L357" s="30" t="s">
        <v>6731</v>
      </c>
      <c r="M357" s="30">
        <v>4</v>
      </c>
      <c r="N357" s="30" t="s">
        <v>6729</v>
      </c>
      <c r="O357">
        <f t="shared" si="29"/>
        <v>1</v>
      </c>
    </row>
    <row r="358" spans="1:15" x14ac:dyDescent="0.25">
      <c r="A358" s="30">
        <v>4</v>
      </c>
      <c r="B358" s="30" t="s">
        <v>4536</v>
      </c>
      <c r="C358" s="51">
        <v>3900</v>
      </c>
      <c r="D358" s="51">
        <f t="shared" si="30"/>
        <v>3900</v>
      </c>
      <c r="E358" s="52" t="str">
        <f t="shared" si="26"/>
        <v>39000</v>
      </c>
      <c r="F358" s="51" t="s">
        <v>1379</v>
      </c>
      <c r="G358" s="30" t="s">
        <v>1380</v>
      </c>
      <c r="H358" s="30" t="s">
        <v>6732</v>
      </c>
      <c r="I358" s="30" t="str">
        <f t="shared" si="27"/>
        <v>39000 - Sanace a jiné činnosti související s odpady</v>
      </c>
      <c r="J358" s="30" t="s">
        <v>1381</v>
      </c>
      <c r="K358" s="30" t="str">
        <f t="shared" si="28"/>
        <v>39.00 - Sanace a jiné činnosti související s odpady</v>
      </c>
      <c r="L358" s="30" t="s">
        <v>4538</v>
      </c>
      <c r="M358" s="30">
        <v>4</v>
      </c>
      <c r="N358" s="30" t="s">
        <v>4536</v>
      </c>
      <c r="O358">
        <f t="shared" si="29"/>
        <v>1</v>
      </c>
    </row>
    <row r="359" spans="1:15" x14ac:dyDescent="0.25">
      <c r="A359" s="30">
        <v>4</v>
      </c>
      <c r="B359" s="30" t="s">
        <v>6733</v>
      </c>
      <c r="C359" s="51">
        <v>4100</v>
      </c>
      <c r="D359" s="51">
        <f t="shared" si="30"/>
        <v>4100</v>
      </c>
      <c r="E359" s="52" t="str">
        <f t="shared" si="26"/>
        <v>41000</v>
      </c>
      <c r="F359" s="51" t="s">
        <v>1391</v>
      </c>
      <c r="G359" s="30" t="s">
        <v>1389</v>
      </c>
      <c r="H359" s="30" t="s">
        <v>6734</v>
      </c>
      <c r="I359" s="30" t="str">
        <f t="shared" si="27"/>
        <v>41000 - Výstavba bytových a nebytových budov</v>
      </c>
      <c r="J359" s="30" t="s">
        <v>1392</v>
      </c>
      <c r="K359" s="30" t="str">
        <f t="shared" si="28"/>
        <v>41.00 - Výstavba bytových a nebytových budov</v>
      </c>
      <c r="L359" s="30" t="s">
        <v>6735</v>
      </c>
      <c r="M359" s="30">
        <v>4</v>
      </c>
      <c r="N359" s="30" t="s">
        <v>6733</v>
      </c>
      <c r="O359">
        <f t="shared" si="29"/>
        <v>1</v>
      </c>
    </row>
    <row r="360" spans="1:15" x14ac:dyDescent="0.25">
      <c r="A360" s="30">
        <v>4</v>
      </c>
      <c r="B360" s="30" t="s">
        <v>4550</v>
      </c>
      <c r="C360" s="51">
        <v>4211</v>
      </c>
      <c r="D360" s="51">
        <f t="shared" si="30"/>
        <v>4211</v>
      </c>
      <c r="E360" s="52" t="str">
        <f t="shared" si="26"/>
        <v>42110</v>
      </c>
      <c r="F360" s="51" t="s">
        <v>1402</v>
      </c>
      <c r="G360" s="30" t="s">
        <v>1403</v>
      </c>
      <c r="H360" s="30" t="s">
        <v>6736</v>
      </c>
      <c r="I360" s="30" t="str">
        <f t="shared" si="27"/>
        <v>42110 - Výstavba silnic a dálnic</v>
      </c>
      <c r="J360" s="30" t="s">
        <v>1404</v>
      </c>
      <c r="K360" s="30" t="str">
        <f t="shared" si="28"/>
        <v>42.11 - Výstavba silnic a dálnic</v>
      </c>
      <c r="L360" s="30" t="s">
        <v>4552</v>
      </c>
      <c r="M360" s="30">
        <v>4</v>
      </c>
      <c r="N360" s="30" t="s">
        <v>4550</v>
      </c>
      <c r="O360">
        <f t="shared" si="29"/>
        <v>1</v>
      </c>
    </row>
    <row r="361" spans="1:15" x14ac:dyDescent="0.25">
      <c r="A361" s="30">
        <v>4</v>
      </c>
      <c r="B361" s="30" t="s">
        <v>4553</v>
      </c>
      <c r="C361" s="51">
        <v>4212</v>
      </c>
      <c r="D361" s="51">
        <f t="shared" si="30"/>
        <v>4212</v>
      </c>
      <c r="E361" s="52" t="str">
        <f t="shared" si="26"/>
        <v>42120</v>
      </c>
      <c r="F361" s="51" t="s">
        <v>1408</v>
      </c>
      <c r="G361" s="30" t="s">
        <v>1409</v>
      </c>
      <c r="H361" s="30" t="s">
        <v>6737</v>
      </c>
      <c r="I361" s="30" t="str">
        <f t="shared" si="27"/>
        <v>42120 - Výstavba železnic a podzemních drah</v>
      </c>
      <c r="J361" s="30" t="s">
        <v>1410</v>
      </c>
      <c r="K361" s="30" t="str">
        <f t="shared" si="28"/>
        <v>42.12 - Výstavba železnic a podzemních drah</v>
      </c>
      <c r="L361" s="30" t="s">
        <v>4555</v>
      </c>
      <c r="M361" s="30">
        <v>4</v>
      </c>
      <c r="N361" s="30" t="s">
        <v>4553</v>
      </c>
      <c r="O361">
        <f t="shared" si="29"/>
        <v>1</v>
      </c>
    </row>
    <row r="362" spans="1:15" x14ac:dyDescent="0.25">
      <c r="A362" s="30">
        <v>4</v>
      </c>
      <c r="B362" s="30" t="s">
        <v>4556</v>
      </c>
      <c r="C362" s="51">
        <v>4213</v>
      </c>
      <c r="D362" s="51">
        <f t="shared" si="30"/>
        <v>4213</v>
      </c>
      <c r="E362" s="52" t="str">
        <f t="shared" si="26"/>
        <v>42130</v>
      </c>
      <c r="F362" s="51" t="s">
        <v>1411</v>
      </c>
      <c r="G362" s="30" t="s">
        <v>1412</v>
      </c>
      <c r="H362" s="30" t="s">
        <v>6738</v>
      </c>
      <c r="I362" s="30" t="str">
        <f t="shared" si="27"/>
        <v>42130 - Výstavba mostů a tunelů</v>
      </c>
      <c r="J362" s="30" t="s">
        <v>1413</v>
      </c>
      <c r="K362" s="30" t="str">
        <f t="shared" si="28"/>
        <v>42.13 - Výstavba mostů a tunelů</v>
      </c>
      <c r="L362" s="30" t="s">
        <v>4558</v>
      </c>
      <c r="M362" s="30">
        <v>4</v>
      </c>
      <c r="N362" s="30" t="s">
        <v>4556</v>
      </c>
      <c r="O362">
        <f t="shared" si="29"/>
        <v>1</v>
      </c>
    </row>
    <row r="363" spans="1:15" x14ac:dyDescent="0.25">
      <c r="A363" s="30">
        <v>4</v>
      </c>
      <c r="B363" s="30" t="s">
        <v>4559</v>
      </c>
      <c r="C363" s="51">
        <v>4221</v>
      </c>
      <c r="D363" s="51">
        <f t="shared" si="30"/>
        <v>4221</v>
      </c>
      <c r="E363" s="52" t="str">
        <f t="shared" si="26"/>
        <v>42210</v>
      </c>
      <c r="F363" s="51" t="s">
        <v>1414</v>
      </c>
      <c r="G363" s="30" t="s">
        <v>1415</v>
      </c>
      <c r="H363" s="30" t="s">
        <v>6739</v>
      </c>
      <c r="I363" s="30" t="str">
        <f t="shared" si="27"/>
        <v>42210 - Výstavba inženýrských sítí pro kapaliny a plyny</v>
      </c>
      <c r="J363" s="30" t="s">
        <v>1416</v>
      </c>
      <c r="K363" s="30" t="str">
        <f t="shared" si="28"/>
        <v>42.21 - Výstavba inženýrských sítí pro kapaliny a plyny</v>
      </c>
      <c r="L363" s="30" t="s">
        <v>4561</v>
      </c>
      <c r="M363" s="30">
        <v>4</v>
      </c>
      <c r="N363" s="30" t="s">
        <v>4559</v>
      </c>
      <c r="O363">
        <f t="shared" si="29"/>
        <v>1</v>
      </c>
    </row>
    <row r="364" spans="1:15" x14ac:dyDescent="0.25">
      <c r="A364" s="30">
        <v>4</v>
      </c>
      <c r="B364" s="30" t="s">
        <v>4566</v>
      </c>
      <c r="C364" s="51">
        <v>4222</v>
      </c>
      <c r="D364" s="51">
        <f t="shared" si="30"/>
        <v>4222</v>
      </c>
      <c r="E364" s="52" t="str">
        <f t="shared" si="26"/>
        <v>42220</v>
      </c>
      <c r="F364" s="51" t="s">
        <v>1423</v>
      </c>
      <c r="G364" s="30" t="s">
        <v>1424</v>
      </c>
      <c r="H364" s="30" t="s">
        <v>6740</v>
      </c>
      <c r="I364" s="30" t="str">
        <f t="shared" si="27"/>
        <v>42220 - Výstavba inženýrských sítí pro elektřinu a telekomunikace</v>
      </c>
      <c r="J364" s="30" t="s">
        <v>1425</v>
      </c>
      <c r="K364" s="30" t="str">
        <f t="shared" si="28"/>
        <v>42.22 - Výstavba inženýrských sítí pro elektřinu a telekomunikace</v>
      </c>
      <c r="L364" s="30" t="s">
        <v>6741</v>
      </c>
      <c r="M364" s="30">
        <v>4</v>
      </c>
      <c r="N364" s="30" t="s">
        <v>4566</v>
      </c>
      <c r="O364">
        <f t="shared" si="29"/>
        <v>1</v>
      </c>
    </row>
    <row r="365" spans="1:15" x14ac:dyDescent="0.25">
      <c r="A365" s="30">
        <v>4</v>
      </c>
      <c r="B365" s="30" t="s">
        <v>4571</v>
      </c>
      <c r="C365" s="51">
        <v>4291</v>
      </c>
      <c r="D365" s="51">
        <f t="shared" si="30"/>
        <v>4291</v>
      </c>
      <c r="E365" s="52" t="str">
        <f t="shared" si="26"/>
        <v>42910</v>
      </c>
      <c r="F365" s="51" t="s">
        <v>1426</v>
      </c>
      <c r="G365" s="30" t="s">
        <v>1427</v>
      </c>
      <c r="H365" s="30" t="s">
        <v>6742</v>
      </c>
      <c r="I365" s="30" t="str">
        <f t="shared" si="27"/>
        <v>42910 - Výstavba vodních děl</v>
      </c>
      <c r="J365" s="30" t="s">
        <v>1428</v>
      </c>
      <c r="K365" s="30" t="str">
        <f t="shared" si="28"/>
        <v>42.91 - Výstavba vodních děl</v>
      </c>
      <c r="L365" s="30" t="s">
        <v>4573</v>
      </c>
      <c r="M365" s="30">
        <v>4</v>
      </c>
      <c r="N365" s="30" t="s">
        <v>4571</v>
      </c>
      <c r="O365">
        <f t="shared" si="29"/>
        <v>1</v>
      </c>
    </row>
    <row r="366" spans="1:15" x14ac:dyDescent="0.25">
      <c r="A366" s="30">
        <v>4</v>
      </c>
      <c r="B366" s="30" t="s">
        <v>4574</v>
      </c>
      <c r="C366" s="51">
        <v>4299</v>
      </c>
      <c r="D366" s="51">
        <f t="shared" si="30"/>
        <v>4299</v>
      </c>
      <c r="E366" s="52" t="str">
        <f t="shared" si="26"/>
        <v>42990</v>
      </c>
      <c r="F366" s="51" t="s">
        <v>1429</v>
      </c>
      <c r="G366" s="30" t="s">
        <v>1432</v>
      </c>
      <c r="H366" s="30" t="s">
        <v>6743</v>
      </c>
      <c r="I366" s="30" t="str">
        <f t="shared" si="27"/>
        <v>42990 - Výstavba ostatních inženýrských děl j. n.</v>
      </c>
      <c r="J366" s="30" t="s">
        <v>1433</v>
      </c>
      <c r="K366" s="30" t="str">
        <f t="shared" si="28"/>
        <v>42.99 - Výstavba ostatních inženýrských děl j. n.</v>
      </c>
      <c r="L366" s="30" t="s">
        <v>6744</v>
      </c>
      <c r="M366" s="30">
        <v>4</v>
      </c>
      <c r="N366" s="30" t="s">
        <v>4574</v>
      </c>
      <c r="O366">
        <f t="shared" si="29"/>
        <v>1</v>
      </c>
    </row>
    <row r="367" spans="1:15" x14ac:dyDescent="0.25">
      <c r="A367" s="30">
        <v>4</v>
      </c>
      <c r="B367" s="30" t="s">
        <v>4577</v>
      </c>
      <c r="C367" s="51">
        <v>4311</v>
      </c>
      <c r="D367" s="51">
        <f t="shared" si="30"/>
        <v>4311</v>
      </c>
      <c r="E367" s="52" t="str">
        <f t="shared" si="26"/>
        <v>43110</v>
      </c>
      <c r="F367" s="51" t="s">
        <v>1434</v>
      </c>
      <c r="G367" s="30" t="s">
        <v>1435</v>
      </c>
      <c r="H367" s="30" t="s">
        <v>6745</v>
      </c>
      <c r="I367" s="30" t="str">
        <f t="shared" si="27"/>
        <v>43110 - Demolice</v>
      </c>
      <c r="J367" s="30" t="s">
        <v>1436</v>
      </c>
      <c r="K367" s="30" t="str">
        <f t="shared" si="28"/>
        <v>43.11 - Demolice</v>
      </c>
      <c r="L367" s="30" t="s">
        <v>4579</v>
      </c>
      <c r="M367" s="30">
        <v>4</v>
      </c>
      <c r="N367" s="30" t="s">
        <v>4577</v>
      </c>
      <c r="O367">
        <f t="shared" si="29"/>
        <v>1</v>
      </c>
    </row>
    <row r="368" spans="1:15" x14ac:dyDescent="0.25">
      <c r="A368" s="30">
        <v>4</v>
      </c>
      <c r="B368" s="30" t="s">
        <v>4580</v>
      </c>
      <c r="C368" s="51">
        <v>4312</v>
      </c>
      <c r="D368" s="51">
        <f t="shared" si="30"/>
        <v>4312</v>
      </c>
      <c r="E368" s="52" t="str">
        <f t="shared" si="26"/>
        <v>43120</v>
      </c>
      <c r="F368" s="51" t="s">
        <v>1437</v>
      </c>
      <c r="G368" s="30" t="s">
        <v>1438</v>
      </c>
      <c r="H368" s="30" t="s">
        <v>6746</v>
      </c>
      <c r="I368" s="30" t="str">
        <f t="shared" si="27"/>
        <v>43120 - Příprava staveniště</v>
      </c>
      <c r="J368" s="30" t="s">
        <v>1439</v>
      </c>
      <c r="K368" s="30" t="str">
        <f t="shared" si="28"/>
        <v>43.12 - Příprava staveniště</v>
      </c>
      <c r="L368" s="30" t="s">
        <v>4582</v>
      </c>
      <c r="M368" s="30">
        <v>4</v>
      </c>
      <c r="N368" s="30" t="s">
        <v>4580</v>
      </c>
      <c r="O368">
        <f t="shared" si="29"/>
        <v>1</v>
      </c>
    </row>
    <row r="369" spans="1:15" x14ac:dyDescent="0.25">
      <c r="A369" s="30">
        <v>4</v>
      </c>
      <c r="B369" s="30" t="s">
        <v>4583</v>
      </c>
      <c r="C369" s="51">
        <v>4313</v>
      </c>
      <c r="D369" s="51">
        <f t="shared" si="30"/>
        <v>4313</v>
      </c>
      <c r="E369" s="52" t="str">
        <f t="shared" si="26"/>
        <v>43130</v>
      </c>
      <c r="F369" s="51" t="s">
        <v>1440</v>
      </c>
      <c r="G369" s="30" t="s">
        <v>1441</v>
      </c>
      <c r="H369" s="30" t="s">
        <v>6747</v>
      </c>
      <c r="I369" s="30" t="str">
        <f t="shared" si="27"/>
        <v>43130 - Průzkumné vrtné práce</v>
      </c>
      <c r="J369" s="30" t="s">
        <v>1442</v>
      </c>
      <c r="K369" s="30" t="str">
        <f t="shared" si="28"/>
        <v>43.13 - Průzkumné vrtné práce</v>
      </c>
      <c r="L369" s="30" t="s">
        <v>4585</v>
      </c>
      <c r="M369" s="30">
        <v>4</v>
      </c>
      <c r="N369" s="30" t="s">
        <v>4583</v>
      </c>
      <c r="O369">
        <f t="shared" si="29"/>
        <v>1</v>
      </c>
    </row>
    <row r="370" spans="1:15" x14ac:dyDescent="0.25">
      <c r="A370" s="30">
        <v>4</v>
      </c>
      <c r="B370" s="30" t="s">
        <v>4586</v>
      </c>
      <c r="C370" s="51">
        <v>4321</v>
      </c>
      <c r="D370" s="51">
        <f t="shared" si="30"/>
        <v>4321</v>
      </c>
      <c r="E370" s="52" t="str">
        <f t="shared" si="26"/>
        <v>43210</v>
      </c>
      <c r="F370" s="51" t="s">
        <v>1443</v>
      </c>
      <c r="G370" s="30" t="s">
        <v>1444</v>
      </c>
      <c r="H370" s="30" t="s">
        <v>6748</v>
      </c>
      <c r="I370" s="30" t="str">
        <f t="shared" si="27"/>
        <v>43210 - Elektrické instalace</v>
      </c>
      <c r="J370" s="30" t="s">
        <v>1445</v>
      </c>
      <c r="K370" s="30" t="str">
        <f t="shared" si="28"/>
        <v>43.21 - Elektrické instalace</v>
      </c>
      <c r="L370" s="30" t="s">
        <v>4588</v>
      </c>
      <c r="M370" s="30">
        <v>4</v>
      </c>
      <c r="N370" s="30" t="s">
        <v>4586</v>
      </c>
      <c r="O370">
        <f t="shared" si="29"/>
        <v>1</v>
      </c>
    </row>
    <row r="371" spans="1:15" x14ac:dyDescent="0.25">
      <c r="A371" s="30">
        <v>4</v>
      </c>
      <c r="B371" s="30" t="s">
        <v>4589</v>
      </c>
      <c r="C371" s="51">
        <v>4322</v>
      </c>
      <c r="D371" s="51">
        <f t="shared" si="30"/>
        <v>4322</v>
      </c>
      <c r="E371" s="52" t="str">
        <f t="shared" si="26"/>
        <v>43220</v>
      </c>
      <c r="F371" s="51" t="s">
        <v>1446</v>
      </c>
      <c r="G371" s="30" t="s">
        <v>1449</v>
      </c>
      <c r="H371" s="30" t="s">
        <v>6749</v>
      </c>
      <c r="I371" s="30" t="str">
        <f t="shared" si="27"/>
        <v>43220 - Instalace rozvodů vody, odpadu, topení a klimatizace</v>
      </c>
      <c r="J371" s="30" t="s">
        <v>1450</v>
      </c>
      <c r="K371" s="30" t="str">
        <f t="shared" si="28"/>
        <v>43.22 - Instalace rozvodů vody, odpadu, topení a klimatizace</v>
      </c>
      <c r="L371" s="30" t="s">
        <v>6750</v>
      </c>
      <c r="M371" s="30">
        <v>4</v>
      </c>
      <c r="N371" s="30" t="s">
        <v>4589</v>
      </c>
      <c r="O371">
        <f t="shared" si="29"/>
        <v>1</v>
      </c>
    </row>
    <row r="372" spans="1:15" x14ac:dyDescent="0.25">
      <c r="A372" s="30">
        <v>5</v>
      </c>
      <c r="B372" s="30" t="s">
        <v>6751</v>
      </c>
      <c r="C372" s="51">
        <v>43221</v>
      </c>
      <c r="D372" s="51">
        <f t="shared" si="30"/>
        <v>43221</v>
      </c>
      <c r="E372" s="52">
        <f t="shared" si="26"/>
        <v>43221</v>
      </c>
      <c r="F372" s="51">
        <v>43221</v>
      </c>
      <c r="G372" s="30" t="s">
        <v>6752</v>
      </c>
      <c r="H372" s="30" t="s">
        <v>6753</v>
      </c>
      <c r="I372" s="30" t="str">
        <f t="shared" si="27"/>
        <v>43221 - Instalace vodovodních, odpadních a plynových zařízení a rozvodů</v>
      </c>
      <c r="J372" s="30" t="s">
        <v>6042</v>
      </c>
      <c r="K372" s="30" t="str">
        <f t="shared" si="28"/>
        <v>43.22.1 - Instalace vodovodních, odpadních a plynových zařízení a rozvodů</v>
      </c>
      <c r="L372" s="30" t="s">
        <v>6754</v>
      </c>
      <c r="M372" s="30">
        <v>5</v>
      </c>
      <c r="N372" s="30" t="s">
        <v>6751</v>
      </c>
      <c r="O372">
        <f t="shared" si="29"/>
        <v>1</v>
      </c>
    </row>
    <row r="373" spans="1:15" x14ac:dyDescent="0.25">
      <c r="A373" s="30">
        <v>5</v>
      </c>
      <c r="B373" s="30" t="s">
        <v>6755</v>
      </c>
      <c r="C373" s="51">
        <v>43222</v>
      </c>
      <c r="D373" s="51">
        <f t="shared" si="30"/>
        <v>43222</v>
      </c>
      <c r="E373" s="52">
        <f t="shared" si="26"/>
        <v>43222</v>
      </c>
      <c r="F373" s="51">
        <v>43222</v>
      </c>
      <c r="G373" s="30" t="s">
        <v>1505</v>
      </c>
      <c r="H373" s="30" t="s">
        <v>6756</v>
      </c>
      <c r="I373" s="30" t="str">
        <f t="shared" si="27"/>
        <v>43222 - Instalace tepelných, chladicích a klimatizačních zařízení a rozvodů</v>
      </c>
      <c r="J373" s="30" t="s">
        <v>6043</v>
      </c>
      <c r="K373" s="30" t="str">
        <f t="shared" si="28"/>
        <v>43.22.2 - Instalace tepelných, chladicích a klimatizačních zařízení a rozvodů</v>
      </c>
      <c r="L373" s="30" t="s">
        <v>6757</v>
      </c>
      <c r="M373" s="30">
        <v>5</v>
      </c>
      <c r="N373" s="30" t="s">
        <v>6755</v>
      </c>
      <c r="O373">
        <f t="shared" si="29"/>
        <v>1</v>
      </c>
    </row>
    <row r="374" spans="1:15" x14ac:dyDescent="0.25">
      <c r="A374" s="30">
        <v>4</v>
      </c>
      <c r="B374" s="30" t="s">
        <v>6758</v>
      </c>
      <c r="C374" s="51">
        <v>4323</v>
      </c>
      <c r="D374" s="51">
        <f t="shared" si="30"/>
        <v>4323</v>
      </c>
      <c r="E374" s="52" t="str">
        <f t="shared" si="26"/>
        <v>43230</v>
      </c>
      <c r="F374" s="51" t="s">
        <v>1454</v>
      </c>
      <c r="G374" s="30" t="s">
        <v>1455</v>
      </c>
      <c r="H374" s="30" t="s">
        <v>6759</v>
      </c>
      <c r="I374" s="30" t="str">
        <f t="shared" si="27"/>
        <v>43230 - Instalace izolací</v>
      </c>
      <c r="J374" s="30" t="s">
        <v>1456</v>
      </c>
      <c r="K374" s="30" t="str">
        <f t="shared" si="28"/>
        <v>43.23 - Instalace izolací</v>
      </c>
      <c r="L374" s="30" t="s">
        <v>6760</v>
      </c>
      <c r="M374" s="30">
        <v>4</v>
      </c>
      <c r="N374" s="30" t="s">
        <v>6758</v>
      </c>
      <c r="O374">
        <f t="shared" si="29"/>
        <v>1</v>
      </c>
    </row>
    <row r="375" spans="1:15" x14ac:dyDescent="0.25">
      <c r="A375" s="30">
        <v>4</v>
      </c>
      <c r="B375" s="30" t="s">
        <v>6761</v>
      </c>
      <c r="C375" s="51">
        <v>4324</v>
      </c>
      <c r="D375" s="51">
        <f t="shared" si="30"/>
        <v>4324</v>
      </c>
      <c r="E375" s="52" t="str">
        <f t="shared" si="26"/>
        <v>43240</v>
      </c>
      <c r="F375" s="51" t="s">
        <v>1457</v>
      </c>
      <c r="G375" s="30" t="s">
        <v>1452</v>
      </c>
      <c r="H375" s="30" t="s">
        <v>6762</v>
      </c>
      <c r="I375" s="30" t="str">
        <f t="shared" si="27"/>
        <v>43240 - Ostatní stavební instalace</v>
      </c>
      <c r="J375" s="30" t="s">
        <v>1458</v>
      </c>
      <c r="K375" s="30" t="str">
        <f t="shared" si="28"/>
        <v>43.24 - Ostatní stavební instalace</v>
      </c>
      <c r="L375" s="30" t="s">
        <v>6763</v>
      </c>
      <c r="M375" s="30">
        <v>4</v>
      </c>
      <c r="N375" s="30" t="s">
        <v>6761</v>
      </c>
      <c r="O375">
        <f t="shared" si="29"/>
        <v>1</v>
      </c>
    </row>
    <row r="376" spans="1:15" x14ac:dyDescent="0.25">
      <c r="A376" s="30">
        <v>4</v>
      </c>
      <c r="B376" s="30" t="s">
        <v>4595</v>
      </c>
      <c r="C376" s="51">
        <v>4331</v>
      </c>
      <c r="D376" s="51">
        <f t="shared" si="30"/>
        <v>4331</v>
      </c>
      <c r="E376" s="52" t="str">
        <f t="shared" si="26"/>
        <v>43310</v>
      </c>
      <c r="F376" s="51" t="s">
        <v>1459</v>
      </c>
      <c r="G376" s="30" t="s">
        <v>1460</v>
      </c>
      <c r="H376" s="30" t="s">
        <v>6764</v>
      </c>
      <c r="I376" s="30" t="str">
        <f t="shared" si="27"/>
        <v>43310 - Omítkářské práce</v>
      </c>
      <c r="J376" s="30" t="s">
        <v>1461</v>
      </c>
      <c r="K376" s="30" t="str">
        <f t="shared" si="28"/>
        <v>43.31 - Omítkářské práce</v>
      </c>
      <c r="L376" s="30" t="s">
        <v>4597</v>
      </c>
      <c r="M376" s="30">
        <v>4</v>
      </c>
      <c r="N376" s="30" t="s">
        <v>4595</v>
      </c>
      <c r="O376">
        <f t="shared" si="29"/>
        <v>1</v>
      </c>
    </row>
    <row r="377" spans="1:15" x14ac:dyDescent="0.25">
      <c r="A377" s="30">
        <v>4</v>
      </c>
      <c r="B377" s="30" t="s">
        <v>4598</v>
      </c>
      <c r="C377" s="51">
        <v>4332</v>
      </c>
      <c r="D377" s="51">
        <f t="shared" si="30"/>
        <v>4332</v>
      </c>
      <c r="E377" s="52" t="str">
        <f t="shared" si="26"/>
        <v>43320</v>
      </c>
      <c r="F377" s="51" t="s">
        <v>1462</v>
      </c>
      <c r="G377" s="30" t="s">
        <v>1463</v>
      </c>
      <c r="H377" s="30" t="s">
        <v>6765</v>
      </c>
      <c r="I377" s="30" t="str">
        <f t="shared" si="27"/>
        <v>43320 - Truhlářské práce</v>
      </c>
      <c r="J377" s="30" t="s">
        <v>1464</v>
      </c>
      <c r="K377" s="30" t="str">
        <f t="shared" si="28"/>
        <v>43.32 - Truhlářské práce</v>
      </c>
      <c r="L377" s="30" t="s">
        <v>4600</v>
      </c>
      <c r="M377" s="30">
        <v>4</v>
      </c>
      <c r="N377" s="30" t="s">
        <v>4598</v>
      </c>
      <c r="O377">
        <f t="shared" si="29"/>
        <v>1</v>
      </c>
    </row>
    <row r="378" spans="1:15" x14ac:dyDescent="0.25">
      <c r="A378" s="30">
        <v>4</v>
      </c>
      <c r="B378" s="30" t="s">
        <v>4601</v>
      </c>
      <c r="C378" s="51">
        <v>4333</v>
      </c>
      <c r="D378" s="51">
        <f t="shared" si="30"/>
        <v>4333</v>
      </c>
      <c r="E378" s="52" t="str">
        <f t="shared" si="26"/>
        <v>43330</v>
      </c>
      <c r="F378" s="51" t="s">
        <v>1465</v>
      </c>
      <c r="G378" s="30" t="s">
        <v>1466</v>
      </c>
      <c r="H378" s="30" t="s">
        <v>6766</v>
      </c>
      <c r="I378" s="30" t="str">
        <f t="shared" si="27"/>
        <v>43330 - Obkládání stěn a pokládání podlahových krytin</v>
      </c>
      <c r="J378" s="30" t="s">
        <v>1467</v>
      </c>
      <c r="K378" s="30" t="str">
        <f t="shared" si="28"/>
        <v>43.33 - Obkládání stěn a pokládání podlahových krytin</v>
      </c>
      <c r="L378" s="30" t="s">
        <v>4603</v>
      </c>
      <c r="M378" s="30">
        <v>4</v>
      </c>
      <c r="N378" s="30" t="s">
        <v>4601</v>
      </c>
      <c r="O378">
        <f t="shared" si="29"/>
        <v>1</v>
      </c>
    </row>
    <row r="379" spans="1:15" x14ac:dyDescent="0.25">
      <c r="A379" s="30">
        <v>4</v>
      </c>
      <c r="B379" s="30" t="s">
        <v>4604</v>
      </c>
      <c r="C379" s="51">
        <v>4334</v>
      </c>
      <c r="D379" s="51">
        <f t="shared" si="30"/>
        <v>4334</v>
      </c>
      <c r="E379" s="52" t="str">
        <f t="shared" si="26"/>
        <v>43340</v>
      </c>
      <c r="F379" s="51" t="s">
        <v>1468</v>
      </c>
      <c r="G379" s="30" t="s">
        <v>1469</v>
      </c>
      <c r="H379" s="30" t="s">
        <v>6767</v>
      </c>
      <c r="I379" s="30" t="str">
        <f t="shared" si="27"/>
        <v>43340 - Sklenářské, malířské a natěračské práce</v>
      </c>
      <c r="J379" s="30" t="s">
        <v>1470</v>
      </c>
      <c r="K379" s="30" t="str">
        <f t="shared" si="28"/>
        <v>43.34 - Sklenářské, malířské a natěračské práce</v>
      </c>
      <c r="L379" s="30" t="s">
        <v>4606</v>
      </c>
      <c r="M379" s="30">
        <v>4</v>
      </c>
      <c r="N379" s="30" t="s">
        <v>4604</v>
      </c>
      <c r="O379">
        <f t="shared" si="29"/>
        <v>1</v>
      </c>
    </row>
    <row r="380" spans="1:15" x14ac:dyDescent="0.25">
      <c r="A380" s="30">
        <v>4</v>
      </c>
      <c r="B380" s="30" t="s">
        <v>6768</v>
      </c>
      <c r="C380" s="51">
        <v>4335</v>
      </c>
      <c r="D380" s="51">
        <f t="shared" si="30"/>
        <v>4335</v>
      </c>
      <c r="E380" s="52" t="str">
        <f t="shared" si="26"/>
        <v>43350</v>
      </c>
      <c r="F380" s="51" t="s">
        <v>1481</v>
      </c>
      <c r="G380" s="30" t="s">
        <v>1482</v>
      </c>
      <c r="H380" s="30" t="s">
        <v>6769</v>
      </c>
      <c r="I380" s="30" t="str">
        <f t="shared" si="27"/>
        <v>43350 - Ostatní kompletační a dokončovací stavební práce</v>
      </c>
      <c r="J380" s="30" t="s">
        <v>1483</v>
      </c>
      <c r="K380" s="30" t="str">
        <f t="shared" si="28"/>
        <v>43.35 - Ostatní kompletační a dokončovací stavební práce</v>
      </c>
      <c r="L380" s="30" t="s">
        <v>6770</v>
      </c>
      <c r="M380" s="30">
        <v>4</v>
      </c>
      <c r="N380" s="30" t="s">
        <v>6768</v>
      </c>
      <c r="O380">
        <f t="shared" si="29"/>
        <v>1</v>
      </c>
    </row>
    <row r="381" spans="1:15" x14ac:dyDescent="0.25">
      <c r="A381" s="30">
        <v>4</v>
      </c>
      <c r="B381" s="30" t="s">
        <v>6771</v>
      </c>
      <c r="C381" s="51">
        <v>4341</v>
      </c>
      <c r="D381" s="51">
        <f t="shared" si="30"/>
        <v>4341</v>
      </c>
      <c r="E381" s="52" t="str">
        <f t="shared" si="26"/>
        <v>43410</v>
      </c>
      <c r="F381" s="51" t="s">
        <v>1490</v>
      </c>
      <c r="G381" s="30" t="s">
        <v>1488</v>
      </c>
      <c r="H381" s="30" t="s">
        <v>6772</v>
      </c>
      <c r="I381" s="30" t="str">
        <f t="shared" si="27"/>
        <v>43410 - Pokrývačské práce</v>
      </c>
      <c r="J381" s="30" t="s">
        <v>1491</v>
      </c>
      <c r="K381" s="30" t="str">
        <f t="shared" si="28"/>
        <v>43.41 - Pokrývačské práce</v>
      </c>
      <c r="L381" s="30" t="s">
        <v>6773</v>
      </c>
      <c r="M381" s="30">
        <v>4</v>
      </c>
      <c r="N381" s="30" t="s">
        <v>6771</v>
      </c>
      <c r="O381">
        <f t="shared" si="29"/>
        <v>1</v>
      </c>
    </row>
    <row r="382" spans="1:15" x14ac:dyDescent="0.25">
      <c r="A382" s="30">
        <v>4</v>
      </c>
      <c r="B382" s="30" t="s">
        <v>6774</v>
      </c>
      <c r="C382" s="51">
        <v>4342</v>
      </c>
      <c r="D382" s="51">
        <f t="shared" si="30"/>
        <v>4342</v>
      </c>
      <c r="E382" s="52" t="str">
        <f t="shared" si="26"/>
        <v>43420</v>
      </c>
      <c r="F382" s="51" t="s">
        <v>1493</v>
      </c>
      <c r="G382" s="30" t="s">
        <v>1494</v>
      </c>
      <c r="H382" s="30" t="s">
        <v>6775</v>
      </c>
      <c r="I382" s="30" t="str">
        <f t="shared" si="27"/>
        <v>43420 - Ostatní specializované stavební činnosti při výstavbě budov</v>
      </c>
      <c r="J382" s="30" t="s">
        <v>1495</v>
      </c>
      <c r="K382" s="30" t="str">
        <f t="shared" si="28"/>
        <v>43.42 - Ostatní specializované stavební činnosti při výstavbě budov</v>
      </c>
      <c r="L382" s="30" t="s">
        <v>6776</v>
      </c>
      <c r="M382" s="30">
        <v>4</v>
      </c>
      <c r="N382" s="30" t="s">
        <v>6774</v>
      </c>
      <c r="O382">
        <f t="shared" si="29"/>
        <v>1</v>
      </c>
    </row>
    <row r="383" spans="1:15" x14ac:dyDescent="0.25">
      <c r="A383" s="30">
        <v>4</v>
      </c>
      <c r="B383" s="30" t="s">
        <v>6777</v>
      </c>
      <c r="C383" s="51">
        <v>4350</v>
      </c>
      <c r="D383" s="51">
        <f t="shared" si="30"/>
        <v>4350</v>
      </c>
      <c r="E383" s="52" t="str">
        <f t="shared" si="26"/>
        <v>43500</v>
      </c>
      <c r="F383" s="51" t="s">
        <v>1405</v>
      </c>
      <c r="G383" s="30" t="s">
        <v>1406</v>
      </c>
      <c r="H383" s="30" t="s">
        <v>6778</v>
      </c>
      <c r="I383" s="30" t="str">
        <f t="shared" si="27"/>
        <v>43500 - Specializované stavební činnosti při výstavbě inženýrských děl</v>
      </c>
      <c r="J383" s="30" t="s">
        <v>1407</v>
      </c>
      <c r="K383" s="30" t="str">
        <f t="shared" si="28"/>
        <v>43.50 - Specializované stavební činnosti při výstavbě inženýrských děl</v>
      </c>
      <c r="L383" s="30" t="s">
        <v>6779</v>
      </c>
      <c r="M383" s="30">
        <v>4</v>
      </c>
      <c r="N383" s="30" t="s">
        <v>6777</v>
      </c>
      <c r="O383">
        <f t="shared" si="29"/>
        <v>1</v>
      </c>
    </row>
    <row r="384" spans="1:15" x14ac:dyDescent="0.25">
      <c r="A384" s="30">
        <v>4</v>
      </c>
      <c r="B384" s="30" t="s">
        <v>6780</v>
      </c>
      <c r="C384" s="51">
        <v>4360</v>
      </c>
      <c r="D384" s="51">
        <f t="shared" si="30"/>
        <v>4360</v>
      </c>
      <c r="E384" s="52" t="str">
        <f t="shared" si="26"/>
        <v>43600</v>
      </c>
      <c r="F384" s="51" t="s">
        <v>2724</v>
      </c>
      <c r="G384" s="30" t="s">
        <v>2725</v>
      </c>
      <c r="H384" s="30" t="s">
        <v>6781</v>
      </c>
      <c r="I384" s="30" t="str">
        <f t="shared" si="27"/>
        <v>43600 - Zprostředkování v oblasti specializovaných stavebních činností</v>
      </c>
      <c r="J384" s="30" t="s">
        <v>2726</v>
      </c>
      <c r="K384" s="30" t="str">
        <f t="shared" si="28"/>
        <v>43.60 - Zprostředkování v oblasti specializovaných stavebních činností</v>
      </c>
      <c r="L384" s="30" t="s">
        <v>6782</v>
      </c>
      <c r="M384" s="30">
        <v>4</v>
      </c>
      <c r="N384" s="30" t="s">
        <v>6780</v>
      </c>
      <c r="O384">
        <f t="shared" si="29"/>
        <v>1</v>
      </c>
    </row>
    <row r="385" spans="1:15" x14ac:dyDescent="0.25">
      <c r="A385" s="30">
        <v>4</v>
      </c>
      <c r="B385" s="30" t="s">
        <v>4614</v>
      </c>
      <c r="C385" s="51">
        <v>4391</v>
      </c>
      <c r="D385" s="51">
        <f t="shared" si="30"/>
        <v>4391</v>
      </c>
      <c r="E385" s="52" t="str">
        <f t="shared" si="26"/>
        <v>43910</v>
      </c>
      <c r="F385" s="51" t="s">
        <v>1487</v>
      </c>
      <c r="G385" s="30" t="s">
        <v>1496</v>
      </c>
      <c r="H385" s="30" t="s">
        <v>6783</v>
      </c>
      <c r="I385" s="30" t="str">
        <f t="shared" si="27"/>
        <v>43910 - Zednické práce</v>
      </c>
      <c r="J385" s="30" t="s">
        <v>1497</v>
      </c>
      <c r="K385" s="30" t="str">
        <f t="shared" si="28"/>
        <v>43.91 - Zednické práce</v>
      </c>
      <c r="L385" s="30" t="s">
        <v>6784</v>
      </c>
      <c r="M385" s="30">
        <v>4</v>
      </c>
      <c r="N385" s="30" t="s">
        <v>4614</v>
      </c>
      <c r="O385">
        <f t="shared" si="29"/>
        <v>1</v>
      </c>
    </row>
    <row r="386" spans="1:15" x14ac:dyDescent="0.25">
      <c r="A386" s="30">
        <v>4</v>
      </c>
      <c r="B386" s="30" t="s">
        <v>4617</v>
      </c>
      <c r="C386" s="51">
        <v>4399</v>
      </c>
      <c r="D386" s="51">
        <f t="shared" si="30"/>
        <v>4399</v>
      </c>
      <c r="E386" s="52" t="str">
        <f t="shared" si="26"/>
        <v>43990</v>
      </c>
      <c r="F386" s="51" t="s">
        <v>1393</v>
      </c>
      <c r="G386" s="30" t="s">
        <v>1394</v>
      </c>
      <c r="H386" s="30" t="s">
        <v>6785</v>
      </c>
      <c r="I386" s="30" t="str">
        <f t="shared" si="27"/>
        <v>43990 - Ostatní specializované stavební činnosti j. n.</v>
      </c>
      <c r="J386" s="30" t="s">
        <v>1395</v>
      </c>
      <c r="K386" s="30" t="str">
        <f t="shared" si="28"/>
        <v>43.99 - Ostatní specializované stavební činnosti j. n.</v>
      </c>
      <c r="L386" s="30" t="s">
        <v>4619</v>
      </c>
      <c r="M386" s="30">
        <v>4</v>
      </c>
      <c r="N386" s="30" t="s">
        <v>4617</v>
      </c>
      <c r="O386">
        <f t="shared" si="29"/>
        <v>1</v>
      </c>
    </row>
    <row r="387" spans="1:15" x14ac:dyDescent="0.25">
      <c r="A387" s="30">
        <v>4</v>
      </c>
      <c r="B387" s="30" t="s">
        <v>4648</v>
      </c>
      <c r="C387" s="51">
        <v>4611</v>
      </c>
      <c r="D387" s="51">
        <f t="shared" si="30"/>
        <v>4611</v>
      </c>
      <c r="E387" s="52" t="str">
        <f t="shared" si="26"/>
        <v>46110</v>
      </c>
      <c r="F387" s="51" t="s">
        <v>1555</v>
      </c>
      <c r="G387" s="30" t="s">
        <v>1558</v>
      </c>
      <c r="H387" s="30" t="s">
        <v>6786</v>
      </c>
      <c r="I387" s="30" t="str">
        <f t="shared" si="27"/>
        <v>46110 - Zprostředkování v oblasti velkoobchodu za provizi se základními zemědělskými produkty, živými zvířaty, textilními surovinami a polotovary</v>
      </c>
      <c r="J387" s="30" t="s">
        <v>1563</v>
      </c>
      <c r="K387" s="30" t="str">
        <f t="shared" si="28"/>
        <v>46.11 - Zprostředkování v oblasti velkoobchodu za provizi se základními zemědělskými produkty, živými zvířaty, textilními surovinami a polotovary</v>
      </c>
      <c r="L387" s="30" t="s">
        <v>6787</v>
      </c>
      <c r="M387" s="30">
        <v>4</v>
      </c>
      <c r="N387" s="30" t="s">
        <v>4648</v>
      </c>
      <c r="O387">
        <f t="shared" si="29"/>
        <v>1</v>
      </c>
    </row>
    <row r="388" spans="1:15" x14ac:dyDescent="0.25">
      <c r="A388" s="30">
        <v>4</v>
      </c>
      <c r="B388" s="30" t="s">
        <v>4653</v>
      </c>
      <c r="C388" s="51">
        <v>4612</v>
      </c>
      <c r="D388" s="51">
        <f t="shared" si="30"/>
        <v>4612</v>
      </c>
      <c r="E388" s="52" t="str">
        <f t="shared" ref="E388:E451" si="31">IF(LEN(D388)=1,D388,IF(LEN(D388)=2,_xlfn.CONCAT(D388,"000"),IF(LEN(D388)=3,_xlfn.CONCAT(D388,"00"),IF(LEN(D388)=4,_xlfn.CONCAT(D388,"0"),D388))))</f>
        <v>46120</v>
      </c>
      <c r="F388" s="51" t="s">
        <v>1559</v>
      </c>
      <c r="G388" s="30" t="s">
        <v>1562</v>
      </c>
      <c r="H388" s="30" t="s">
        <v>6788</v>
      </c>
      <c r="I388" s="30" t="str">
        <f t="shared" ref="I388:I451" si="32">F388 &amp;" - "&amp;G388</f>
        <v>46120 - Zprostředkování v oblasti velkoobchodu za provizi s palivy, rudami, kovy a technickými chemikáliemi</v>
      </c>
      <c r="J388" s="30" t="s">
        <v>1568</v>
      </c>
      <c r="K388" s="30" t="str">
        <f t="shared" ref="K388:K451" si="33">B388 &amp;" - "&amp;G388</f>
        <v>46.12 - Zprostředkování v oblasti velkoobchodu za provizi s palivy, rudami, kovy a technickými chemikáliemi</v>
      </c>
      <c r="L388" s="30" t="s">
        <v>6789</v>
      </c>
      <c r="M388" s="30">
        <v>4</v>
      </c>
      <c r="N388" s="30" t="s">
        <v>4653</v>
      </c>
      <c r="O388">
        <f t="shared" si="29"/>
        <v>1</v>
      </c>
    </row>
    <row r="389" spans="1:15" x14ac:dyDescent="0.25">
      <c r="A389" s="30">
        <v>4</v>
      </c>
      <c r="B389" s="30" t="s">
        <v>4658</v>
      </c>
      <c r="C389" s="51">
        <v>4613</v>
      </c>
      <c r="D389" s="51">
        <f t="shared" si="30"/>
        <v>4613</v>
      </c>
      <c r="E389" s="52" t="str">
        <f t="shared" si="31"/>
        <v>46130</v>
      </c>
      <c r="F389" s="51" t="s">
        <v>1564</v>
      </c>
      <c r="G389" s="30" t="s">
        <v>1567</v>
      </c>
      <c r="H389" s="30" t="s">
        <v>6790</v>
      </c>
      <c r="I389" s="30" t="str">
        <f t="shared" si="32"/>
        <v>46130 - Zprostředkování v oblasti velkoobchodu za provizi se dřevem a stavebními materiály</v>
      </c>
      <c r="J389" s="30" t="s">
        <v>1573</v>
      </c>
      <c r="K389" s="30" t="str">
        <f t="shared" si="33"/>
        <v>46.13 - Zprostředkování v oblasti velkoobchodu za provizi se dřevem a stavebními materiály</v>
      </c>
      <c r="L389" s="30" t="s">
        <v>6791</v>
      </c>
      <c r="M389" s="30">
        <v>4</v>
      </c>
      <c r="N389" s="30" t="s">
        <v>4658</v>
      </c>
      <c r="O389">
        <f t="shared" ref="O389:O452" si="34">IF(LEN(F389)=5,1,0)</f>
        <v>1</v>
      </c>
    </row>
    <row r="390" spans="1:15" x14ac:dyDescent="0.25">
      <c r="A390" s="30">
        <v>4</v>
      </c>
      <c r="B390" s="30" t="s">
        <v>4663</v>
      </c>
      <c r="C390" s="51">
        <v>4614</v>
      </c>
      <c r="D390" s="51">
        <f t="shared" si="30"/>
        <v>4614</v>
      </c>
      <c r="E390" s="52" t="str">
        <f t="shared" si="31"/>
        <v>46140</v>
      </c>
      <c r="F390" s="51" t="s">
        <v>1569</v>
      </c>
      <c r="G390" s="30" t="s">
        <v>1572</v>
      </c>
      <c r="H390" s="30" t="s">
        <v>6792</v>
      </c>
      <c r="I390" s="30" t="str">
        <f t="shared" si="32"/>
        <v>46140 - Zprostředkování v oblasti velkoobchodu za provizi se stroji, průmyslovým zařízením, loděmi a letadly</v>
      </c>
      <c r="J390" s="30" t="s">
        <v>1578</v>
      </c>
      <c r="K390" s="30" t="str">
        <f t="shared" si="33"/>
        <v>46.14 - Zprostředkování v oblasti velkoobchodu za provizi se stroji, průmyslovým zařízením, loděmi a letadly</v>
      </c>
      <c r="L390" s="30" t="s">
        <v>6793</v>
      </c>
      <c r="M390" s="30">
        <v>4</v>
      </c>
      <c r="N390" s="30" t="s">
        <v>4663</v>
      </c>
      <c r="O390">
        <f t="shared" si="34"/>
        <v>1</v>
      </c>
    </row>
    <row r="391" spans="1:15" x14ac:dyDescent="0.25">
      <c r="A391" s="30">
        <v>4</v>
      </c>
      <c r="B391" s="30" t="s">
        <v>4668</v>
      </c>
      <c r="C391" s="51">
        <v>4615</v>
      </c>
      <c r="D391" s="51">
        <f t="shared" si="30"/>
        <v>4615</v>
      </c>
      <c r="E391" s="52" t="str">
        <f t="shared" si="31"/>
        <v>46150</v>
      </c>
      <c r="F391" s="51" t="s">
        <v>1574</v>
      </c>
      <c r="G391" s="30" t="s">
        <v>1577</v>
      </c>
      <c r="H391" s="30" t="s">
        <v>6794</v>
      </c>
      <c r="I391" s="30" t="str">
        <f t="shared" si="32"/>
        <v>46150 - Zprostředkování v oblasti velkoobchodu za provizi s nábytkem, železářským zbožím a potřebami převážně pro domácnost</v>
      </c>
      <c r="J391" s="30" t="s">
        <v>1583</v>
      </c>
      <c r="K391" s="30" t="str">
        <f t="shared" si="33"/>
        <v>46.15 - Zprostředkování v oblasti velkoobchodu za provizi s nábytkem, železářským zbožím a potřebami převážně pro domácnost</v>
      </c>
      <c r="L391" s="30" t="s">
        <v>6795</v>
      </c>
      <c r="M391" s="30">
        <v>4</v>
      </c>
      <c r="N391" s="30" t="s">
        <v>4668</v>
      </c>
      <c r="O391">
        <f t="shared" si="34"/>
        <v>1</v>
      </c>
    </row>
    <row r="392" spans="1:15" x14ac:dyDescent="0.25">
      <c r="A392" s="30">
        <v>4</v>
      </c>
      <c r="B392" s="30" t="s">
        <v>4673</v>
      </c>
      <c r="C392" s="51">
        <v>4616</v>
      </c>
      <c r="D392" s="51">
        <f t="shared" si="30"/>
        <v>4616</v>
      </c>
      <c r="E392" s="52" t="str">
        <f t="shared" si="31"/>
        <v>46160</v>
      </c>
      <c r="F392" s="51" t="s">
        <v>1579</v>
      </c>
      <c r="G392" s="30" t="s">
        <v>1582</v>
      </c>
      <c r="H392" s="30" t="s">
        <v>6796</v>
      </c>
      <c r="I392" s="30" t="str">
        <f t="shared" si="32"/>
        <v>46160 - Zprostředkování v oblasti velkoobchodu za provizi s textilem, oděvy, kožešinami, obuví a koženými výrobky</v>
      </c>
      <c r="J392" s="30" t="s">
        <v>1588</v>
      </c>
      <c r="K392" s="30" t="str">
        <f t="shared" si="33"/>
        <v>46.16 - Zprostředkování v oblasti velkoobchodu za provizi s textilem, oděvy, kožešinami, obuví a koženými výrobky</v>
      </c>
      <c r="L392" s="30" t="s">
        <v>6797</v>
      </c>
      <c r="M392" s="30">
        <v>4</v>
      </c>
      <c r="N392" s="30" t="s">
        <v>4673</v>
      </c>
      <c r="O392">
        <f t="shared" si="34"/>
        <v>1</v>
      </c>
    </row>
    <row r="393" spans="1:15" x14ac:dyDescent="0.25">
      <c r="A393" s="30">
        <v>4</v>
      </c>
      <c r="B393" s="30" t="s">
        <v>4678</v>
      </c>
      <c r="C393" s="51">
        <v>4617</v>
      </c>
      <c r="D393" s="51">
        <f t="shared" si="30"/>
        <v>4617</v>
      </c>
      <c r="E393" s="52" t="str">
        <f t="shared" si="31"/>
        <v>46170</v>
      </c>
      <c r="F393" s="51" t="s">
        <v>1584</v>
      </c>
      <c r="G393" s="30" t="s">
        <v>1587</v>
      </c>
      <c r="H393" s="30" t="s">
        <v>6798</v>
      </c>
      <c r="I393" s="30" t="str">
        <f t="shared" si="32"/>
        <v>46170 - Zprostředkování v oblasti velkoobchodu za provizi s potravinami, nápoji a tabákovými výrobky</v>
      </c>
      <c r="J393" s="30" t="s">
        <v>1591</v>
      </c>
      <c r="K393" s="30" t="str">
        <f t="shared" si="33"/>
        <v>46.17 - Zprostředkování v oblasti velkoobchodu za provizi s potravinami, nápoji a tabákovými výrobky</v>
      </c>
      <c r="L393" s="30" t="s">
        <v>6799</v>
      </c>
      <c r="M393" s="30">
        <v>4</v>
      </c>
      <c r="N393" s="30" t="s">
        <v>4678</v>
      </c>
      <c r="O393">
        <f t="shared" si="34"/>
        <v>1</v>
      </c>
    </row>
    <row r="394" spans="1:15" x14ac:dyDescent="0.25">
      <c r="A394" s="30">
        <v>4</v>
      </c>
      <c r="B394" s="30" t="s">
        <v>4683</v>
      </c>
      <c r="C394" s="51">
        <v>4618</v>
      </c>
      <c r="D394" s="51">
        <f t="shared" si="30"/>
        <v>4618</v>
      </c>
      <c r="E394" s="52" t="str">
        <f t="shared" si="31"/>
        <v>46180</v>
      </c>
      <c r="F394" s="51" t="s">
        <v>1510</v>
      </c>
      <c r="G394" s="30" t="s">
        <v>1511</v>
      </c>
      <c r="H394" s="30" t="s">
        <v>6800</v>
      </c>
      <c r="I394" s="30" t="str">
        <f t="shared" si="32"/>
        <v>46180 - Zprostředkování v oblasti specializovaného velkoobchodu za provizi s ostatním zbožím</v>
      </c>
      <c r="J394" s="30" t="s">
        <v>1506</v>
      </c>
      <c r="K394" s="30" t="str">
        <f t="shared" si="33"/>
        <v>46.18 - Zprostředkování v oblasti specializovaného velkoobchodu za provizi s ostatním zbožím</v>
      </c>
      <c r="L394" s="30" t="s">
        <v>6801</v>
      </c>
      <c r="M394" s="30">
        <v>4</v>
      </c>
      <c r="N394" s="30" t="s">
        <v>4683</v>
      </c>
      <c r="O394">
        <f t="shared" si="34"/>
        <v>1</v>
      </c>
    </row>
    <row r="395" spans="1:15" x14ac:dyDescent="0.25">
      <c r="A395" s="30">
        <v>4</v>
      </c>
      <c r="B395" s="30" t="s">
        <v>4696</v>
      </c>
      <c r="C395" s="51">
        <v>4619</v>
      </c>
      <c r="D395" s="51">
        <f t="shared" si="30"/>
        <v>4619</v>
      </c>
      <c r="E395" s="52" t="str">
        <f t="shared" si="31"/>
        <v>46190</v>
      </c>
      <c r="F395" s="51" t="s">
        <v>1598</v>
      </c>
      <c r="G395" s="30" t="s">
        <v>1601</v>
      </c>
      <c r="H395" s="30" t="s">
        <v>6802</v>
      </c>
      <c r="I395" s="30" t="str">
        <f t="shared" si="32"/>
        <v>46190 - Zprostředkování v oblasti nespecializovaného velkoobchodu za provizi</v>
      </c>
      <c r="J395" s="30" t="s">
        <v>1605</v>
      </c>
      <c r="K395" s="30" t="str">
        <f t="shared" si="33"/>
        <v>46.19 - Zprostředkování v oblasti nespecializovaného velkoobchodu za provizi</v>
      </c>
      <c r="L395" s="30" t="s">
        <v>6803</v>
      </c>
      <c r="M395" s="30">
        <v>4</v>
      </c>
      <c r="N395" s="30" t="s">
        <v>4696</v>
      </c>
      <c r="O395">
        <f t="shared" si="34"/>
        <v>1</v>
      </c>
    </row>
    <row r="396" spans="1:15" x14ac:dyDescent="0.25">
      <c r="A396" s="30">
        <v>4</v>
      </c>
      <c r="B396" s="30" t="s">
        <v>4701</v>
      </c>
      <c r="C396" s="51">
        <v>4621</v>
      </c>
      <c r="D396" s="51">
        <f t="shared" si="30"/>
        <v>4621</v>
      </c>
      <c r="E396" s="52" t="str">
        <f t="shared" si="31"/>
        <v>46210</v>
      </c>
      <c r="F396" s="51" t="s">
        <v>1602</v>
      </c>
      <c r="G396" s="30" t="s">
        <v>1603</v>
      </c>
      <c r="H396" s="30" t="s">
        <v>6804</v>
      </c>
      <c r="I396" s="30" t="str">
        <f t="shared" si="32"/>
        <v>46210 - Velkoobchod s obilím, surovým tabákem, osivy a krmivy</v>
      </c>
      <c r="J396" s="30" t="s">
        <v>1604</v>
      </c>
      <c r="K396" s="30" t="str">
        <f t="shared" si="33"/>
        <v>46.21 - Velkoobchod s obilím, surovým tabákem, osivy a krmivy</v>
      </c>
      <c r="L396" s="30" t="s">
        <v>6805</v>
      </c>
      <c r="M396" s="30">
        <v>4</v>
      </c>
      <c r="N396" s="30" t="s">
        <v>4701</v>
      </c>
      <c r="O396">
        <f t="shared" si="34"/>
        <v>1</v>
      </c>
    </row>
    <row r="397" spans="1:15" x14ac:dyDescent="0.25">
      <c r="A397" s="30">
        <v>4</v>
      </c>
      <c r="B397" s="30" t="s">
        <v>4706</v>
      </c>
      <c r="C397" s="51">
        <v>4622</v>
      </c>
      <c r="D397" s="51">
        <f t="shared" ref="D397:D460" si="35">C397</f>
        <v>4622</v>
      </c>
      <c r="E397" s="52" t="str">
        <f t="shared" si="31"/>
        <v>46220</v>
      </c>
      <c r="F397" s="51" t="s">
        <v>1606</v>
      </c>
      <c r="G397" s="30" t="s">
        <v>1607</v>
      </c>
      <c r="H397" s="30" t="s">
        <v>6806</v>
      </c>
      <c r="I397" s="30" t="str">
        <f t="shared" si="32"/>
        <v>46220 - Velkoobchod s květinami a jinými rostlinami</v>
      </c>
      <c r="J397" s="30" t="s">
        <v>1608</v>
      </c>
      <c r="K397" s="30" t="str">
        <f t="shared" si="33"/>
        <v>46.22 - Velkoobchod s květinami a jinými rostlinami</v>
      </c>
      <c r="L397" s="30" t="s">
        <v>6807</v>
      </c>
      <c r="M397" s="30">
        <v>4</v>
      </c>
      <c r="N397" s="30" t="s">
        <v>4706</v>
      </c>
      <c r="O397">
        <f t="shared" si="34"/>
        <v>1</v>
      </c>
    </row>
    <row r="398" spans="1:15" x14ac:dyDescent="0.25">
      <c r="A398" s="30">
        <v>4</v>
      </c>
      <c r="B398" s="30" t="s">
        <v>4711</v>
      </c>
      <c r="C398" s="51">
        <v>4623</v>
      </c>
      <c r="D398" s="51">
        <f t="shared" si="35"/>
        <v>4623</v>
      </c>
      <c r="E398" s="52" t="str">
        <f t="shared" si="31"/>
        <v>46230</v>
      </c>
      <c r="F398" s="51" t="s">
        <v>1609</v>
      </c>
      <c r="G398" s="30" t="s">
        <v>1610</v>
      </c>
      <c r="H398" s="30" t="s">
        <v>6808</v>
      </c>
      <c r="I398" s="30" t="str">
        <f t="shared" si="32"/>
        <v>46230 - Velkoobchod s živými zvířaty</v>
      </c>
      <c r="J398" s="30" t="s">
        <v>1611</v>
      </c>
      <c r="K398" s="30" t="str">
        <f t="shared" si="33"/>
        <v>46.23 - Velkoobchod s živými zvířaty</v>
      </c>
      <c r="L398" s="30" t="s">
        <v>4713</v>
      </c>
      <c r="M398" s="30">
        <v>4</v>
      </c>
      <c r="N398" s="30" t="s">
        <v>4711</v>
      </c>
      <c r="O398">
        <f t="shared" si="34"/>
        <v>1</v>
      </c>
    </row>
    <row r="399" spans="1:15" x14ac:dyDescent="0.25">
      <c r="A399" s="30">
        <v>4</v>
      </c>
      <c r="B399" s="30" t="s">
        <v>4714</v>
      </c>
      <c r="C399" s="51">
        <v>4624</v>
      </c>
      <c r="D399" s="51">
        <f t="shared" si="35"/>
        <v>4624</v>
      </c>
      <c r="E399" s="52" t="str">
        <f t="shared" si="31"/>
        <v>46240</v>
      </c>
      <c r="F399" s="51" t="s">
        <v>1612</v>
      </c>
      <c r="G399" s="30" t="s">
        <v>1613</v>
      </c>
      <c r="H399" s="30" t="s">
        <v>6809</v>
      </c>
      <c r="I399" s="30" t="str">
        <f t="shared" si="32"/>
        <v>46240 - Velkoobchod se surovými kůžemi, kožešinami a usněmi</v>
      </c>
      <c r="J399" s="30" t="s">
        <v>1614</v>
      </c>
      <c r="K399" s="30" t="str">
        <f t="shared" si="33"/>
        <v>46.24 - Velkoobchod se surovými kůžemi, kožešinami a usněmi</v>
      </c>
      <c r="L399" s="30" t="s">
        <v>6810</v>
      </c>
      <c r="M399" s="30">
        <v>4</v>
      </c>
      <c r="N399" s="30" t="s">
        <v>4714</v>
      </c>
      <c r="O399">
        <f t="shared" si="34"/>
        <v>1</v>
      </c>
    </row>
    <row r="400" spans="1:15" x14ac:dyDescent="0.25">
      <c r="A400" s="30">
        <v>4</v>
      </c>
      <c r="B400" s="30" t="s">
        <v>4719</v>
      </c>
      <c r="C400" s="51">
        <v>4631</v>
      </c>
      <c r="D400" s="51">
        <f t="shared" si="35"/>
        <v>4631</v>
      </c>
      <c r="E400" s="52" t="str">
        <f t="shared" si="31"/>
        <v>46310</v>
      </c>
      <c r="F400" s="51" t="s">
        <v>1615</v>
      </c>
      <c r="G400" s="30" t="s">
        <v>1616</v>
      </c>
      <c r="H400" s="30" t="s">
        <v>6811</v>
      </c>
      <c r="I400" s="30" t="str">
        <f t="shared" si="32"/>
        <v>46310 - Velkoobchod s ovocem a zeleninou</v>
      </c>
      <c r="J400" s="30" t="s">
        <v>1617</v>
      </c>
      <c r="K400" s="30" t="str">
        <f t="shared" si="33"/>
        <v>46.31 - Velkoobchod s ovocem a zeleninou</v>
      </c>
      <c r="L400" s="30" t="s">
        <v>6812</v>
      </c>
      <c r="M400" s="30">
        <v>4</v>
      </c>
      <c r="N400" s="30" t="s">
        <v>4719</v>
      </c>
      <c r="O400">
        <f t="shared" si="34"/>
        <v>1</v>
      </c>
    </row>
    <row r="401" spans="1:15" x14ac:dyDescent="0.25">
      <c r="A401" s="30">
        <v>4</v>
      </c>
      <c r="B401" s="30" t="s">
        <v>4724</v>
      </c>
      <c r="C401" s="51">
        <v>4632</v>
      </c>
      <c r="D401" s="51">
        <f t="shared" si="35"/>
        <v>4632</v>
      </c>
      <c r="E401" s="52" t="str">
        <f t="shared" si="31"/>
        <v>46320</v>
      </c>
      <c r="F401" s="51" t="s">
        <v>1618</v>
      </c>
      <c r="G401" s="30" t="s">
        <v>1621</v>
      </c>
      <c r="H401" s="30" t="s">
        <v>6813</v>
      </c>
      <c r="I401" s="30" t="str">
        <f t="shared" si="32"/>
        <v>46320 - Velkoobchod s masem, masnými výrobky, rybami a rybími výrobky</v>
      </c>
      <c r="J401" s="30" t="s">
        <v>1625</v>
      </c>
      <c r="K401" s="30" t="str">
        <f t="shared" si="33"/>
        <v>46.32 - Velkoobchod s masem, masnými výrobky, rybami a rybími výrobky</v>
      </c>
      <c r="L401" s="30" t="s">
        <v>6814</v>
      </c>
      <c r="M401" s="30">
        <v>4</v>
      </c>
      <c r="N401" s="30" t="s">
        <v>4724</v>
      </c>
      <c r="O401">
        <f t="shared" si="34"/>
        <v>1</v>
      </c>
    </row>
    <row r="402" spans="1:15" x14ac:dyDescent="0.25">
      <c r="A402" s="30">
        <v>4</v>
      </c>
      <c r="B402" s="30" t="s">
        <v>4729</v>
      </c>
      <c r="C402" s="51">
        <v>4633</v>
      </c>
      <c r="D402" s="51">
        <f t="shared" si="35"/>
        <v>4633</v>
      </c>
      <c r="E402" s="52" t="str">
        <f t="shared" si="31"/>
        <v>46330</v>
      </c>
      <c r="F402" s="51" t="s">
        <v>1622</v>
      </c>
      <c r="G402" s="30" t="s">
        <v>1623</v>
      </c>
      <c r="H402" s="30" t="s">
        <v>6815</v>
      </c>
      <c r="I402" s="30" t="str">
        <f t="shared" si="32"/>
        <v>46330 - Velkoobchod s mléčnými výrobky, vejci, jedlými oleji a tuky</v>
      </c>
      <c r="J402" s="30" t="s">
        <v>1624</v>
      </c>
      <c r="K402" s="30" t="str">
        <f t="shared" si="33"/>
        <v>46.33 - Velkoobchod s mléčnými výrobky, vejci, jedlými oleji a tuky</v>
      </c>
      <c r="L402" s="30" t="s">
        <v>4731</v>
      </c>
      <c r="M402" s="30">
        <v>4</v>
      </c>
      <c r="N402" s="30" t="s">
        <v>4729</v>
      </c>
      <c r="O402">
        <f t="shared" si="34"/>
        <v>1</v>
      </c>
    </row>
    <row r="403" spans="1:15" x14ac:dyDescent="0.25">
      <c r="A403" s="30">
        <v>4</v>
      </c>
      <c r="B403" s="30" t="s">
        <v>4732</v>
      </c>
      <c r="C403" s="51">
        <v>4634</v>
      </c>
      <c r="D403" s="51">
        <f t="shared" si="35"/>
        <v>4634</v>
      </c>
      <c r="E403" s="52" t="str">
        <f t="shared" si="31"/>
        <v>46340</v>
      </c>
      <c r="F403" s="51" t="s">
        <v>1626</v>
      </c>
      <c r="G403" s="30" t="s">
        <v>1627</v>
      </c>
      <c r="H403" s="30" t="s">
        <v>6816</v>
      </c>
      <c r="I403" s="30" t="str">
        <f t="shared" si="32"/>
        <v>46340 - Velkoobchod s nápoji</v>
      </c>
      <c r="J403" s="30" t="s">
        <v>1628</v>
      </c>
      <c r="K403" s="30" t="str">
        <f t="shared" si="33"/>
        <v>46.34 - Velkoobchod s nápoji</v>
      </c>
      <c r="L403" s="30" t="s">
        <v>4734</v>
      </c>
      <c r="M403" s="30">
        <v>4</v>
      </c>
      <c r="N403" s="30" t="s">
        <v>4732</v>
      </c>
      <c r="O403">
        <f t="shared" si="34"/>
        <v>1</v>
      </c>
    </row>
    <row r="404" spans="1:15" x14ac:dyDescent="0.25">
      <c r="A404" s="30">
        <v>4</v>
      </c>
      <c r="B404" s="30" t="s">
        <v>4735</v>
      </c>
      <c r="C404" s="51">
        <v>4635</v>
      </c>
      <c r="D404" s="51">
        <f t="shared" si="35"/>
        <v>4635</v>
      </c>
      <c r="E404" s="52" t="str">
        <f t="shared" si="31"/>
        <v>46350</v>
      </c>
      <c r="F404" s="51" t="s">
        <v>1629</v>
      </c>
      <c r="G404" s="30" t="s">
        <v>1630</v>
      </c>
      <c r="H404" s="30" t="s">
        <v>6817</v>
      </c>
      <c r="I404" s="30" t="str">
        <f t="shared" si="32"/>
        <v>46350 - Velkoobchod s tabákovými výrobky</v>
      </c>
      <c r="J404" s="30" t="s">
        <v>1631</v>
      </c>
      <c r="K404" s="30" t="str">
        <f t="shared" si="33"/>
        <v>46.35 - Velkoobchod s tabákovými výrobky</v>
      </c>
      <c r="L404" s="30" t="s">
        <v>6818</v>
      </c>
      <c r="M404" s="30">
        <v>4</v>
      </c>
      <c r="N404" s="30" t="s">
        <v>4735</v>
      </c>
      <c r="O404">
        <f t="shared" si="34"/>
        <v>1</v>
      </c>
    </row>
    <row r="405" spans="1:15" x14ac:dyDescent="0.25">
      <c r="A405" s="30">
        <v>4</v>
      </c>
      <c r="B405" s="30" t="s">
        <v>4740</v>
      </c>
      <c r="C405" s="51">
        <v>4636</v>
      </c>
      <c r="D405" s="51">
        <f t="shared" si="35"/>
        <v>4636</v>
      </c>
      <c r="E405" s="52" t="str">
        <f t="shared" si="31"/>
        <v>46360</v>
      </c>
      <c r="F405" s="51" t="s">
        <v>1632</v>
      </c>
      <c r="G405" s="30" t="s">
        <v>1633</v>
      </c>
      <c r="H405" s="30" t="s">
        <v>6819</v>
      </c>
      <c r="I405" s="30" t="str">
        <f t="shared" si="32"/>
        <v>46360 - Velkoobchod s cukrem, čokoládou a cukrovinkami</v>
      </c>
      <c r="J405" s="30" t="s">
        <v>1634</v>
      </c>
      <c r="K405" s="30" t="str">
        <f t="shared" si="33"/>
        <v>46.36 - Velkoobchod s cukrem, čokoládou a cukrovinkami</v>
      </c>
      <c r="L405" s="30" t="s">
        <v>6820</v>
      </c>
      <c r="M405" s="30">
        <v>4</v>
      </c>
      <c r="N405" s="30" t="s">
        <v>4740</v>
      </c>
      <c r="O405">
        <f t="shared" si="34"/>
        <v>1</v>
      </c>
    </row>
    <row r="406" spans="1:15" x14ac:dyDescent="0.25">
      <c r="A406" s="30">
        <v>4</v>
      </c>
      <c r="B406" s="30" t="s">
        <v>4745</v>
      </c>
      <c r="C406" s="51">
        <v>4637</v>
      </c>
      <c r="D406" s="51">
        <f t="shared" si="35"/>
        <v>4637</v>
      </c>
      <c r="E406" s="52" t="str">
        <f t="shared" si="31"/>
        <v>46370</v>
      </c>
      <c r="F406" s="51" t="s">
        <v>1635</v>
      </c>
      <c r="G406" s="30" t="s">
        <v>1636</v>
      </c>
      <c r="H406" s="30" t="s">
        <v>6821</v>
      </c>
      <c r="I406" s="30" t="str">
        <f t="shared" si="32"/>
        <v>46370 - Velkoobchod s kávou, čajem, kakaem a kořením</v>
      </c>
      <c r="J406" s="30" t="s">
        <v>1637</v>
      </c>
      <c r="K406" s="30" t="str">
        <f t="shared" si="33"/>
        <v>46.37 - Velkoobchod s kávou, čajem, kakaem a kořením</v>
      </c>
      <c r="L406" s="30" t="s">
        <v>6822</v>
      </c>
      <c r="M406" s="30">
        <v>4</v>
      </c>
      <c r="N406" s="30" t="s">
        <v>4745</v>
      </c>
      <c r="O406">
        <f t="shared" si="34"/>
        <v>1</v>
      </c>
    </row>
    <row r="407" spans="1:15" x14ac:dyDescent="0.25">
      <c r="A407" s="30">
        <v>4</v>
      </c>
      <c r="B407" s="30" t="s">
        <v>4750</v>
      </c>
      <c r="C407" s="51">
        <v>4638</v>
      </c>
      <c r="D407" s="51">
        <f t="shared" si="35"/>
        <v>4638</v>
      </c>
      <c r="E407" s="52" t="str">
        <f t="shared" si="31"/>
        <v>46380</v>
      </c>
      <c r="F407" s="51" t="s">
        <v>1638</v>
      </c>
      <c r="G407" s="30" t="s">
        <v>1641</v>
      </c>
      <c r="H407" s="30" t="s">
        <v>6823</v>
      </c>
      <c r="I407" s="30" t="str">
        <f t="shared" si="32"/>
        <v>46380 - Specializovaný velkoobchod s ostatními potravinami</v>
      </c>
      <c r="J407" s="30" t="s">
        <v>1645</v>
      </c>
      <c r="K407" s="30" t="str">
        <f t="shared" si="33"/>
        <v>46.38 - Specializovaný velkoobchod s ostatními potravinami</v>
      </c>
      <c r="L407" s="30" t="s">
        <v>6824</v>
      </c>
      <c r="M407" s="30">
        <v>4</v>
      </c>
      <c r="N407" s="30" t="s">
        <v>4750</v>
      </c>
      <c r="O407">
        <f t="shared" si="34"/>
        <v>1</v>
      </c>
    </row>
    <row r="408" spans="1:15" x14ac:dyDescent="0.25">
      <c r="A408" s="30">
        <v>4</v>
      </c>
      <c r="B408" s="30" t="s">
        <v>4755</v>
      </c>
      <c r="C408" s="51">
        <v>4639</v>
      </c>
      <c r="D408" s="51">
        <f t="shared" si="35"/>
        <v>4639</v>
      </c>
      <c r="E408" s="52" t="str">
        <f t="shared" si="31"/>
        <v>46390</v>
      </c>
      <c r="F408" s="51" t="s">
        <v>1642</v>
      </c>
      <c r="G408" s="30" t="s">
        <v>1643</v>
      </c>
      <c r="H408" s="30" t="s">
        <v>6825</v>
      </c>
      <c r="I408" s="30" t="str">
        <f t="shared" si="32"/>
        <v>46390 - Nespecializovaný velkoobchod s potravinami, nápoji a tabákovými výrobky</v>
      </c>
      <c r="J408" s="30" t="s">
        <v>1644</v>
      </c>
      <c r="K408" s="30" t="str">
        <f t="shared" si="33"/>
        <v>46.39 - Nespecializovaný velkoobchod s potravinami, nápoji a tabákovými výrobky</v>
      </c>
      <c r="L408" s="30" t="s">
        <v>6826</v>
      </c>
      <c r="M408" s="30">
        <v>4</v>
      </c>
      <c r="N408" s="30" t="s">
        <v>4755</v>
      </c>
      <c r="O408">
        <f t="shared" si="34"/>
        <v>1</v>
      </c>
    </row>
    <row r="409" spans="1:15" x14ac:dyDescent="0.25">
      <c r="A409" s="30">
        <v>4</v>
      </c>
      <c r="B409" s="30" t="s">
        <v>4760</v>
      </c>
      <c r="C409" s="51">
        <v>4641</v>
      </c>
      <c r="D409" s="51">
        <f t="shared" si="35"/>
        <v>4641</v>
      </c>
      <c r="E409" s="52" t="str">
        <f t="shared" si="31"/>
        <v>46410</v>
      </c>
      <c r="F409" s="51" t="s">
        <v>1646</v>
      </c>
      <c r="G409" s="30" t="s">
        <v>1647</v>
      </c>
      <c r="H409" s="30" t="s">
        <v>6827</v>
      </c>
      <c r="I409" s="30" t="str">
        <f t="shared" si="32"/>
        <v>46410 - Velkoobchod s textilem</v>
      </c>
      <c r="J409" s="30" t="s">
        <v>1648</v>
      </c>
      <c r="K409" s="30" t="str">
        <f t="shared" si="33"/>
        <v>46.41 - Velkoobchod s textilem</v>
      </c>
      <c r="L409" s="30" t="s">
        <v>6828</v>
      </c>
      <c r="M409" s="30">
        <v>4</v>
      </c>
      <c r="N409" s="30" t="s">
        <v>4760</v>
      </c>
      <c r="O409">
        <f t="shared" si="34"/>
        <v>1</v>
      </c>
    </row>
    <row r="410" spans="1:15" x14ac:dyDescent="0.25">
      <c r="A410" s="30">
        <v>4</v>
      </c>
      <c r="B410" s="30" t="s">
        <v>4765</v>
      </c>
      <c r="C410" s="51">
        <v>4642</v>
      </c>
      <c r="D410" s="51">
        <f t="shared" si="35"/>
        <v>4642</v>
      </c>
      <c r="E410" s="52" t="str">
        <f t="shared" si="31"/>
        <v>46420</v>
      </c>
      <c r="F410" s="51" t="s">
        <v>1649</v>
      </c>
      <c r="G410" s="30" t="s">
        <v>1650</v>
      </c>
      <c r="H410" s="30" t="s">
        <v>6829</v>
      </c>
      <c r="I410" s="30" t="str">
        <f t="shared" si="32"/>
        <v>46420 - Velkoobchod s oděvy a obuví</v>
      </c>
      <c r="J410" s="30" t="s">
        <v>1651</v>
      </c>
      <c r="K410" s="30" t="str">
        <f t="shared" si="33"/>
        <v>46.42 - Velkoobchod s oděvy a obuví</v>
      </c>
      <c r="L410" s="30" t="s">
        <v>6830</v>
      </c>
      <c r="M410" s="30">
        <v>4</v>
      </c>
      <c r="N410" s="30" t="s">
        <v>4765</v>
      </c>
      <c r="O410">
        <f t="shared" si="34"/>
        <v>1</v>
      </c>
    </row>
    <row r="411" spans="1:15" x14ac:dyDescent="0.25">
      <c r="A411" s="30">
        <v>4</v>
      </c>
      <c r="B411" s="30" t="s">
        <v>4774</v>
      </c>
      <c r="C411" s="51">
        <v>4643</v>
      </c>
      <c r="D411" s="51">
        <f t="shared" si="35"/>
        <v>4643</v>
      </c>
      <c r="E411" s="52" t="str">
        <f t="shared" si="31"/>
        <v>46430</v>
      </c>
      <c r="F411" s="51" t="s">
        <v>1658</v>
      </c>
      <c r="G411" s="30" t="s">
        <v>1661</v>
      </c>
      <c r="H411" s="30" t="s">
        <v>6831</v>
      </c>
      <c r="I411" s="30" t="str">
        <f t="shared" si="32"/>
        <v>46430 - Velkoobchod s elektrospotřebiči a elektronikou převážně pro domácnost</v>
      </c>
      <c r="J411" s="30" t="s">
        <v>1664</v>
      </c>
      <c r="K411" s="30" t="str">
        <f t="shared" si="33"/>
        <v>46.43 - Velkoobchod s elektrospotřebiči a elektronikou převážně pro domácnost</v>
      </c>
      <c r="L411" s="30" t="s">
        <v>6832</v>
      </c>
      <c r="M411" s="30">
        <v>4</v>
      </c>
      <c r="N411" s="30" t="s">
        <v>4774</v>
      </c>
      <c r="O411">
        <f t="shared" si="34"/>
        <v>1</v>
      </c>
    </row>
    <row r="412" spans="1:15" x14ac:dyDescent="0.25">
      <c r="A412" s="30">
        <v>4</v>
      </c>
      <c r="B412" s="30" t="s">
        <v>4779</v>
      </c>
      <c r="C412" s="51">
        <v>4644</v>
      </c>
      <c r="D412" s="51">
        <f t="shared" si="35"/>
        <v>4644</v>
      </c>
      <c r="E412" s="52" t="str">
        <f t="shared" si="31"/>
        <v>46440</v>
      </c>
      <c r="F412" s="51" t="s">
        <v>1668</v>
      </c>
      <c r="G412" s="30" t="s">
        <v>1669</v>
      </c>
      <c r="H412" s="30" t="s">
        <v>6833</v>
      </c>
      <c r="I412" s="30" t="str">
        <f t="shared" si="32"/>
        <v>46440 - Velkoobchod s porcelánovými, keramickými a skleněnými výrobky a čisticími prostředky</v>
      </c>
      <c r="J412" s="30" t="s">
        <v>1670</v>
      </c>
      <c r="K412" s="30" t="str">
        <f t="shared" si="33"/>
        <v>46.44 - Velkoobchod s porcelánovými, keramickými a skleněnými výrobky a čisticími prostředky</v>
      </c>
      <c r="L412" s="30" t="s">
        <v>6834</v>
      </c>
      <c r="M412" s="30">
        <v>4</v>
      </c>
      <c r="N412" s="30" t="s">
        <v>4779</v>
      </c>
      <c r="O412">
        <f t="shared" si="34"/>
        <v>1</v>
      </c>
    </row>
    <row r="413" spans="1:15" x14ac:dyDescent="0.25">
      <c r="A413" s="30">
        <v>4</v>
      </c>
      <c r="B413" s="30" t="s">
        <v>4792</v>
      </c>
      <c r="C413" s="51">
        <v>4645</v>
      </c>
      <c r="D413" s="51">
        <f t="shared" si="35"/>
        <v>4645</v>
      </c>
      <c r="E413" s="52" t="str">
        <f t="shared" si="31"/>
        <v>46450</v>
      </c>
      <c r="F413" s="51" t="s">
        <v>1678</v>
      </c>
      <c r="G413" s="30" t="s">
        <v>1681</v>
      </c>
      <c r="H413" s="30" t="s">
        <v>6835</v>
      </c>
      <c r="I413" s="30" t="str">
        <f t="shared" si="32"/>
        <v>46450 - Velkoobchod s parfémy a kosmetickými přípravky</v>
      </c>
      <c r="J413" s="30" t="s">
        <v>1686</v>
      </c>
      <c r="K413" s="30" t="str">
        <f t="shared" si="33"/>
        <v>46.45 - Velkoobchod s parfémy a kosmetickými přípravky</v>
      </c>
      <c r="L413" s="30" t="s">
        <v>6836</v>
      </c>
      <c r="M413" s="30">
        <v>4</v>
      </c>
      <c r="N413" s="30" t="s">
        <v>4792</v>
      </c>
      <c r="O413">
        <f t="shared" si="34"/>
        <v>1</v>
      </c>
    </row>
    <row r="414" spans="1:15" x14ac:dyDescent="0.25">
      <c r="A414" s="30">
        <v>4</v>
      </c>
      <c r="B414" s="30" t="s">
        <v>4797</v>
      </c>
      <c r="C414" s="51">
        <v>4646</v>
      </c>
      <c r="D414" s="51">
        <f t="shared" si="35"/>
        <v>4646</v>
      </c>
      <c r="E414" s="52" t="str">
        <f t="shared" si="31"/>
        <v>46460</v>
      </c>
      <c r="F414" s="51" t="s">
        <v>1682</v>
      </c>
      <c r="G414" s="30" t="s">
        <v>1685</v>
      </c>
      <c r="H414" s="30" t="s">
        <v>6837</v>
      </c>
      <c r="I414" s="30" t="str">
        <f t="shared" si="32"/>
        <v>46460 - Velkoobchod s farmaceutickými a zdravotnickými výrobky</v>
      </c>
      <c r="J414" s="30" t="s">
        <v>1691</v>
      </c>
      <c r="K414" s="30" t="str">
        <f t="shared" si="33"/>
        <v>46.46 - Velkoobchod s farmaceutickými a zdravotnickými výrobky</v>
      </c>
      <c r="L414" s="30" t="s">
        <v>6838</v>
      </c>
      <c r="M414" s="30">
        <v>4</v>
      </c>
      <c r="N414" s="30" t="s">
        <v>4797</v>
      </c>
      <c r="O414">
        <f t="shared" si="34"/>
        <v>1</v>
      </c>
    </row>
    <row r="415" spans="1:15" x14ac:dyDescent="0.25">
      <c r="A415" s="30">
        <v>4</v>
      </c>
      <c r="B415" s="30" t="s">
        <v>4802</v>
      </c>
      <c r="C415" s="51">
        <v>4647</v>
      </c>
      <c r="D415" s="51">
        <f t="shared" si="35"/>
        <v>4647</v>
      </c>
      <c r="E415" s="52" t="str">
        <f t="shared" si="31"/>
        <v>46470</v>
      </c>
      <c r="F415" s="51" t="s">
        <v>1687</v>
      </c>
      <c r="G415" s="30" t="s">
        <v>1690</v>
      </c>
      <c r="H415" s="30" t="s">
        <v>6839</v>
      </c>
      <c r="I415" s="30" t="str">
        <f t="shared" si="32"/>
        <v>46470 - Velkoobchod s nábytkem, koberci a osvětlovacími zařízeními pro domácnosti, kanceláře a obchody</v>
      </c>
      <c r="J415" s="30" t="s">
        <v>1695</v>
      </c>
      <c r="K415" s="30" t="str">
        <f t="shared" si="33"/>
        <v>46.47 - Velkoobchod s nábytkem, koberci a osvětlovacími zařízeními pro domácnosti, kanceláře a obchody</v>
      </c>
      <c r="L415" s="30" t="s">
        <v>6840</v>
      </c>
      <c r="M415" s="30">
        <v>4</v>
      </c>
      <c r="N415" s="30" t="s">
        <v>4802</v>
      </c>
      <c r="O415">
        <f t="shared" si="34"/>
        <v>1</v>
      </c>
    </row>
    <row r="416" spans="1:15" x14ac:dyDescent="0.25">
      <c r="A416" s="30">
        <v>4</v>
      </c>
      <c r="B416" s="30" t="s">
        <v>4807</v>
      </c>
      <c r="C416" s="51">
        <v>4648</v>
      </c>
      <c r="D416" s="51">
        <f t="shared" si="35"/>
        <v>4648</v>
      </c>
      <c r="E416" s="52" t="str">
        <f t="shared" si="31"/>
        <v>46480</v>
      </c>
      <c r="F416" s="51" t="s">
        <v>1692</v>
      </c>
      <c r="G416" s="30" t="s">
        <v>1693</v>
      </c>
      <c r="H416" s="30" t="s">
        <v>6841</v>
      </c>
      <c r="I416" s="30" t="str">
        <f t="shared" si="32"/>
        <v>46480 - Velkoobchod s hodinami, hodinkami a klenoty</v>
      </c>
      <c r="J416" s="30" t="s">
        <v>1694</v>
      </c>
      <c r="K416" s="30" t="str">
        <f t="shared" si="33"/>
        <v>46.48 - Velkoobchod s hodinami, hodinkami a klenoty</v>
      </c>
      <c r="L416" s="30" t="s">
        <v>6842</v>
      </c>
      <c r="M416" s="30">
        <v>4</v>
      </c>
      <c r="N416" s="30" t="s">
        <v>4807</v>
      </c>
      <c r="O416">
        <f t="shared" si="34"/>
        <v>1</v>
      </c>
    </row>
    <row r="417" spans="1:15" x14ac:dyDescent="0.25">
      <c r="A417" s="30">
        <v>4</v>
      </c>
      <c r="B417" s="30" t="s">
        <v>4812</v>
      </c>
      <c r="C417" s="51">
        <v>4649</v>
      </c>
      <c r="D417" s="51">
        <f t="shared" si="35"/>
        <v>4649</v>
      </c>
      <c r="E417" s="52" t="str">
        <f t="shared" si="31"/>
        <v>46490</v>
      </c>
      <c r="F417" s="51" t="s">
        <v>1662</v>
      </c>
      <c r="G417" s="30" t="s">
        <v>1663</v>
      </c>
      <c r="H417" s="30" t="s">
        <v>6843</v>
      </c>
      <c r="I417" s="30" t="str">
        <f t="shared" si="32"/>
        <v>46490 - Velkoobchod s ostatními výrobky převážně pro domácnost</v>
      </c>
      <c r="J417" s="30" t="s">
        <v>1667</v>
      </c>
      <c r="K417" s="30" t="str">
        <f t="shared" si="33"/>
        <v>46.49 - Velkoobchod s ostatními výrobky převážně pro domácnost</v>
      </c>
      <c r="L417" s="30" t="s">
        <v>6844</v>
      </c>
      <c r="M417" s="30">
        <v>4</v>
      </c>
      <c r="N417" s="30" t="s">
        <v>4812</v>
      </c>
      <c r="O417">
        <f t="shared" si="34"/>
        <v>1</v>
      </c>
    </row>
    <row r="418" spans="1:15" x14ac:dyDescent="0.25">
      <c r="A418" s="30">
        <v>4</v>
      </c>
      <c r="B418" s="30" t="s">
        <v>6845</v>
      </c>
      <c r="C418" s="51">
        <v>4650</v>
      </c>
      <c r="D418" s="51">
        <f t="shared" si="35"/>
        <v>4650</v>
      </c>
      <c r="E418" s="52" t="str">
        <f t="shared" si="31"/>
        <v>46500</v>
      </c>
      <c r="F418" s="51" t="s">
        <v>1699</v>
      </c>
      <c r="G418" s="30" t="s">
        <v>1700</v>
      </c>
      <c r="H418" s="30" t="s">
        <v>6846</v>
      </c>
      <c r="I418" s="30" t="str">
        <f t="shared" si="32"/>
        <v>46500 - Velkoobchod s počítačovými a komunikačními zařízeními</v>
      </c>
      <c r="J418" s="30" t="s">
        <v>1704</v>
      </c>
      <c r="K418" s="30" t="str">
        <f t="shared" si="33"/>
        <v>46.50 - Velkoobchod s počítačovými a komunikačními zařízeními</v>
      </c>
      <c r="L418" s="30" t="s">
        <v>6847</v>
      </c>
      <c r="M418" s="30">
        <v>4</v>
      </c>
      <c r="N418" s="30" t="s">
        <v>6845</v>
      </c>
      <c r="O418">
        <f t="shared" si="34"/>
        <v>1</v>
      </c>
    </row>
    <row r="419" spans="1:15" x14ac:dyDescent="0.25">
      <c r="A419" s="30">
        <v>4</v>
      </c>
      <c r="B419" s="30" t="s">
        <v>4827</v>
      </c>
      <c r="C419" s="51">
        <v>4661</v>
      </c>
      <c r="D419" s="51">
        <f t="shared" si="35"/>
        <v>4661</v>
      </c>
      <c r="E419" s="52" t="str">
        <f t="shared" si="31"/>
        <v>46610</v>
      </c>
      <c r="F419" s="51" t="s">
        <v>1705</v>
      </c>
      <c r="G419" s="30" t="s">
        <v>1706</v>
      </c>
      <c r="H419" s="30" t="s">
        <v>6848</v>
      </c>
      <c r="I419" s="30" t="str">
        <f t="shared" si="32"/>
        <v>46610 - Velkoobchod se zemědělskými stroji, strojním zařízením a příslušenstvím</v>
      </c>
      <c r="J419" s="30" t="s">
        <v>1707</v>
      </c>
      <c r="K419" s="30" t="str">
        <f t="shared" si="33"/>
        <v>46.61 - Velkoobchod se zemědělskými stroji, strojním zařízením a příslušenstvím</v>
      </c>
      <c r="L419" s="30" t="s">
        <v>4829</v>
      </c>
      <c r="M419" s="30">
        <v>4</v>
      </c>
      <c r="N419" s="30" t="s">
        <v>4827</v>
      </c>
      <c r="O419">
        <f t="shared" si="34"/>
        <v>1</v>
      </c>
    </row>
    <row r="420" spans="1:15" x14ac:dyDescent="0.25">
      <c r="A420" s="30">
        <v>4</v>
      </c>
      <c r="B420" s="30" t="s">
        <v>4830</v>
      </c>
      <c r="C420" s="51">
        <v>4662</v>
      </c>
      <c r="D420" s="51">
        <f t="shared" si="35"/>
        <v>4662</v>
      </c>
      <c r="E420" s="52" t="str">
        <f t="shared" si="31"/>
        <v>46620</v>
      </c>
      <c r="F420" s="51" t="s">
        <v>1708</v>
      </c>
      <c r="G420" s="30" t="s">
        <v>1709</v>
      </c>
      <c r="H420" s="30" t="s">
        <v>6849</v>
      </c>
      <c r="I420" s="30" t="str">
        <f t="shared" si="32"/>
        <v>46620 - Velkoobchod s obráběcími stroji</v>
      </c>
      <c r="J420" s="30" t="s">
        <v>1710</v>
      </c>
      <c r="K420" s="30" t="str">
        <f t="shared" si="33"/>
        <v>46.62 - Velkoobchod s obráběcími stroji</v>
      </c>
      <c r="L420" s="30" t="s">
        <v>6850</v>
      </c>
      <c r="M420" s="30">
        <v>4</v>
      </c>
      <c r="N420" s="30" t="s">
        <v>4830</v>
      </c>
      <c r="O420">
        <f t="shared" si="34"/>
        <v>1</v>
      </c>
    </row>
    <row r="421" spans="1:15" x14ac:dyDescent="0.25">
      <c r="A421" s="30">
        <v>4</v>
      </c>
      <c r="B421" s="30" t="s">
        <v>4835</v>
      </c>
      <c r="C421" s="51">
        <v>4663</v>
      </c>
      <c r="D421" s="51">
        <f t="shared" si="35"/>
        <v>4663</v>
      </c>
      <c r="E421" s="52" t="str">
        <f t="shared" si="31"/>
        <v>46630</v>
      </c>
      <c r="F421" s="51" t="s">
        <v>1711</v>
      </c>
      <c r="G421" s="30" t="s">
        <v>1712</v>
      </c>
      <c r="H421" s="30" t="s">
        <v>6851</v>
      </c>
      <c r="I421" s="30" t="str">
        <f t="shared" si="32"/>
        <v>46630 - Velkoobchod s těžebními a stavebními stroji a zařízením</v>
      </c>
      <c r="J421" s="30" t="s">
        <v>1713</v>
      </c>
      <c r="K421" s="30" t="str">
        <f t="shared" si="33"/>
        <v>46.63 - Velkoobchod s těžebními a stavebními stroji a zařízením</v>
      </c>
      <c r="L421" s="30" t="s">
        <v>6852</v>
      </c>
      <c r="M421" s="30">
        <v>4</v>
      </c>
      <c r="N421" s="30" t="s">
        <v>4835</v>
      </c>
      <c r="O421">
        <f t="shared" si="34"/>
        <v>1</v>
      </c>
    </row>
    <row r="422" spans="1:15" x14ac:dyDescent="0.25">
      <c r="A422" s="30">
        <v>4</v>
      </c>
      <c r="B422" s="30" t="s">
        <v>4840</v>
      </c>
      <c r="C422" s="51">
        <v>4664</v>
      </c>
      <c r="D422" s="51">
        <f t="shared" si="35"/>
        <v>4664</v>
      </c>
      <c r="E422" s="52" t="str">
        <f t="shared" si="31"/>
        <v>46640</v>
      </c>
      <c r="F422" s="51" t="s">
        <v>1665</v>
      </c>
      <c r="G422" s="30" t="s">
        <v>1666</v>
      </c>
      <c r="H422" s="30" t="s">
        <v>6853</v>
      </c>
      <c r="I422" s="30" t="str">
        <f t="shared" si="32"/>
        <v>46640 - Velkoobchod s ostatními stroji a zařízením</v>
      </c>
      <c r="J422" s="30" t="s">
        <v>1671</v>
      </c>
      <c r="K422" s="30" t="str">
        <f t="shared" si="33"/>
        <v>46.64 - Velkoobchod s ostatními stroji a zařízením</v>
      </c>
      <c r="L422" s="30" t="s">
        <v>6854</v>
      </c>
      <c r="M422" s="30">
        <v>4</v>
      </c>
      <c r="N422" s="30" t="s">
        <v>4840</v>
      </c>
      <c r="O422">
        <f t="shared" si="34"/>
        <v>1</v>
      </c>
    </row>
    <row r="423" spans="1:15" x14ac:dyDescent="0.25">
      <c r="A423" s="30">
        <v>4</v>
      </c>
      <c r="B423" s="30" t="s">
        <v>4858</v>
      </c>
      <c r="C423" s="51">
        <v>4671</v>
      </c>
      <c r="D423" s="51">
        <f t="shared" si="35"/>
        <v>4671</v>
      </c>
      <c r="E423" s="52" t="str">
        <f t="shared" si="31"/>
        <v>46710</v>
      </c>
      <c r="F423" s="51" t="s">
        <v>1513</v>
      </c>
      <c r="G423" s="30" t="s">
        <v>1514</v>
      </c>
      <c r="H423" s="30" t="s">
        <v>6855</v>
      </c>
      <c r="I423" s="30" t="str">
        <f t="shared" si="32"/>
        <v>46710 - Velkoobchod s motorovými vozidly</v>
      </c>
      <c r="J423" s="30" t="s">
        <v>1512</v>
      </c>
      <c r="K423" s="30" t="str">
        <f t="shared" si="33"/>
        <v>46.71 - Velkoobchod s motorovými vozidly</v>
      </c>
      <c r="L423" s="30" t="s">
        <v>6856</v>
      </c>
      <c r="M423" s="30">
        <v>4</v>
      </c>
      <c r="N423" s="30" t="s">
        <v>4858</v>
      </c>
      <c r="O423">
        <f t="shared" si="34"/>
        <v>1</v>
      </c>
    </row>
    <row r="424" spans="1:15" x14ac:dyDescent="0.25">
      <c r="A424" s="30">
        <v>4</v>
      </c>
      <c r="B424" s="30" t="s">
        <v>4869</v>
      </c>
      <c r="C424" s="51">
        <v>4672</v>
      </c>
      <c r="D424" s="51">
        <f t="shared" si="35"/>
        <v>4672</v>
      </c>
      <c r="E424" s="52" t="str">
        <f t="shared" si="31"/>
        <v>46720</v>
      </c>
      <c r="F424" s="51" t="s">
        <v>1534</v>
      </c>
      <c r="G424" s="30" t="s">
        <v>1535</v>
      </c>
      <c r="H424" s="30" t="s">
        <v>6857</v>
      </c>
      <c r="I424" s="30" t="str">
        <f t="shared" si="32"/>
        <v>46720 - Velkoobchod s díly a příslušenstvím pro motorová vozidla</v>
      </c>
      <c r="J424" s="30" t="s">
        <v>1536</v>
      </c>
      <c r="K424" s="30" t="str">
        <f t="shared" si="33"/>
        <v>46.72 - Velkoobchod s díly a příslušenstvím pro motorová vozidla</v>
      </c>
      <c r="L424" s="30" t="s">
        <v>6858</v>
      </c>
      <c r="M424" s="30">
        <v>4</v>
      </c>
      <c r="N424" s="30" t="s">
        <v>4869</v>
      </c>
      <c r="O424">
        <f t="shared" si="34"/>
        <v>1</v>
      </c>
    </row>
    <row r="425" spans="1:15" x14ac:dyDescent="0.25">
      <c r="A425" s="30">
        <v>4</v>
      </c>
      <c r="B425" s="30" t="s">
        <v>4874</v>
      </c>
      <c r="C425" s="51">
        <v>4673</v>
      </c>
      <c r="D425" s="51">
        <f t="shared" si="35"/>
        <v>4673</v>
      </c>
      <c r="E425" s="52" t="str">
        <f t="shared" si="31"/>
        <v>46730</v>
      </c>
      <c r="F425" s="51" t="s">
        <v>1546</v>
      </c>
      <c r="G425" s="30" t="s">
        <v>1547</v>
      </c>
      <c r="H425" s="30" t="s">
        <v>6859</v>
      </c>
      <c r="I425" s="30" t="str">
        <f t="shared" si="32"/>
        <v>46730 - Velkoobchod s motocykly a jejich díly a příslušenstvím</v>
      </c>
      <c r="J425" s="30" t="s">
        <v>1548</v>
      </c>
      <c r="K425" s="30" t="str">
        <f t="shared" si="33"/>
        <v>46.73 - Velkoobchod s motocykly a jejich díly a příslušenstvím</v>
      </c>
      <c r="L425" s="30" t="s">
        <v>6860</v>
      </c>
      <c r="M425" s="30">
        <v>4</v>
      </c>
      <c r="N425" s="30" t="s">
        <v>4874</v>
      </c>
      <c r="O425">
        <f t="shared" si="34"/>
        <v>1</v>
      </c>
    </row>
    <row r="426" spans="1:15" x14ac:dyDescent="0.25">
      <c r="A426" s="30">
        <v>4</v>
      </c>
      <c r="B426" s="30" t="s">
        <v>6861</v>
      </c>
      <c r="C426" s="51">
        <v>4681</v>
      </c>
      <c r="D426" s="51">
        <f t="shared" si="35"/>
        <v>4681</v>
      </c>
      <c r="E426" s="52" t="str">
        <f t="shared" si="31"/>
        <v>46810</v>
      </c>
      <c r="F426" s="51" t="s">
        <v>1726</v>
      </c>
      <c r="G426" s="30" t="s">
        <v>1724</v>
      </c>
      <c r="H426" s="30" t="s">
        <v>6862</v>
      </c>
      <c r="I426" s="30" t="str">
        <f t="shared" si="32"/>
        <v>46810 - Velkoobchod s pevnými, kapalnými a plynnými palivy a příbuznými výrobky</v>
      </c>
      <c r="J426" s="30" t="s">
        <v>1730</v>
      </c>
      <c r="K426" s="30" t="str">
        <f t="shared" si="33"/>
        <v>46.81 - Velkoobchod s pevnými, kapalnými a plynnými palivy a příbuznými výrobky</v>
      </c>
      <c r="L426" s="30" t="s">
        <v>6863</v>
      </c>
      <c r="M426" s="30">
        <v>4</v>
      </c>
      <c r="N426" s="30" t="s">
        <v>6861</v>
      </c>
      <c r="O426">
        <f t="shared" si="34"/>
        <v>1</v>
      </c>
    </row>
    <row r="427" spans="1:15" x14ac:dyDescent="0.25">
      <c r="A427" s="30">
        <v>4</v>
      </c>
      <c r="B427" s="30" t="s">
        <v>6864</v>
      </c>
      <c r="C427" s="51">
        <v>4682</v>
      </c>
      <c r="D427" s="51">
        <f t="shared" si="35"/>
        <v>4682</v>
      </c>
      <c r="E427" s="52" t="str">
        <f t="shared" si="31"/>
        <v>46820</v>
      </c>
      <c r="F427" s="51" t="s">
        <v>1739</v>
      </c>
      <c r="G427" s="30" t="s">
        <v>1737</v>
      </c>
      <c r="H427" s="30" t="s">
        <v>6865</v>
      </c>
      <c r="I427" s="30" t="str">
        <f t="shared" si="32"/>
        <v>46820 - Velkoobchod s rudami, kovy a hutními výrobky</v>
      </c>
      <c r="J427" s="30" t="s">
        <v>1743</v>
      </c>
      <c r="K427" s="30" t="str">
        <f t="shared" si="33"/>
        <v>46.82 - Velkoobchod s rudami, kovy a hutními výrobky</v>
      </c>
      <c r="L427" s="30" t="s">
        <v>6866</v>
      </c>
      <c r="M427" s="30">
        <v>4</v>
      </c>
      <c r="N427" s="30" t="s">
        <v>6864</v>
      </c>
      <c r="O427">
        <f t="shared" si="34"/>
        <v>1</v>
      </c>
    </row>
    <row r="428" spans="1:15" x14ac:dyDescent="0.25">
      <c r="A428" s="30">
        <v>4</v>
      </c>
      <c r="B428" s="30" t="s">
        <v>6867</v>
      </c>
      <c r="C428" s="51">
        <v>4683</v>
      </c>
      <c r="D428" s="51">
        <f t="shared" si="35"/>
        <v>4683</v>
      </c>
      <c r="E428" s="52" t="str">
        <f t="shared" si="31"/>
        <v>46830</v>
      </c>
      <c r="F428" s="51" t="s">
        <v>1742</v>
      </c>
      <c r="G428" s="30" t="s">
        <v>1740</v>
      </c>
      <c r="H428" s="30" t="s">
        <v>6868</v>
      </c>
      <c r="I428" s="30" t="str">
        <f t="shared" si="32"/>
        <v>46830 - Velkoobchod se dřevem, stavebními materiály a sanitárním vybavením</v>
      </c>
      <c r="J428" s="30" t="s">
        <v>1749</v>
      </c>
      <c r="K428" s="30" t="str">
        <f t="shared" si="33"/>
        <v>46.83 - Velkoobchod se dřevem, stavebními materiály a sanitárním vybavením</v>
      </c>
      <c r="L428" s="30" t="s">
        <v>6869</v>
      </c>
      <c r="M428" s="30">
        <v>4</v>
      </c>
      <c r="N428" s="30" t="s">
        <v>6867</v>
      </c>
      <c r="O428">
        <f t="shared" si="34"/>
        <v>1</v>
      </c>
    </row>
    <row r="429" spans="1:15" x14ac:dyDescent="0.25">
      <c r="A429" s="30">
        <v>4</v>
      </c>
      <c r="B429" s="30" t="s">
        <v>6870</v>
      </c>
      <c r="C429" s="51">
        <v>4684</v>
      </c>
      <c r="D429" s="51">
        <f t="shared" si="35"/>
        <v>4684</v>
      </c>
      <c r="E429" s="52" t="str">
        <f t="shared" si="31"/>
        <v>46840</v>
      </c>
      <c r="F429" s="51" t="s">
        <v>1747</v>
      </c>
      <c r="G429" s="30" t="s">
        <v>1748</v>
      </c>
      <c r="H429" s="30" t="s">
        <v>6871</v>
      </c>
      <c r="I429" s="30" t="str">
        <f t="shared" si="32"/>
        <v>46840 - Velkoobchod s železářským zbožím a instalatérskými a topenářskými potřebami</v>
      </c>
      <c r="J429" s="30" t="s">
        <v>1754</v>
      </c>
      <c r="K429" s="30" t="str">
        <f t="shared" si="33"/>
        <v>46.84 - Velkoobchod s železářským zbožím a instalatérskými a topenářskými potřebami</v>
      </c>
      <c r="L429" s="30" t="s">
        <v>6872</v>
      </c>
      <c r="M429" s="30">
        <v>4</v>
      </c>
      <c r="N429" s="30" t="s">
        <v>6870</v>
      </c>
      <c r="O429">
        <f t="shared" si="34"/>
        <v>1</v>
      </c>
    </row>
    <row r="430" spans="1:15" x14ac:dyDescent="0.25">
      <c r="A430" s="30">
        <v>4</v>
      </c>
      <c r="B430" s="30" t="s">
        <v>6873</v>
      </c>
      <c r="C430" s="51">
        <v>4685</v>
      </c>
      <c r="D430" s="51">
        <f t="shared" si="35"/>
        <v>4685</v>
      </c>
      <c r="E430" s="52" t="str">
        <f t="shared" si="31"/>
        <v>46850</v>
      </c>
      <c r="F430" s="51" t="s">
        <v>1753</v>
      </c>
      <c r="G430" s="30" t="s">
        <v>1751</v>
      </c>
      <c r="H430" s="30" t="s">
        <v>6874</v>
      </c>
      <c r="I430" s="30" t="str">
        <f t="shared" si="32"/>
        <v>46850 - Velkoobchod s chemickými výrobky</v>
      </c>
      <c r="J430" s="30" t="s">
        <v>1759</v>
      </c>
      <c r="K430" s="30" t="str">
        <f t="shared" si="33"/>
        <v>46.85 - Velkoobchod s chemickými výrobky</v>
      </c>
      <c r="L430" s="30" t="s">
        <v>6875</v>
      </c>
      <c r="M430" s="30">
        <v>4</v>
      </c>
      <c r="N430" s="30" t="s">
        <v>6873</v>
      </c>
      <c r="O430">
        <f t="shared" si="34"/>
        <v>1</v>
      </c>
    </row>
    <row r="431" spans="1:15" x14ac:dyDescent="0.25">
      <c r="A431" s="30">
        <v>4</v>
      </c>
      <c r="B431" s="30" t="s">
        <v>6876</v>
      </c>
      <c r="C431" s="51">
        <v>4686</v>
      </c>
      <c r="D431" s="51">
        <f t="shared" si="35"/>
        <v>4686</v>
      </c>
      <c r="E431" s="52" t="str">
        <f t="shared" si="31"/>
        <v>46860</v>
      </c>
      <c r="F431" s="51" t="s">
        <v>1758</v>
      </c>
      <c r="G431" s="30" t="s">
        <v>1756</v>
      </c>
      <c r="H431" s="30" t="s">
        <v>6877</v>
      </c>
      <c r="I431" s="30" t="str">
        <f t="shared" si="32"/>
        <v>46860 - Velkoobchod s ostatními meziprodukty</v>
      </c>
      <c r="J431" s="30" t="s">
        <v>1763</v>
      </c>
      <c r="K431" s="30" t="str">
        <f t="shared" si="33"/>
        <v>46.86 - Velkoobchod s ostatními meziprodukty</v>
      </c>
      <c r="L431" s="30" t="s">
        <v>6878</v>
      </c>
      <c r="M431" s="30">
        <v>4</v>
      </c>
      <c r="N431" s="30" t="s">
        <v>6876</v>
      </c>
      <c r="O431">
        <f t="shared" si="34"/>
        <v>1</v>
      </c>
    </row>
    <row r="432" spans="1:15" x14ac:dyDescent="0.25">
      <c r="A432" s="30">
        <v>4</v>
      </c>
      <c r="B432" s="30" t="s">
        <v>6879</v>
      </c>
      <c r="C432" s="51">
        <v>4687</v>
      </c>
      <c r="D432" s="51">
        <f t="shared" si="35"/>
        <v>4687</v>
      </c>
      <c r="E432" s="52" t="str">
        <f t="shared" si="31"/>
        <v>46870</v>
      </c>
      <c r="F432" s="51" t="s">
        <v>1770</v>
      </c>
      <c r="G432" s="30" t="s">
        <v>1768</v>
      </c>
      <c r="H432" s="30" t="s">
        <v>6880</v>
      </c>
      <c r="I432" s="30" t="str">
        <f t="shared" si="32"/>
        <v>46870 - Velkoobchod s odpadem a šrotem</v>
      </c>
      <c r="J432" s="30" t="s">
        <v>1774</v>
      </c>
      <c r="K432" s="30" t="str">
        <f t="shared" si="33"/>
        <v>46.87 - Velkoobchod s odpadem a šrotem</v>
      </c>
      <c r="L432" s="30" t="s">
        <v>6881</v>
      </c>
      <c r="M432" s="30">
        <v>4</v>
      </c>
      <c r="N432" s="30" t="s">
        <v>6879</v>
      </c>
      <c r="O432">
        <f t="shared" si="34"/>
        <v>1</v>
      </c>
    </row>
    <row r="433" spans="1:15" x14ac:dyDescent="0.25">
      <c r="A433" s="30">
        <v>4</v>
      </c>
      <c r="B433" s="30" t="s">
        <v>6882</v>
      </c>
      <c r="C433" s="51">
        <v>4689</v>
      </c>
      <c r="D433" s="51">
        <f t="shared" si="35"/>
        <v>4689</v>
      </c>
      <c r="E433" s="52" t="str">
        <f t="shared" si="31"/>
        <v>46890</v>
      </c>
      <c r="F433" s="51" t="s">
        <v>6883</v>
      </c>
      <c r="G433" s="30" t="s">
        <v>6884</v>
      </c>
      <c r="H433" s="30" t="s">
        <v>6885</v>
      </c>
      <c r="I433" s="30" t="str">
        <f t="shared" si="32"/>
        <v>46890 - Ostatní specializovaný velkoobchod j. n.</v>
      </c>
      <c r="J433" s="30" t="s">
        <v>6044</v>
      </c>
      <c r="K433" s="30" t="str">
        <f t="shared" si="33"/>
        <v>46.89 - Ostatní specializovaný velkoobchod j. n.</v>
      </c>
      <c r="L433" s="30" t="s">
        <v>6886</v>
      </c>
      <c r="M433" s="30">
        <v>4</v>
      </c>
      <c r="N433" s="30" t="s">
        <v>6882</v>
      </c>
      <c r="O433">
        <f t="shared" si="34"/>
        <v>1</v>
      </c>
    </row>
    <row r="434" spans="1:15" x14ac:dyDescent="0.25">
      <c r="A434" s="30">
        <v>4</v>
      </c>
      <c r="B434" s="30" t="s">
        <v>4907</v>
      </c>
      <c r="C434" s="51">
        <v>4690</v>
      </c>
      <c r="D434" s="51">
        <f t="shared" si="35"/>
        <v>4690</v>
      </c>
      <c r="E434" s="52" t="str">
        <f t="shared" si="31"/>
        <v>46900</v>
      </c>
      <c r="F434" s="51" t="s">
        <v>1771</v>
      </c>
      <c r="G434" s="30" t="s">
        <v>1772</v>
      </c>
      <c r="H434" s="30" t="s">
        <v>6887</v>
      </c>
      <c r="I434" s="30" t="str">
        <f t="shared" si="32"/>
        <v>46900 - Nespecializovaný velkoobchod</v>
      </c>
      <c r="J434" s="30" t="s">
        <v>1773</v>
      </c>
      <c r="K434" s="30" t="str">
        <f t="shared" si="33"/>
        <v>46.90 - Nespecializovaný velkoobchod</v>
      </c>
      <c r="L434" s="30" t="s">
        <v>4909</v>
      </c>
      <c r="M434" s="30">
        <v>4</v>
      </c>
      <c r="N434" s="30" t="s">
        <v>4907</v>
      </c>
      <c r="O434">
        <f t="shared" si="34"/>
        <v>1</v>
      </c>
    </row>
    <row r="435" spans="1:15" x14ac:dyDescent="0.25">
      <c r="A435" s="30">
        <v>4</v>
      </c>
      <c r="B435" s="30" t="s">
        <v>4910</v>
      </c>
      <c r="C435" s="51">
        <v>4711</v>
      </c>
      <c r="D435" s="51">
        <f t="shared" si="35"/>
        <v>4711</v>
      </c>
      <c r="E435" s="52" t="str">
        <f t="shared" si="31"/>
        <v>47110</v>
      </c>
      <c r="F435" s="51" t="s">
        <v>1775</v>
      </c>
      <c r="G435" s="30" t="s">
        <v>1778</v>
      </c>
      <c r="H435" s="30" t="s">
        <v>6888</v>
      </c>
      <c r="I435" s="30" t="str">
        <f t="shared" si="32"/>
        <v>47110 - Nespecializovaný maloobchod s převahou potravin, nápojů a tabákových výrobků</v>
      </c>
      <c r="J435" s="30" t="s">
        <v>1781</v>
      </c>
      <c r="K435" s="30" t="str">
        <f t="shared" si="33"/>
        <v>47.11 - Nespecializovaný maloobchod s převahou potravin, nápojů a tabákových výrobků</v>
      </c>
      <c r="L435" s="30" t="s">
        <v>6889</v>
      </c>
      <c r="M435" s="30">
        <v>4</v>
      </c>
      <c r="N435" s="30" t="s">
        <v>4910</v>
      </c>
      <c r="O435">
        <f t="shared" si="34"/>
        <v>1</v>
      </c>
    </row>
    <row r="436" spans="1:15" x14ac:dyDescent="0.25">
      <c r="A436" s="30">
        <v>4</v>
      </c>
      <c r="B436" s="30" t="s">
        <v>6890</v>
      </c>
      <c r="C436" s="51">
        <v>4712</v>
      </c>
      <c r="D436" s="51">
        <f t="shared" si="35"/>
        <v>4712</v>
      </c>
      <c r="E436" s="52" t="str">
        <f t="shared" si="31"/>
        <v>47120</v>
      </c>
      <c r="F436" s="51" t="s">
        <v>1785</v>
      </c>
      <c r="G436" s="30" t="s">
        <v>1786</v>
      </c>
      <c r="H436" s="30" t="s">
        <v>6891</v>
      </c>
      <c r="I436" s="30" t="str">
        <f t="shared" si="32"/>
        <v>47120 - Ostatní nespecializovaný maloobchod</v>
      </c>
      <c r="J436" s="30" t="s">
        <v>1788</v>
      </c>
      <c r="K436" s="30" t="str">
        <f t="shared" si="33"/>
        <v>47.12 - Ostatní nespecializovaný maloobchod</v>
      </c>
      <c r="L436" s="30" t="s">
        <v>6892</v>
      </c>
      <c r="M436" s="30">
        <v>4</v>
      </c>
      <c r="N436" s="30" t="s">
        <v>6890</v>
      </c>
      <c r="O436">
        <f t="shared" si="34"/>
        <v>1</v>
      </c>
    </row>
    <row r="437" spans="1:15" x14ac:dyDescent="0.25">
      <c r="A437" s="30">
        <v>4</v>
      </c>
      <c r="B437" s="30" t="s">
        <v>4918</v>
      </c>
      <c r="C437" s="51">
        <v>4721</v>
      </c>
      <c r="D437" s="51">
        <f t="shared" si="35"/>
        <v>4721</v>
      </c>
      <c r="E437" s="52" t="str">
        <f t="shared" si="31"/>
        <v>47210</v>
      </c>
      <c r="F437" s="51" t="s">
        <v>1789</v>
      </c>
      <c r="G437" s="30" t="s">
        <v>1790</v>
      </c>
      <c r="H437" s="30" t="s">
        <v>6893</v>
      </c>
      <c r="I437" s="30" t="str">
        <f t="shared" si="32"/>
        <v>47210 - Maloobchod s ovocem a zeleninou</v>
      </c>
      <c r="J437" s="30" t="s">
        <v>1791</v>
      </c>
      <c r="K437" s="30" t="str">
        <f t="shared" si="33"/>
        <v>47.21 - Maloobchod s ovocem a zeleninou</v>
      </c>
      <c r="L437" s="30" t="s">
        <v>6894</v>
      </c>
      <c r="M437" s="30">
        <v>4</v>
      </c>
      <c r="N437" s="30" t="s">
        <v>4918</v>
      </c>
      <c r="O437">
        <f t="shared" si="34"/>
        <v>1</v>
      </c>
    </row>
    <row r="438" spans="1:15" x14ac:dyDescent="0.25">
      <c r="A438" s="30">
        <v>4</v>
      </c>
      <c r="B438" s="30" t="s">
        <v>4923</v>
      </c>
      <c r="C438" s="51">
        <v>4722</v>
      </c>
      <c r="D438" s="51">
        <f t="shared" si="35"/>
        <v>4722</v>
      </c>
      <c r="E438" s="52" t="str">
        <f t="shared" si="31"/>
        <v>47220</v>
      </c>
      <c r="F438" s="51" t="s">
        <v>1792</v>
      </c>
      <c r="G438" s="30" t="s">
        <v>1793</v>
      </c>
      <c r="H438" s="30" t="s">
        <v>6895</v>
      </c>
      <c r="I438" s="30" t="str">
        <f t="shared" si="32"/>
        <v>47220 - Maloobchod s masem a masnými výrobky</v>
      </c>
      <c r="J438" s="30" t="s">
        <v>1794</v>
      </c>
      <c r="K438" s="30" t="str">
        <f t="shared" si="33"/>
        <v>47.22 - Maloobchod s masem a masnými výrobky</v>
      </c>
      <c r="L438" s="30" t="s">
        <v>6896</v>
      </c>
      <c r="M438" s="30">
        <v>4</v>
      </c>
      <c r="N438" s="30" t="s">
        <v>4923</v>
      </c>
      <c r="O438">
        <f t="shared" si="34"/>
        <v>1</v>
      </c>
    </row>
    <row r="439" spans="1:15" x14ac:dyDescent="0.25">
      <c r="A439" s="30">
        <v>4</v>
      </c>
      <c r="B439" s="30" t="s">
        <v>4928</v>
      </c>
      <c r="C439" s="51">
        <v>4723</v>
      </c>
      <c r="D439" s="51">
        <f t="shared" si="35"/>
        <v>4723</v>
      </c>
      <c r="E439" s="52" t="str">
        <f t="shared" si="31"/>
        <v>47230</v>
      </c>
      <c r="F439" s="51" t="s">
        <v>1795</v>
      </c>
      <c r="G439" s="30" t="s">
        <v>1796</v>
      </c>
      <c r="H439" s="30" t="s">
        <v>6897</v>
      </c>
      <c r="I439" s="30" t="str">
        <f t="shared" si="32"/>
        <v>47230 - Maloobchod s rybami, korýši a měkkýši</v>
      </c>
      <c r="J439" s="30" t="s">
        <v>1797</v>
      </c>
      <c r="K439" s="30" t="str">
        <f t="shared" si="33"/>
        <v>47.23 - Maloobchod s rybami, korýši a měkkýši</v>
      </c>
      <c r="L439" s="30" t="s">
        <v>6898</v>
      </c>
      <c r="M439" s="30">
        <v>4</v>
      </c>
      <c r="N439" s="30" t="s">
        <v>4928</v>
      </c>
      <c r="O439">
        <f t="shared" si="34"/>
        <v>1</v>
      </c>
    </row>
    <row r="440" spans="1:15" x14ac:dyDescent="0.25">
      <c r="A440" s="30">
        <v>4</v>
      </c>
      <c r="B440" s="30" t="s">
        <v>4933</v>
      </c>
      <c r="C440" s="51">
        <v>4724</v>
      </c>
      <c r="D440" s="51">
        <f t="shared" si="35"/>
        <v>4724</v>
      </c>
      <c r="E440" s="52" t="str">
        <f t="shared" si="31"/>
        <v>47240</v>
      </c>
      <c r="F440" s="51" t="s">
        <v>1798</v>
      </c>
      <c r="G440" s="30" t="s">
        <v>1801</v>
      </c>
      <c r="H440" s="30" t="s">
        <v>6899</v>
      </c>
      <c r="I440" s="30" t="str">
        <f t="shared" si="32"/>
        <v>47240 - Maloobchod s pekařskými a cukrářskými výrobky a cukrovinkami</v>
      </c>
      <c r="J440" s="30" t="s">
        <v>1802</v>
      </c>
      <c r="K440" s="30" t="str">
        <f t="shared" si="33"/>
        <v>47.24 - Maloobchod s pekařskými a cukrářskými výrobky a cukrovinkami</v>
      </c>
      <c r="L440" s="30" t="s">
        <v>6900</v>
      </c>
      <c r="M440" s="30">
        <v>4</v>
      </c>
      <c r="N440" s="30" t="s">
        <v>4933</v>
      </c>
      <c r="O440">
        <f t="shared" si="34"/>
        <v>1</v>
      </c>
    </row>
    <row r="441" spans="1:15" x14ac:dyDescent="0.25">
      <c r="A441" s="30">
        <v>4</v>
      </c>
      <c r="B441" s="30" t="s">
        <v>4938</v>
      </c>
      <c r="C441" s="51">
        <v>4725</v>
      </c>
      <c r="D441" s="51">
        <f t="shared" si="35"/>
        <v>4725</v>
      </c>
      <c r="E441" s="52" t="str">
        <f t="shared" si="31"/>
        <v>47250</v>
      </c>
      <c r="F441" s="51" t="s">
        <v>1803</v>
      </c>
      <c r="G441" s="30" t="s">
        <v>1804</v>
      </c>
      <c r="H441" s="30" t="s">
        <v>6901</v>
      </c>
      <c r="I441" s="30" t="str">
        <f t="shared" si="32"/>
        <v>47250 - Maloobchod s nápoji</v>
      </c>
      <c r="J441" s="30" t="s">
        <v>1805</v>
      </c>
      <c r="K441" s="30" t="str">
        <f t="shared" si="33"/>
        <v>47.25 - Maloobchod s nápoji</v>
      </c>
      <c r="L441" s="30" t="s">
        <v>6902</v>
      </c>
      <c r="M441" s="30">
        <v>4</v>
      </c>
      <c r="N441" s="30" t="s">
        <v>4938</v>
      </c>
      <c r="O441">
        <f t="shared" si="34"/>
        <v>1</v>
      </c>
    </row>
    <row r="442" spans="1:15" x14ac:dyDescent="0.25">
      <c r="A442" s="30">
        <v>4</v>
      </c>
      <c r="B442" s="30" t="s">
        <v>4943</v>
      </c>
      <c r="C442" s="51">
        <v>4726</v>
      </c>
      <c r="D442" s="51">
        <f t="shared" si="35"/>
        <v>4726</v>
      </c>
      <c r="E442" s="52" t="str">
        <f t="shared" si="31"/>
        <v>47260</v>
      </c>
      <c r="F442" s="51" t="s">
        <v>1806</v>
      </c>
      <c r="G442" s="30" t="s">
        <v>1807</v>
      </c>
      <c r="H442" s="30" t="s">
        <v>6903</v>
      </c>
      <c r="I442" s="30" t="str">
        <f t="shared" si="32"/>
        <v>47260 - Maloobchod s tabákovými výrobky</v>
      </c>
      <c r="J442" s="30" t="s">
        <v>1808</v>
      </c>
      <c r="K442" s="30" t="str">
        <f t="shared" si="33"/>
        <v>47.26 - Maloobchod s tabákovými výrobky</v>
      </c>
      <c r="L442" s="30" t="s">
        <v>6904</v>
      </c>
      <c r="M442" s="30">
        <v>4</v>
      </c>
      <c r="N442" s="30" t="s">
        <v>4943</v>
      </c>
      <c r="O442">
        <f t="shared" si="34"/>
        <v>1</v>
      </c>
    </row>
    <row r="443" spans="1:15" x14ac:dyDescent="0.25">
      <c r="A443" s="30">
        <v>4</v>
      </c>
      <c r="B443" s="30" t="s">
        <v>6905</v>
      </c>
      <c r="C443" s="51">
        <v>4727</v>
      </c>
      <c r="D443" s="51">
        <f t="shared" si="35"/>
        <v>4727</v>
      </c>
      <c r="E443" s="52" t="str">
        <f t="shared" si="31"/>
        <v>47270</v>
      </c>
      <c r="F443" s="51" t="s">
        <v>1812</v>
      </c>
      <c r="G443" s="30" t="s">
        <v>1813</v>
      </c>
      <c r="H443" s="30" t="s">
        <v>6906</v>
      </c>
      <c r="I443" s="30" t="str">
        <f t="shared" si="32"/>
        <v>47270 - Specializovaný maloobchod s ostatními potravinami</v>
      </c>
      <c r="J443" s="30" t="s">
        <v>1814</v>
      </c>
      <c r="K443" s="30" t="str">
        <f t="shared" si="33"/>
        <v>47.27 - Specializovaný maloobchod s ostatními potravinami</v>
      </c>
      <c r="L443" s="30" t="s">
        <v>6907</v>
      </c>
      <c r="M443" s="30">
        <v>4</v>
      </c>
      <c r="N443" s="30" t="s">
        <v>6905</v>
      </c>
      <c r="O443">
        <f t="shared" si="34"/>
        <v>1</v>
      </c>
    </row>
    <row r="444" spans="1:15" x14ac:dyDescent="0.25">
      <c r="A444" s="30">
        <v>4</v>
      </c>
      <c r="B444" s="30" t="s">
        <v>4952</v>
      </c>
      <c r="C444" s="51">
        <v>4730</v>
      </c>
      <c r="D444" s="51">
        <f t="shared" si="35"/>
        <v>4730</v>
      </c>
      <c r="E444" s="52" t="str">
        <f t="shared" si="31"/>
        <v>47300</v>
      </c>
      <c r="F444" s="51" t="s">
        <v>1815</v>
      </c>
      <c r="G444" s="30" t="s">
        <v>1818</v>
      </c>
      <c r="H444" s="30" t="s">
        <v>6908</v>
      </c>
      <c r="I444" s="30" t="str">
        <f t="shared" si="32"/>
        <v>47300 - Maloobchod s pohonnými hmotami</v>
      </c>
      <c r="J444" s="30" t="s">
        <v>1819</v>
      </c>
      <c r="K444" s="30" t="str">
        <f t="shared" si="33"/>
        <v>47.30 - Maloobchod s pohonnými hmotami</v>
      </c>
      <c r="L444" s="30" t="s">
        <v>6909</v>
      </c>
      <c r="M444" s="30">
        <v>4</v>
      </c>
      <c r="N444" s="30" t="s">
        <v>4952</v>
      </c>
      <c r="O444">
        <f t="shared" si="34"/>
        <v>1</v>
      </c>
    </row>
    <row r="445" spans="1:15" x14ac:dyDescent="0.25">
      <c r="A445" s="30">
        <v>4</v>
      </c>
      <c r="B445" s="30" t="s">
        <v>6910</v>
      </c>
      <c r="C445" s="51">
        <v>4740</v>
      </c>
      <c r="D445" s="51">
        <f t="shared" si="35"/>
        <v>4740</v>
      </c>
      <c r="E445" s="52" t="str">
        <f t="shared" si="31"/>
        <v>47400</v>
      </c>
      <c r="F445" s="51" t="s">
        <v>1823</v>
      </c>
      <c r="G445" s="30" t="s">
        <v>1824</v>
      </c>
      <c r="H445" s="30" t="s">
        <v>6911</v>
      </c>
      <c r="I445" s="30" t="str">
        <f t="shared" si="32"/>
        <v>47400 - Maloobchod s počítačovým a komunikačním zařízením</v>
      </c>
      <c r="J445" s="30" t="s">
        <v>1825</v>
      </c>
      <c r="K445" s="30" t="str">
        <f t="shared" si="33"/>
        <v>47.40 - Maloobchod s počítačovým a komunikačním zařízením</v>
      </c>
      <c r="L445" s="30" t="s">
        <v>6912</v>
      </c>
      <c r="M445" s="30">
        <v>4</v>
      </c>
      <c r="N445" s="30" t="s">
        <v>6910</v>
      </c>
      <c r="O445">
        <f t="shared" si="34"/>
        <v>1</v>
      </c>
    </row>
    <row r="446" spans="1:15" x14ac:dyDescent="0.25">
      <c r="A446" s="30">
        <v>4</v>
      </c>
      <c r="B446" s="30" t="s">
        <v>4970</v>
      </c>
      <c r="C446" s="51">
        <v>4751</v>
      </c>
      <c r="D446" s="51">
        <f t="shared" si="35"/>
        <v>4751</v>
      </c>
      <c r="E446" s="52" t="str">
        <f t="shared" si="31"/>
        <v>47510</v>
      </c>
      <c r="F446" s="51" t="s">
        <v>1832</v>
      </c>
      <c r="G446" s="30" t="s">
        <v>1833</v>
      </c>
      <c r="H446" s="30" t="s">
        <v>6913</v>
      </c>
      <c r="I446" s="30" t="str">
        <f t="shared" si="32"/>
        <v>47510 - Maloobchod s textilem</v>
      </c>
      <c r="J446" s="30" t="s">
        <v>1834</v>
      </c>
      <c r="K446" s="30" t="str">
        <f t="shared" si="33"/>
        <v>47.51 - Maloobchod s textilem</v>
      </c>
      <c r="L446" s="30" t="s">
        <v>6914</v>
      </c>
      <c r="M446" s="30">
        <v>4</v>
      </c>
      <c r="N446" s="30" t="s">
        <v>4970</v>
      </c>
      <c r="O446">
        <f t="shared" si="34"/>
        <v>1</v>
      </c>
    </row>
    <row r="447" spans="1:15" x14ac:dyDescent="0.25">
      <c r="A447" s="30">
        <v>4</v>
      </c>
      <c r="B447" s="30" t="s">
        <v>4975</v>
      </c>
      <c r="C447" s="51">
        <v>4752</v>
      </c>
      <c r="D447" s="51">
        <f t="shared" si="35"/>
        <v>4752</v>
      </c>
      <c r="E447" s="52" t="str">
        <f t="shared" si="31"/>
        <v>47520</v>
      </c>
      <c r="F447" s="51" t="s">
        <v>1835</v>
      </c>
      <c r="G447" s="30" t="s">
        <v>1838</v>
      </c>
      <c r="H447" s="30" t="s">
        <v>6915</v>
      </c>
      <c r="I447" s="30" t="str">
        <f t="shared" si="32"/>
        <v>47520 - Maloobchod s železářským zbožím, stavebními materiály, barvami a sklem</v>
      </c>
      <c r="J447" s="30" t="s">
        <v>1839</v>
      </c>
      <c r="K447" s="30" t="str">
        <f t="shared" si="33"/>
        <v>47.52 - Maloobchod s železářským zbožím, stavebními materiály, barvami a sklem</v>
      </c>
      <c r="L447" s="30" t="s">
        <v>6916</v>
      </c>
      <c r="M447" s="30">
        <v>4</v>
      </c>
      <c r="N447" s="30" t="s">
        <v>4975</v>
      </c>
      <c r="O447">
        <f t="shared" si="34"/>
        <v>1</v>
      </c>
    </row>
    <row r="448" spans="1:15" x14ac:dyDescent="0.25">
      <c r="A448" s="30">
        <v>4</v>
      </c>
      <c r="B448" s="30" t="s">
        <v>4980</v>
      </c>
      <c r="C448" s="51">
        <v>4753</v>
      </c>
      <c r="D448" s="51">
        <f t="shared" si="35"/>
        <v>4753</v>
      </c>
      <c r="E448" s="52" t="str">
        <f t="shared" si="31"/>
        <v>47530</v>
      </c>
      <c r="F448" s="51" t="s">
        <v>1840</v>
      </c>
      <c r="G448" s="30" t="s">
        <v>1841</v>
      </c>
      <c r="H448" s="30" t="s">
        <v>6917</v>
      </c>
      <c r="I448" s="30" t="str">
        <f t="shared" si="32"/>
        <v>47530 - Maloobchod s koberci, podlahovými krytinami a nástěnnými obklady</v>
      </c>
      <c r="J448" s="30" t="s">
        <v>1842</v>
      </c>
      <c r="K448" s="30" t="str">
        <f t="shared" si="33"/>
        <v>47.53 - Maloobchod s koberci, podlahovými krytinami a nástěnnými obklady</v>
      </c>
      <c r="L448" s="30" t="s">
        <v>6918</v>
      </c>
      <c r="M448" s="30">
        <v>4</v>
      </c>
      <c r="N448" s="30" t="s">
        <v>4980</v>
      </c>
      <c r="O448">
        <f t="shared" si="34"/>
        <v>1</v>
      </c>
    </row>
    <row r="449" spans="1:15" x14ac:dyDescent="0.25">
      <c r="A449" s="30">
        <v>4</v>
      </c>
      <c r="B449" s="30" t="s">
        <v>4985</v>
      </c>
      <c r="C449" s="51">
        <v>4754</v>
      </c>
      <c r="D449" s="51">
        <f t="shared" si="35"/>
        <v>4754</v>
      </c>
      <c r="E449" s="52" t="str">
        <f t="shared" si="31"/>
        <v>47540</v>
      </c>
      <c r="F449" s="51" t="s">
        <v>1843</v>
      </c>
      <c r="G449" s="30" t="s">
        <v>1846</v>
      </c>
      <c r="H449" s="30" t="s">
        <v>6919</v>
      </c>
      <c r="I449" s="30" t="str">
        <f t="shared" si="32"/>
        <v>47540 - Maloobchod s elektrospotřebiči a elektronikou převážně pro domácnost</v>
      </c>
      <c r="J449" s="30" t="s">
        <v>1847</v>
      </c>
      <c r="K449" s="30" t="str">
        <f t="shared" si="33"/>
        <v>47.54 - Maloobchod s elektrospotřebiči a elektronikou převážně pro domácnost</v>
      </c>
      <c r="L449" s="30" t="s">
        <v>6920</v>
      </c>
      <c r="M449" s="30">
        <v>4</v>
      </c>
      <c r="N449" s="30" t="s">
        <v>4985</v>
      </c>
      <c r="O449">
        <f t="shared" si="34"/>
        <v>1</v>
      </c>
    </row>
    <row r="450" spans="1:15" x14ac:dyDescent="0.25">
      <c r="A450" s="30">
        <v>4</v>
      </c>
      <c r="B450" s="30" t="s">
        <v>6921</v>
      </c>
      <c r="C450" s="51">
        <v>4755</v>
      </c>
      <c r="D450" s="51">
        <f t="shared" si="35"/>
        <v>4755</v>
      </c>
      <c r="E450" s="52" t="str">
        <f t="shared" si="31"/>
        <v>47550</v>
      </c>
      <c r="F450" s="51" t="s">
        <v>1851</v>
      </c>
      <c r="G450" s="30" t="s">
        <v>1852</v>
      </c>
      <c r="H450" s="30" t="s">
        <v>6922</v>
      </c>
      <c r="I450" s="30" t="str">
        <f t="shared" si="32"/>
        <v>47550 - Maloobchod s nábytkem, osvětlovacími zařízeními, nádobím a ostatními výrobky převážně pro domácnost</v>
      </c>
      <c r="J450" s="30" t="s">
        <v>1855</v>
      </c>
      <c r="K450" s="30" t="str">
        <f t="shared" si="33"/>
        <v>47.55 - Maloobchod s nábytkem, osvětlovacími zařízeními, nádobím a ostatními výrobky převážně pro domácnost</v>
      </c>
      <c r="L450" s="30" t="s">
        <v>6923</v>
      </c>
      <c r="M450" s="30">
        <v>4</v>
      </c>
      <c r="N450" s="30" t="s">
        <v>6921</v>
      </c>
      <c r="O450">
        <f t="shared" si="34"/>
        <v>1</v>
      </c>
    </row>
    <row r="451" spans="1:15" x14ac:dyDescent="0.25">
      <c r="A451" s="30">
        <v>4</v>
      </c>
      <c r="B451" s="30" t="s">
        <v>4995</v>
      </c>
      <c r="C451" s="51">
        <v>4761</v>
      </c>
      <c r="D451" s="51">
        <f t="shared" si="35"/>
        <v>4761</v>
      </c>
      <c r="E451" s="52" t="str">
        <f t="shared" si="31"/>
        <v>47610</v>
      </c>
      <c r="F451" s="51" t="s">
        <v>1857</v>
      </c>
      <c r="G451" s="30" t="s">
        <v>1858</v>
      </c>
      <c r="H451" s="30" t="s">
        <v>6924</v>
      </c>
      <c r="I451" s="30" t="str">
        <f t="shared" si="32"/>
        <v>47610 - Maloobchod s knihami</v>
      </c>
      <c r="J451" s="30" t="s">
        <v>1859</v>
      </c>
      <c r="K451" s="30" t="str">
        <f t="shared" si="33"/>
        <v>47.61 - Maloobchod s knihami</v>
      </c>
      <c r="L451" s="30" t="s">
        <v>6925</v>
      </c>
      <c r="M451" s="30">
        <v>4</v>
      </c>
      <c r="N451" s="30" t="s">
        <v>4995</v>
      </c>
      <c r="O451">
        <f t="shared" si="34"/>
        <v>1</v>
      </c>
    </row>
    <row r="452" spans="1:15" x14ac:dyDescent="0.25">
      <c r="A452" s="30">
        <v>4</v>
      </c>
      <c r="B452" s="30" t="s">
        <v>5000</v>
      </c>
      <c r="C452" s="51">
        <v>4762</v>
      </c>
      <c r="D452" s="51">
        <f t="shared" si="35"/>
        <v>4762</v>
      </c>
      <c r="E452" s="52" t="str">
        <f t="shared" ref="E452:E515" si="36">IF(LEN(D452)=1,D452,IF(LEN(D452)=2,_xlfn.CONCAT(D452,"000"),IF(LEN(D452)=3,_xlfn.CONCAT(D452,"00"),IF(LEN(D452)=4,_xlfn.CONCAT(D452,"0"),D452))))</f>
        <v>47620</v>
      </c>
      <c r="F452" s="51" t="s">
        <v>1860</v>
      </c>
      <c r="G452" s="30" t="s">
        <v>1863</v>
      </c>
      <c r="H452" s="30" t="s">
        <v>6926</v>
      </c>
      <c r="I452" s="30" t="str">
        <f t="shared" ref="I452:I515" si="37">F452 &amp;" - "&amp;G452</f>
        <v>47620 - Maloobchod s novinami a ostatními periodickými publikacemi a papírnickým zbožím</v>
      </c>
      <c r="J452" s="30" t="s">
        <v>1864</v>
      </c>
      <c r="K452" s="30" t="str">
        <f t="shared" ref="K452:K515" si="38">B452 &amp;" - "&amp;G452</f>
        <v>47.62 - Maloobchod s novinami a ostatními periodickými publikacemi a papírnickým zbožím</v>
      </c>
      <c r="L452" s="30" t="s">
        <v>6927</v>
      </c>
      <c r="M452" s="30">
        <v>4</v>
      </c>
      <c r="N452" s="30" t="s">
        <v>5000</v>
      </c>
      <c r="O452">
        <f t="shared" si="34"/>
        <v>1</v>
      </c>
    </row>
    <row r="453" spans="1:15" x14ac:dyDescent="0.25">
      <c r="A453" s="30">
        <v>5</v>
      </c>
      <c r="B453" s="30" t="s">
        <v>6928</v>
      </c>
      <c r="C453" s="51">
        <v>47621</v>
      </c>
      <c r="D453" s="51">
        <f t="shared" si="35"/>
        <v>47621</v>
      </c>
      <c r="E453" s="52">
        <f t="shared" si="36"/>
        <v>47621</v>
      </c>
      <c r="F453" s="51">
        <v>47621</v>
      </c>
      <c r="G453" s="30" t="s">
        <v>1946</v>
      </c>
      <c r="H453" s="30" t="s">
        <v>6929</v>
      </c>
      <c r="I453" s="30" t="str">
        <f t="shared" si="37"/>
        <v>47621 - Maloobchod s novinami a ostatními periodickými publikacemi</v>
      </c>
      <c r="J453" s="30" t="s">
        <v>1953</v>
      </c>
      <c r="K453" s="30" t="str">
        <f t="shared" si="38"/>
        <v>47.62.1 - Maloobchod s novinami a ostatními periodickými publikacemi</v>
      </c>
      <c r="L453" s="30" t="s">
        <v>6930</v>
      </c>
      <c r="M453" s="30">
        <v>5</v>
      </c>
      <c r="N453" s="30" t="s">
        <v>6928</v>
      </c>
      <c r="O453">
        <f t="shared" ref="O453:O516" si="39">IF(LEN(F453)=5,1,0)</f>
        <v>1</v>
      </c>
    </row>
    <row r="454" spans="1:15" x14ac:dyDescent="0.25">
      <c r="A454" s="30">
        <v>5</v>
      </c>
      <c r="B454" s="30" t="s">
        <v>6931</v>
      </c>
      <c r="C454" s="51">
        <v>47622</v>
      </c>
      <c r="D454" s="51">
        <f t="shared" si="35"/>
        <v>47622</v>
      </c>
      <c r="E454" s="52">
        <f t="shared" si="36"/>
        <v>47622</v>
      </c>
      <c r="F454" s="51">
        <v>47622</v>
      </c>
      <c r="G454" s="30" t="s">
        <v>1948</v>
      </c>
      <c r="H454" s="30" t="s">
        <v>6932</v>
      </c>
      <c r="I454" s="30" t="str">
        <f t="shared" si="37"/>
        <v>47622 - Maloobchod s papírnickým zbožím</v>
      </c>
      <c r="J454" s="30" t="s">
        <v>1954</v>
      </c>
      <c r="K454" s="30" t="str">
        <f t="shared" si="38"/>
        <v>47.62.2 - Maloobchod s papírnickým zbožím</v>
      </c>
      <c r="L454" s="30" t="s">
        <v>6933</v>
      </c>
      <c r="M454" s="30">
        <v>5</v>
      </c>
      <c r="N454" s="30" t="s">
        <v>6931</v>
      </c>
      <c r="O454">
        <f t="shared" si="39"/>
        <v>1</v>
      </c>
    </row>
    <row r="455" spans="1:15" x14ac:dyDescent="0.25">
      <c r="A455" s="30">
        <v>4</v>
      </c>
      <c r="B455" s="30" t="s">
        <v>5004</v>
      </c>
      <c r="C455" s="51">
        <v>4763</v>
      </c>
      <c r="D455" s="51">
        <f t="shared" si="35"/>
        <v>4763</v>
      </c>
      <c r="E455" s="52" t="str">
        <f t="shared" si="36"/>
        <v>47630</v>
      </c>
      <c r="F455" s="51" t="s">
        <v>1865</v>
      </c>
      <c r="G455" s="30" t="s">
        <v>1869</v>
      </c>
      <c r="H455" s="30" t="s">
        <v>6934</v>
      </c>
      <c r="I455" s="30" t="str">
        <f t="shared" si="37"/>
        <v>47630 - Maloobchod se sportovním vybavením</v>
      </c>
      <c r="J455" s="30" t="s">
        <v>1871</v>
      </c>
      <c r="K455" s="30" t="str">
        <f t="shared" si="38"/>
        <v>47.63 - Maloobchod se sportovním vybavením</v>
      </c>
      <c r="L455" s="30" t="s">
        <v>6935</v>
      </c>
      <c r="M455" s="30">
        <v>4</v>
      </c>
      <c r="N455" s="30" t="s">
        <v>5004</v>
      </c>
      <c r="O455">
        <f t="shared" si="39"/>
        <v>1</v>
      </c>
    </row>
    <row r="456" spans="1:15" x14ac:dyDescent="0.25">
      <c r="A456" s="30">
        <v>4</v>
      </c>
      <c r="B456" s="30" t="s">
        <v>5009</v>
      </c>
      <c r="C456" s="51">
        <v>4764</v>
      </c>
      <c r="D456" s="51">
        <f t="shared" si="35"/>
        <v>4764</v>
      </c>
      <c r="E456" s="52" t="str">
        <f t="shared" si="36"/>
        <v>47640</v>
      </c>
      <c r="F456" s="51" t="s">
        <v>1868</v>
      </c>
      <c r="G456" s="30" t="s">
        <v>1873</v>
      </c>
      <c r="H456" s="30" t="s">
        <v>6936</v>
      </c>
      <c r="I456" s="30" t="str">
        <f t="shared" si="37"/>
        <v>47640 - Maloobchod s hrami a hračkami</v>
      </c>
      <c r="J456" s="30" t="s">
        <v>1875</v>
      </c>
      <c r="K456" s="30" t="str">
        <f t="shared" si="38"/>
        <v>47.64 - Maloobchod s hrami a hračkami</v>
      </c>
      <c r="L456" s="30" t="s">
        <v>6937</v>
      </c>
      <c r="M456" s="30">
        <v>4</v>
      </c>
      <c r="N456" s="30" t="s">
        <v>5009</v>
      </c>
      <c r="O456">
        <f t="shared" si="39"/>
        <v>1</v>
      </c>
    </row>
    <row r="457" spans="1:15" x14ac:dyDescent="0.25">
      <c r="A457" s="30">
        <v>4</v>
      </c>
      <c r="B457" s="30" t="s">
        <v>6938</v>
      </c>
      <c r="C457" s="51">
        <v>4769</v>
      </c>
      <c r="D457" s="51">
        <f t="shared" si="35"/>
        <v>4769</v>
      </c>
      <c r="E457" s="52" t="str">
        <f t="shared" si="36"/>
        <v>47690</v>
      </c>
      <c r="F457" s="51" t="s">
        <v>1853</v>
      </c>
      <c r="G457" s="30" t="s">
        <v>1854</v>
      </c>
      <c r="H457" s="30" t="s">
        <v>6939</v>
      </c>
      <c r="I457" s="30" t="str">
        <f t="shared" si="37"/>
        <v>47690 - Maloobchod s výrobky pro kulturní rozhled a rekreaci j. n.</v>
      </c>
      <c r="J457" s="30" t="s">
        <v>1856</v>
      </c>
      <c r="K457" s="30" t="str">
        <f t="shared" si="38"/>
        <v>47.69 - Maloobchod s výrobky pro kulturní rozhled a rekreaci j. n.</v>
      </c>
      <c r="L457" s="30" t="s">
        <v>6940</v>
      </c>
      <c r="M457" s="30">
        <v>4</v>
      </c>
      <c r="N457" s="30" t="s">
        <v>6938</v>
      </c>
      <c r="O457">
        <f t="shared" si="39"/>
        <v>1</v>
      </c>
    </row>
    <row r="458" spans="1:15" x14ac:dyDescent="0.25">
      <c r="A458" s="30">
        <v>4</v>
      </c>
      <c r="B458" s="30" t="s">
        <v>5018</v>
      </c>
      <c r="C458" s="51">
        <v>4771</v>
      </c>
      <c r="D458" s="51">
        <f t="shared" si="35"/>
        <v>4771</v>
      </c>
      <c r="E458" s="52" t="str">
        <f t="shared" si="36"/>
        <v>47710</v>
      </c>
      <c r="F458" s="51" t="s">
        <v>1876</v>
      </c>
      <c r="G458" s="30" t="s">
        <v>1877</v>
      </c>
      <c r="H458" s="30" t="s">
        <v>6941</v>
      </c>
      <c r="I458" s="30" t="str">
        <f t="shared" si="37"/>
        <v>47710 - Maloobchod s oděvy</v>
      </c>
      <c r="J458" s="30" t="s">
        <v>1878</v>
      </c>
      <c r="K458" s="30" t="str">
        <f t="shared" si="38"/>
        <v>47.71 - Maloobchod s oděvy</v>
      </c>
      <c r="L458" s="30" t="s">
        <v>6942</v>
      </c>
      <c r="M458" s="30">
        <v>4</v>
      </c>
      <c r="N458" s="30" t="s">
        <v>5018</v>
      </c>
      <c r="O458">
        <f t="shared" si="39"/>
        <v>1</v>
      </c>
    </row>
    <row r="459" spans="1:15" x14ac:dyDescent="0.25">
      <c r="A459" s="30">
        <v>4</v>
      </c>
      <c r="B459" s="30" t="s">
        <v>5023</v>
      </c>
      <c r="C459" s="51">
        <v>4772</v>
      </c>
      <c r="D459" s="51">
        <f t="shared" si="35"/>
        <v>4772</v>
      </c>
      <c r="E459" s="52" t="str">
        <f t="shared" si="36"/>
        <v>47720</v>
      </c>
      <c r="F459" s="51" t="s">
        <v>1879</v>
      </c>
      <c r="G459" s="30" t="s">
        <v>1880</v>
      </c>
      <c r="H459" s="30" t="s">
        <v>6943</v>
      </c>
      <c r="I459" s="30" t="str">
        <f t="shared" si="37"/>
        <v>47720 - Maloobchod s obuví a koženými výrobky</v>
      </c>
      <c r="J459" s="30" t="s">
        <v>1881</v>
      </c>
      <c r="K459" s="30" t="str">
        <f t="shared" si="38"/>
        <v>47.72 - Maloobchod s obuví a koženými výrobky</v>
      </c>
      <c r="L459" s="30" t="s">
        <v>6944</v>
      </c>
      <c r="M459" s="30">
        <v>4</v>
      </c>
      <c r="N459" s="30" t="s">
        <v>5023</v>
      </c>
      <c r="O459">
        <f t="shared" si="39"/>
        <v>1</v>
      </c>
    </row>
    <row r="460" spans="1:15" x14ac:dyDescent="0.25">
      <c r="A460" s="30">
        <v>4</v>
      </c>
      <c r="B460" s="30" t="s">
        <v>5028</v>
      </c>
      <c r="C460" s="51">
        <v>4773</v>
      </c>
      <c r="D460" s="51">
        <f t="shared" si="35"/>
        <v>4773</v>
      </c>
      <c r="E460" s="52" t="str">
        <f t="shared" si="36"/>
        <v>47730</v>
      </c>
      <c r="F460" s="51" t="s">
        <v>1882</v>
      </c>
      <c r="G460" s="30" t="s">
        <v>1885</v>
      </c>
      <c r="H460" s="30" t="s">
        <v>6945</v>
      </c>
      <c r="I460" s="30" t="str">
        <f t="shared" si="37"/>
        <v>47730 - Maloobchod s farmaceutickými výrobky</v>
      </c>
      <c r="J460" s="30" t="s">
        <v>1886</v>
      </c>
      <c r="K460" s="30" t="str">
        <f t="shared" si="38"/>
        <v>47.73 - Maloobchod s farmaceutickými výrobky</v>
      </c>
      <c r="L460" s="30" t="s">
        <v>6946</v>
      </c>
      <c r="M460" s="30">
        <v>4</v>
      </c>
      <c r="N460" s="30" t="s">
        <v>5028</v>
      </c>
      <c r="O460">
        <f t="shared" si="39"/>
        <v>1</v>
      </c>
    </row>
    <row r="461" spans="1:15" x14ac:dyDescent="0.25">
      <c r="A461" s="30">
        <v>4</v>
      </c>
      <c r="B461" s="30" t="s">
        <v>5033</v>
      </c>
      <c r="C461" s="51">
        <v>4774</v>
      </c>
      <c r="D461" s="51">
        <f t="shared" ref="D461:D524" si="40">C461</f>
        <v>4774</v>
      </c>
      <c r="E461" s="52" t="str">
        <f t="shared" si="36"/>
        <v>47740</v>
      </c>
      <c r="F461" s="51" t="s">
        <v>1887</v>
      </c>
      <c r="G461" s="30" t="s">
        <v>1888</v>
      </c>
      <c r="H461" s="30" t="s">
        <v>6947</v>
      </c>
      <c r="I461" s="30" t="str">
        <f t="shared" si="37"/>
        <v>47740 - Maloobchod se zdravotnickými a ortopedickými výrobky</v>
      </c>
      <c r="J461" s="30" t="s">
        <v>1889</v>
      </c>
      <c r="K461" s="30" t="str">
        <f t="shared" si="38"/>
        <v>47.74 - Maloobchod se zdravotnickými a ortopedickými výrobky</v>
      </c>
      <c r="L461" s="30" t="s">
        <v>6948</v>
      </c>
      <c r="M461" s="30">
        <v>4</v>
      </c>
      <c r="N461" s="30" t="s">
        <v>5033</v>
      </c>
      <c r="O461">
        <f t="shared" si="39"/>
        <v>1</v>
      </c>
    </row>
    <row r="462" spans="1:15" x14ac:dyDescent="0.25">
      <c r="A462" s="30">
        <v>4</v>
      </c>
      <c r="B462" s="30" t="s">
        <v>5037</v>
      </c>
      <c r="C462" s="51">
        <v>4775</v>
      </c>
      <c r="D462" s="51">
        <f t="shared" si="40"/>
        <v>4775</v>
      </c>
      <c r="E462" s="52" t="str">
        <f t="shared" si="36"/>
        <v>47750</v>
      </c>
      <c r="F462" s="51" t="s">
        <v>1890</v>
      </c>
      <c r="G462" s="30" t="s">
        <v>1891</v>
      </c>
      <c r="H462" s="30" t="s">
        <v>6949</v>
      </c>
      <c r="I462" s="30" t="str">
        <f t="shared" si="37"/>
        <v>47750 - Maloobchod s kosmetickými a toaletními výrobky</v>
      </c>
      <c r="J462" s="30" t="s">
        <v>1892</v>
      </c>
      <c r="K462" s="30" t="str">
        <f t="shared" si="38"/>
        <v>47.75 - Maloobchod s kosmetickými a toaletními výrobky</v>
      </c>
      <c r="L462" s="30" t="s">
        <v>6950</v>
      </c>
      <c r="M462" s="30">
        <v>4</v>
      </c>
      <c r="N462" s="30" t="s">
        <v>5037</v>
      </c>
      <c r="O462">
        <f t="shared" si="39"/>
        <v>1</v>
      </c>
    </row>
    <row r="463" spans="1:15" x14ac:dyDescent="0.25">
      <c r="A463" s="30">
        <v>4</v>
      </c>
      <c r="B463" s="30" t="s">
        <v>5042</v>
      </c>
      <c r="C463" s="51">
        <v>4776</v>
      </c>
      <c r="D463" s="51">
        <f t="shared" si="40"/>
        <v>4776</v>
      </c>
      <c r="E463" s="52" t="str">
        <f t="shared" si="36"/>
        <v>47760</v>
      </c>
      <c r="F463" s="51" t="s">
        <v>1893</v>
      </c>
      <c r="G463" s="30" t="s">
        <v>1896</v>
      </c>
      <c r="H463" s="30" t="s">
        <v>6951</v>
      </c>
      <c r="I463" s="30" t="str">
        <f t="shared" si="37"/>
        <v>47760 - Maloobchod s květinami, rostlinami, hnojivy, zvířaty pro zájmový chov a krmivy pro ně</v>
      </c>
      <c r="J463" s="30" t="s">
        <v>1897</v>
      </c>
      <c r="K463" s="30" t="str">
        <f t="shared" si="38"/>
        <v>47.76 - Maloobchod s květinami, rostlinami, hnojivy, zvířaty pro zájmový chov a krmivy pro ně</v>
      </c>
      <c r="L463" s="30" t="s">
        <v>6952</v>
      </c>
      <c r="M463" s="30">
        <v>4</v>
      </c>
      <c r="N463" s="30" t="s">
        <v>5042</v>
      </c>
      <c r="O463">
        <f t="shared" si="39"/>
        <v>1</v>
      </c>
    </row>
    <row r="464" spans="1:15" x14ac:dyDescent="0.25">
      <c r="A464" s="30">
        <v>4</v>
      </c>
      <c r="B464" s="30" t="s">
        <v>5047</v>
      </c>
      <c r="C464" s="51">
        <v>4777</v>
      </c>
      <c r="D464" s="51">
        <f t="shared" si="40"/>
        <v>4777</v>
      </c>
      <c r="E464" s="52" t="str">
        <f t="shared" si="36"/>
        <v>47770</v>
      </c>
      <c r="F464" s="51" t="s">
        <v>1898</v>
      </c>
      <c r="G464" s="30" t="s">
        <v>1899</v>
      </c>
      <c r="H464" s="30" t="s">
        <v>6953</v>
      </c>
      <c r="I464" s="30" t="str">
        <f t="shared" si="37"/>
        <v>47770 - Maloobchod s hodinami, hodinkami a klenoty</v>
      </c>
      <c r="J464" s="30" t="s">
        <v>1900</v>
      </c>
      <c r="K464" s="30" t="str">
        <f t="shared" si="38"/>
        <v>47.77 - Maloobchod s hodinami, hodinkami a klenoty</v>
      </c>
      <c r="L464" s="30" t="s">
        <v>6954</v>
      </c>
      <c r="M464" s="30">
        <v>4</v>
      </c>
      <c r="N464" s="30" t="s">
        <v>5047</v>
      </c>
      <c r="O464">
        <f t="shared" si="39"/>
        <v>1</v>
      </c>
    </row>
    <row r="465" spans="1:15" x14ac:dyDescent="0.25">
      <c r="A465" s="30">
        <v>4</v>
      </c>
      <c r="B465" s="30" t="s">
        <v>5052</v>
      </c>
      <c r="C465" s="51">
        <v>4778</v>
      </c>
      <c r="D465" s="51">
        <f t="shared" si="40"/>
        <v>4778</v>
      </c>
      <c r="E465" s="52" t="str">
        <f t="shared" si="36"/>
        <v>47780</v>
      </c>
      <c r="F465" s="51" t="s">
        <v>1901</v>
      </c>
      <c r="G465" s="30" t="s">
        <v>1904</v>
      </c>
      <c r="H465" s="30" t="s">
        <v>6955</v>
      </c>
      <c r="I465" s="30" t="str">
        <f t="shared" si="37"/>
        <v>47780 - Maloobchod s ostatním novým zbožím</v>
      </c>
      <c r="J465" s="30" t="s">
        <v>1905</v>
      </c>
      <c r="K465" s="30" t="str">
        <f t="shared" si="38"/>
        <v>47.78 - Maloobchod s ostatním novým zbožím</v>
      </c>
      <c r="L465" s="30" t="s">
        <v>6956</v>
      </c>
      <c r="M465" s="30">
        <v>4</v>
      </c>
      <c r="N465" s="30" t="s">
        <v>5052</v>
      </c>
      <c r="O465">
        <f t="shared" si="39"/>
        <v>1</v>
      </c>
    </row>
    <row r="466" spans="1:15" x14ac:dyDescent="0.25">
      <c r="A466" s="30">
        <v>4</v>
      </c>
      <c r="B466" s="30" t="s">
        <v>5073</v>
      </c>
      <c r="C466" s="51">
        <v>4779</v>
      </c>
      <c r="D466" s="51">
        <f t="shared" si="40"/>
        <v>4779</v>
      </c>
      <c r="E466" s="52" t="str">
        <f t="shared" si="36"/>
        <v>47790</v>
      </c>
      <c r="F466" s="51" t="s">
        <v>1921</v>
      </c>
      <c r="G466" s="30" t="s">
        <v>1924</v>
      </c>
      <c r="H466" s="30" t="s">
        <v>6957</v>
      </c>
      <c r="I466" s="30" t="str">
        <f t="shared" si="37"/>
        <v>47790 - Maloobchod s použitým zbožím</v>
      </c>
      <c r="J466" s="30" t="s">
        <v>1925</v>
      </c>
      <c r="K466" s="30" t="str">
        <f t="shared" si="38"/>
        <v>47.79 - Maloobchod s použitým zbožím</v>
      </c>
      <c r="L466" s="30" t="s">
        <v>6958</v>
      </c>
      <c r="M466" s="30">
        <v>4</v>
      </c>
      <c r="N466" s="30" t="s">
        <v>5073</v>
      </c>
      <c r="O466">
        <f t="shared" si="39"/>
        <v>1</v>
      </c>
    </row>
    <row r="467" spans="1:15" x14ac:dyDescent="0.25">
      <c r="A467" s="30">
        <v>5</v>
      </c>
      <c r="B467" s="30" t="s">
        <v>6959</v>
      </c>
      <c r="C467" s="51">
        <v>47791</v>
      </c>
      <c r="D467" s="51">
        <f t="shared" si="40"/>
        <v>47791</v>
      </c>
      <c r="E467" s="52">
        <f t="shared" si="36"/>
        <v>47791</v>
      </c>
      <c r="F467" s="51">
        <v>47791</v>
      </c>
      <c r="G467" s="30" t="s">
        <v>1950</v>
      </c>
      <c r="H467" s="30" t="s">
        <v>6960</v>
      </c>
      <c r="I467" s="30" t="str">
        <f t="shared" si="37"/>
        <v>47791 - Maloobchod s použitými knihami a starožitnostmi</v>
      </c>
      <c r="J467" s="30" t="s">
        <v>1955</v>
      </c>
      <c r="K467" s="30" t="str">
        <f t="shared" si="38"/>
        <v>47.79.1 - Maloobchod s použitými knihami a starožitnostmi</v>
      </c>
      <c r="L467" s="30" t="s">
        <v>6961</v>
      </c>
      <c r="M467" s="30">
        <v>5</v>
      </c>
      <c r="N467" s="30" t="s">
        <v>6959</v>
      </c>
      <c r="O467">
        <f t="shared" si="39"/>
        <v>1</v>
      </c>
    </row>
    <row r="468" spans="1:15" x14ac:dyDescent="0.25">
      <c r="A468" s="30">
        <v>5</v>
      </c>
      <c r="B468" s="30" t="s">
        <v>6962</v>
      </c>
      <c r="C468" s="51">
        <v>47799</v>
      </c>
      <c r="D468" s="51">
        <f t="shared" si="40"/>
        <v>47799</v>
      </c>
      <c r="E468" s="52">
        <f t="shared" si="36"/>
        <v>47799</v>
      </c>
      <c r="F468" s="51">
        <v>47799</v>
      </c>
      <c r="G468" s="30" t="s">
        <v>1952</v>
      </c>
      <c r="H468" s="30" t="s">
        <v>6963</v>
      </c>
      <c r="I468" s="30" t="str">
        <f t="shared" si="37"/>
        <v>47799 - Maloobchod s ostatním použitým zbožím</v>
      </c>
      <c r="J468" s="30" t="s">
        <v>1960</v>
      </c>
      <c r="K468" s="30" t="str">
        <f t="shared" si="38"/>
        <v>47.79.9 - Maloobchod s ostatním použitým zbožím</v>
      </c>
      <c r="L468" s="30" t="s">
        <v>6964</v>
      </c>
      <c r="M468" s="30">
        <v>5</v>
      </c>
      <c r="N468" s="30" t="s">
        <v>6962</v>
      </c>
      <c r="O468">
        <f t="shared" si="39"/>
        <v>1</v>
      </c>
    </row>
    <row r="469" spans="1:15" x14ac:dyDescent="0.25">
      <c r="A469" s="30">
        <v>4</v>
      </c>
      <c r="B469" s="30" t="s">
        <v>5076</v>
      </c>
      <c r="C469" s="51">
        <v>4781</v>
      </c>
      <c r="D469" s="51">
        <f t="shared" si="40"/>
        <v>4781</v>
      </c>
      <c r="E469" s="52" t="str">
        <f t="shared" si="36"/>
        <v>47810</v>
      </c>
      <c r="F469" s="51" t="s">
        <v>1516</v>
      </c>
      <c r="G469" s="30" t="s">
        <v>1517</v>
      </c>
      <c r="H469" s="30" t="s">
        <v>6965</v>
      </c>
      <c r="I469" s="30" t="str">
        <f t="shared" si="37"/>
        <v>47810 - Maloobchod s motorovými vozidly</v>
      </c>
      <c r="J469" s="30" t="s">
        <v>1515</v>
      </c>
      <c r="K469" s="30" t="str">
        <f t="shared" si="38"/>
        <v>47.81 - Maloobchod s motorovými vozidly</v>
      </c>
      <c r="L469" s="30" t="s">
        <v>6966</v>
      </c>
      <c r="M469" s="30">
        <v>4</v>
      </c>
      <c r="N469" s="30" t="s">
        <v>5076</v>
      </c>
      <c r="O469">
        <f t="shared" si="39"/>
        <v>1</v>
      </c>
    </row>
    <row r="470" spans="1:15" x14ac:dyDescent="0.25">
      <c r="A470" s="30">
        <v>4</v>
      </c>
      <c r="B470" s="30" t="s">
        <v>5081</v>
      </c>
      <c r="C470" s="51">
        <v>4782</v>
      </c>
      <c r="D470" s="51">
        <f t="shared" si="40"/>
        <v>4782</v>
      </c>
      <c r="E470" s="52" t="str">
        <f t="shared" si="36"/>
        <v>47820</v>
      </c>
      <c r="F470" s="51" t="s">
        <v>1540</v>
      </c>
      <c r="G470" s="30" t="s">
        <v>1541</v>
      </c>
      <c r="H470" s="30" t="s">
        <v>6967</v>
      </c>
      <c r="I470" s="30" t="str">
        <f t="shared" si="37"/>
        <v>47820 - Maloobchod s díly a příslušenstvím pro motorová vozidla</v>
      </c>
      <c r="J470" s="30" t="s">
        <v>1542</v>
      </c>
      <c r="K470" s="30" t="str">
        <f t="shared" si="38"/>
        <v>47.82 - Maloobchod s díly a příslušenstvím pro motorová vozidla</v>
      </c>
      <c r="L470" s="30" t="s">
        <v>6968</v>
      </c>
      <c r="M470" s="30">
        <v>4</v>
      </c>
      <c r="N470" s="30" t="s">
        <v>5081</v>
      </c>
      <c r="O470">
        <f t="shared" si="39"/>
        <v>1</v>
      </c>
    </row>
    <row r="471" spans="1:15" x14ac:dyDescent="0.25">
      <c r="A471" s="30">
        <v>4</v>
      </c>
      <c r="B471" s="30" t="s">
        <v>6969</v>
      </c>
      <c r="C471" s="51">
        <v>4783</v>
      </c>
      <c r="D471" s="51">
        <f t="shared" si="40"/>
        <v>4783</v>
      </c>
      <c r="E471" s="52" t="str">
        <f t="shared" si="36"/>
        <v>47830</v>
      </c>
      <c r="F471" s="51" t="s">
        <v>1549</v>
      </c>
      <c r="G471" s="30" t="s">
        <v>1550</v>
      </c>
      <c r="H471" s="30" t="s">
        <v>6970</v>
      </c>
      <c r="I471" s="30" t="str">
        <f t="shared" si="37"/>
        <v>47830 - Maloobchod s motocykly a díly a příslušenstvím pro motocykly</v>
      </c>
      <c r="J471" s="30" t="s">
        <v>1551</v>
      </c>
      <c r="K471" s="30" t="str">
        <f t="shared" si="38"/>
        <v>47.83 - Maloobchod s motocykly a díly a příslušenstvím pro motocykly</v>
      </c>
      <c r="L471" s="30" t="s">
        <v>6971</v>
      </c>
      <c r="M471" s="30">
        <v>4</v>
      </c>
      <c r="N471" s="30" t="s">
        <v>6969</v>
      </c>
      <c r="O471">
        <f t="shared" si="39"/>
        <v>1</v>
      </c>
    </row>
    <row r="472" spans="1:15" x14ac:dyDescent="0.25">
      <c r="A472" s="30">
        <v>4</v>
      </c>
      <c r="B472" s="30" t="s">
        <v>5091</v>
      </c>
      <c r="C472" s="51">
        <v>4791</v>
      </c>
      <c r="D472" s="51">
        <f t="shared" si="40"/>
        <v>4791</v>
      </c>
      <c r="E472" s="52" t="str">
        <f t="shared" si="36"/>
        <v>47910</v>
      </c>
      <c r="F472" s="51" t="s">
        <v>1779</v>
      </c>
      <c r="G472" s="30" t="s">
        <v>1780</v>
      </c>
      <c r="H472" s="30" t="s">
        <v>6972</v>
      </c>
      <c r="I472" s="30" t="str">
        <f t="shared" si="37"/>
        <v>47910 - Zprostředkování v oblasti nespecializovaného maloobchodu</v>
      </c>
      <c r="J472" s="30" t="s">
        <v>1787</v>
      </c>
      <c r="K472" s="30" t="str">
        <f t="shared" si="38"/>
        <v>47.91 - Zprostředkování v oblasti nespecializovaného maloobchodu</v>
      </c>
      <c r="L472" s="30" t="s">
        <v>6973</v>
      </c>
      <c r="M472" s="30">
        <v>4</v>
      </c>
      <c r="N472" s="30" t="s">
        <v>5091</v>
      </c>
      <c r="O472">
        <f t="shared" si="39"/>
        <v>1</v>
      </c>
    </row>
    <row r="473" spans="1:15" x14ac:dyDescent="0.25">
      <c r="A473" s="30">
        <v>4</v>
      </c>
      <c r="B473" s="30" t="s">
        <v>6974</v>
      </c>
      <c r="C473" s="51">
        <v>4792</v>
      </c>
      <c r="D473" s="51">
        <f t="shared" si="40"/>
        <v>4792</v>
      </c>
      <c r="E473" s="52" t="str">
        <f t="shared" si="36"/>
        <v>47920</v>
      </c>
      <c r="F473" s="51" t="s">
        <v>1519</v>
      </c>
      <c r="G473" s="30" t="s">
        <v>1520</v>
      </c>
      <c r="H473" s="30" t="s">
        <v>6975</v>
      </c>
      <c r="I473" s="30" t="str">
        <f t="shared" si="37"/>
        <v>47920 - Zprostředkování v oblasti specializovaného maloobchodu</v>
      </c>
      <c r="J473" s="30" t="s">
        <v>1518</v>
      </c>
      <c r="K473" s="30" t="str">
        <f t="shared" si="38"/>
        <v>47.92 - Zprostředkování v oblasti specializovaného maloobchodu</v>
      </c>
      <c r="L473" s="30" t="s">
        <v>6976</v>
      </c>
      <c r="M473" s="30">
        <v>4</v>
      </c>
      <c r="N473" s="30" t="s">
        <v>6974</v>
      </c>
      <c r="O473">
        <f t="shared" si="39"/>
        <v>1</v>
      </c>
    </row>
    <row r="474" spans="1:15" x14ac:dyDescent="0.25">
      <c r="A474" s="30">
        <v>4</v>
      </c>
      <c r="B474" s="30" t="s">
        <v>6977</v>
      </c>
      <c r="C474" s="51">
        <v>4911</v>
      </c>
      <c r="D474" s="51">
        <f t="shared" si="40"/>
        <v>4911</v>
      </c>
      <c r="E474" s="52" t="str">
        <f t="shared" si="36"/>
        <v>49110</v>
      </c>
      <c r="F474" s="51" t="s">
        <v>1968</v>
      </c>
      <c r="G474" s="30" t="s">
        <v>1969</v>
      </c>
      <c r="H474" s="30" t="s">
        <v>6978</v>
      </c>
      <c r="I474" s="30" t="str">
        <f t="shared" si="37"/>
        <v>49110 - Železniční osobní doprava</v>
      </c>
      <c r="J474" s="30" t="s">
        <v>1972</v>
      </c>
      <c r="K474" s="30" t="str">
        <f t="shared" si="38"/>
        <v>49.11 - Železniční osobní doprava</v>
      </c>
      <c r="L474" s="30" t="s">
        <v>6979</v>
      </c>
      <c r="M474" s="30">
        <v>4</v>
      </c>
      <c r="N474" s="30" t="s">
        <v>6977</v>
      </c>
      <c r="O474">
        <f t="shared" si="39"/>
        <v>1</v>
      </c>
    </row>
    <row r="475" spans="1:15" x14ac:dyDescent="0.25">
      <c r="A475" s="30">
        <v>4</v>
      </c>
      <c r="B475" s="30" t="s">
        <v>6980</v>
      </c>
      <c r="C475" s="51">
        <v>4912</v>
      </c>
      <c r="D475" s="51">
        <f t="shared" si="40"/>
        <v>4912</v>
      </c>
      <c r="E475" s="52" t="str">
        <f t="shared" si="36"/>
        <v>49120</v>
      </c>
      <c r="F475" s="51" t="s">
        <v>1970</v>
      </c>
      <c r="G475" s="30" t="s">
        <v>1971</v>
      </c>
      <c r="H475" s="30" t="s">
        <v>6981</v>
      </c>
      <c r="I475" s="30" t="str">
        <f t="shared" si="37"/>
        <v>49120 - Ostatní kolejová osobní doprava</v>
      </c>
      <c r="J475" s="30" t="s">
        <v>1977</v>
      </c>
      <c r="K475" s="30" t="str">
        <f t="shared" si="38"/>
        <v>49.12 - Ostatní kolejová osobní doprava</v>
      </c>
      <c r="L475" s="30" t="s">
        <v>6982</v>
      </c>
      <c r="M475" s="30">
        <v>4</v>
      </c>
      <c r="N475" s="30" t="s">
        <v>6980</v>
      </c>
      <c r="O475">
        <f t="shared" si="39"/>
        <v>1</v>
      </c>
    </row>
    <row r="476" spans="1:15" x14ac:dyDescent="0.25">
      <c r="A476" s="30">
        <v>4</v>
      </c>
      <c r="B476" s="30" t="s">
        <v>5105</v>
      </c>
      <c r="C476" s="51">
        <v>4920</v>
      </c>
      <c r="D476" s="51">
        <f t="shared" si="40"/>
        <v>4920</v>
      </c>
      <c r="E476" s="52" t="str">
        <f t="shared" si="36"/>
        <v>49200</v>
      </c>
      <c r="F476" s="51" t="s">
        <v>1973</v>
      </c>
      <c r="G476" s="30" t="s">
        <v>1976</v>
      </c>
      <c r="H476" s="30" t="s">
        <v>6983</v>
      </c>
      <c r="I476" s="30" t="str">
        <f t="shared" si="37"/>
        <v>49200 - Kolejová nákladní doprava</v>
      </c>
      <c r="J476" s="30" t="s">
        <v>1981</v>
      </c>
      <c r="K476" s="30" t="str">
        <f t="shared" si="38"/>
        <v>49.20 - Kolejová nákladní doprava</v>
      </c>
      <c r="L476" s="30" t="s">
        <v>6984</v>
      </c>
      <c r="M476" s="30">
        <v>4</v>
      </c>
      <c r="N476" s="30" t="s">
        <v>5105</v>
      </c>
      <c r="O476">
        <f t="shared" si="39"/>
        <v>1</v>
      </c>
    </row>
    <row r="477" spans="1:15" x14ac:dyDescent="0.25">
      <c r="A477" s="30">
        <v>4</v>
      </c>
      <c r="B477" s="30" t="s">
        <v>5108</v>
      </c>
      <c r="C477" s="51">
        <v>4931</v>
      </c>
      <c r="D477" s="51">
        <f t="shared" si="40"/>
        <v>4931</v>
      </c>
      <c r="E477" s="52" t="str">
        <f t="shared" si="36"/>
        <v>49310</v>
      </c>
      <c r="F477" s="51" t="s">
        <v>1978</v>
      </c>
      <c r="G477" s="30" t="s">
        <v>1982</v>
      </c>
      <c r="H477" s="30" t="s">
        <v>6985</v>
      </c>
      <c r="I477" s="30" t="str">
        <f t="shared" si="37"/>
        <v>49310 - Pravidelná silniční osobní doprava</v>
      </c>
      <c r="J477" s="30" t="s">
        <v>1985</v>
      </c>
      <c r="K477" s="30" t="str">
        <f t="shared" si="38"/>
        <v>49.31 - Pravidelná silniční osobní doprava</v>
      </c>
      <c r="L477" s="30" t="s">
        <v>6986</v>
      </c>
      <c r="M477" s="30">
        <v>4</v>
      </c>
      <c r="N477" s="30" t="s">
        <v>5108</v>
      </c>
      <c r="O477">
        <f t="shared" si="39"/>
        <v>1</v>
      </c>
    </row>
    <row r="478" spans="1:15" x14ac:dyDescent="0.25">
      <c r="A478" s="30">
        <v>4</v>
      </c>
      <c r="B478" s="30" t="s">
        <v>5111</v>
      </c>
      <c r="C478" s="51">
        <v>4932</v>
      </c>
      <c r="D478" s="51">
        <f t="shared" si="40"/>
        <v>4932</v>
      </c>
      <c r="E478" s="52" t="str">
        <f t="shared" si="36"/>
        <v>49320</v>
      </c>
      <c r="F478" s="51" t="s">
        <v>1986</v>
      </c>
      <c r="G478" s="30" t="s">
        <v>1999</v>
      </c>
      <c r="H478" s="30" t="s">
        <v>6987</v>
      </c>
      <c r="I478" s="30" t="str">
        <f t="shared" si="37"/>
        <v>49320 - Nepravidelná silniční osobní doprava</v>
      </c>
      <c r="J478" s="30" t="s">
        <v>2000</v>
      </c>
      <c r="K478" s="30" t="str">
        <f t="shared" si="38"/>
        <v>49.32 - Nepravidelná silniční osobní doprava</v>
      </c>
      <c r="L478" s="30" t="s">
        <v>6988</v>
      </c>
      <c r="M478" s="30">
        <v>4</v>
      </c>
      <c r="N478" s="30" t="s">
        <v>5111</v>
      </c>
      <c r="O478">
        <f t="shared" si="39"/>
        <v>1</v>
      </c>
    </row>
    <row r="479" spans="1:15" x14ac:dyDescent="0.25">
      <c r="A479" s="30">
        <v>4</v>
      </c>
      <c r="B479" s="30" t="s">
        <v>6989</v>
      </c>
      <c r="C479" s="51">
        <v>4933</v>
      </c>
      <c r="D479" s="51">
        <f t="shared" si="40"/>
        <v>4933</v>
      </c>
      <c r="E479" s="52" t="str">
        <f t="shared" si="36"/>
        <v>49330</v>
      </c>
      <c r="F479" s="51" t="s">
        <v>1989</v>
      </c>
      <c r="G479" s="30" t="s">
        <v>1990</v>
      </c>
      <c r="H479" s="30" t="s">
        <v>6990</v>
      </c>
      <c r="I479" s="30" t="str">
        <f t="shared" si="37"/>
        <v>49330 - Osobní doprava vozidlem s řidičem na vyžádání</v>
      </c>
      <c r="J479" s="30" t="s">
        <v>1994</v>
      </c>
      <c r="K479" s="30" t="str">
        <f t="shared" si="38"/>
        <v>49.33 - Osobní doprava vozidlem s řidičem na vyžádání</v>
      </c>
      <c r="L479" s="30" t="s">
        <v>6991</v>
      </c>
      <c r="M479" s="30">
        <v>4</v>
      </c>
      <c r="N479" s="30" t="s">
        <v>6989</v>
      </c>
      <c r="O479">
        <f t="shared" si="39"/>
        <v>1</v>
      </c>
    </row>
    <row r="480" spans="1:15" x14ac:dyDescent="0.25">
      <c r="A480" s="30">
        <v>4</v>
      </c>
      <c r="B480" s="30" t="s">
        <v>6992</v>
      </c>
      <c r="C480" s="51">
        <v>4934</v>
      </c>
      <c r="D480" s="51">
        <f t="shared" si="40"/>
        <v>4934</v>
      </c>
      <c r="E480" s="52" t="str">
        <f t="shared" si="36"/>
        <v>49340</v>
      </c>
      <c r="F480" s="51" t="s">
        <v>1983</v>
      </c>
      <c r="G480" s="30" t="s">
        <v>1984</v>
      </c>
      <c r="H480" s="30" t="s">
        <v>6993</v>
      </c>
      <c r="I480" s="30" t="str">
        <f t="shared" si="37"/>
        <v>49340 - Osobní doprava visutými lanovkami a lyžařskými vleky</v>
      </c>
      <c r="J480" s="30" t="s">
        <v>1991</v>
      </c>
      <c r="K480" s="30" t="str">
        <f t="shared" si="38"/>
        <v>49.34 - Osobní doprava visutými lanovkami a lyžařskými vleky</v>
      </c>
      <c r="L480" s="30" t="s">
        <v>6994</v>
      </c>
      <c r="M480" s="30">
        <v>4</v>
      </c>
      <c r="N480" s="30" t="s">
        <v>6992</v>
      </c>
      <c r="O480">
        <f t="shared" si="39"/>
        <v>1</v>
      </c>
    </row>
    <row r="481" spans="1:15" x14ac:dyDescent="0.25">
      <c r="A481" s="30">
        <v>4</v>
      </c>
      <c r="B481" s="30" t="s">
        <v>5114</v>
      </c>
      <c r="C481" s="51">
        <v>4939</v>
      </c>
      <c r="D481" s="51">
        <f t="shared" si="40"/>
        <v>4939</v>
      </c>
      <c r="E481" s="52" t="str">
        <f t="shared" si="36"/>
        <v>49390</v>
      </c>
      <c r="F481" s="51" t="s">
        <v>1995</v>
      </c>
      <c r="G481" s="30" t="s">
        <v>1996</v>
      </c>
      <c r="H481" s="30" t="s">
        <v>6995</v>
      </c>
      <c r="I481" s="30" t="str">
        <f t="shared" si="37"/>
        <v>49390 - Ostatní pozemní osobní doprava j. n.</v>
      </c>
      <c r="J481" s="30" t="s">
        <v>1997</v>
      </c>
      <c r="K481" s="30" t="str">
        <f t="shared" si="38"/>
        <v>49.39 - Ostatní pozemní osobní doprava j. n.</v>
      </c>
      <c r="L481" s="30" t="s">
        <v>5116</v>
      </c>
      <c r="M481" s="30">
        <v>4</v>
      </c>
      <c r="N481" s="30" t="s">
        <v>5114</v>
      </c>
      <c r="O481">
        <f t="shared" si="39"/>
        <v>1</v>
      </c>
    </row>
    <row r="482" spans="1:15" x14ac:dyDescent="0.25">
      <c r="A482" s="30">
        <v>4</v>
      </c>
      <c r="B482" s="30" t="s">
        <v>5125</v>
      </c>
      <c r="C482" s="51">
        <v>4941</v>
      </c>
      <c r="D482" s="51">
        <f t="shared" si="40"/>
        <v>4941</v>
      </c>
      <c r="E482" s="52" t="str">
        <f t="shared" si="36"/>
        <v>49410</v>
      </c>
      <c r="F482" s="51" t="s">
        <v>2013</v>
      </c>
      <c r="G482" s="30" t="s">
        <v>2014</v>
      </c>
      <c r="H482" s="30" t="s">
        <v>6996</v>
      </c>
      <c r="I482" s="30" t="str">
        <f t="shared" si="37"/>
        <v>49410 - Silniční nákladní doprava</v>
      </c>
      <c r="J482" s="30" t="s">
        <v>2015</v>
      </c>
      <c r="K482" s="30" t="str">
        <f t="shared" si="38"/>
        <v>49.41 - Silniční nákladní doprava</v>
      </c>
      <c r="L482" s="30" t="s">
        <v>5127</v>
      </c>
      <c r="M482" s="30">
        <v>4</v>
      </c>
      <c r="N482" s="30" t="s">
        <v>5125</v>
      </c>
      <c r="O482">
        <f t="shared" si="39"/>
        <v>1</v>
      </c>
    </row>
    <row r="483" spans="1:15" x14ac:dyDescent="0.25">
      <c r="A483" s="30">
        <v>4</v>
      </c>
      <c r="B483" s="30" t="s">
        <v>5128</v>
      </c>
      <c r="C483" s="51">
        <v>4942</v>
      </c>
      <c r="D483" s="51">
        <f t="shared" si="40"/>
        <v>4942</v>
      </c>
      <c r="E483" s="52" t="str">
        <f t="shared" si="36"/>
        <v>49420</v>
      </c>
      <c r="F483" s="51" t="s">
        <v>2018</v>
      </c>
      <c r="G483" s="30" t="s">
        <v>2019</v>
      </c>
      <c r="H483" s="30" t="s">
        <v>6997</v>
      </c>
      <c r="I483" s="30" t="str">
        <f t="shared" si="37"/>
        <v>49420 - Stěhovací služby</v>
      </c>
      <c r="J483" s="30" t="s">
        <v>2020</v>
      </c>
      <c r="K483" s="30" t="str">
        <f t="shared" si="38"/>
        <v>49.42 - Stěhovací služby</v>
      </c>
      <c r="L483" s="30" t="s">
        <v>5130</v>
      </c>
      <c r="M483" s="30">
        <v>4</v>
      </c>
      <c r="N483" s="30" t="s">
        <v>5128</v>
      </c>
      <c r="O483">
        <f t="shared" si="39"/>
        <v>1</v>
      </c>
    </row>
    <row r="484" spans="1:15" x14ac:dyDescent="0.25">
      <c r="A484" s="30">
        <v>4</v>
      </c>
      <c r="B484" s="30" t="s">
        <v>5131</v>
      </c>
      <c r="C484" s="51">
        <v>4950</v>
      </c>
      <c r="D484" s="51">
        <f t="shared" si="40"/>
        <v>4950</v>
      </c>
      <c r="E484" s="52" t="str">
        <f t="shared" si="36"/>
        <v>49500</v>
      </c>
      <c r="F484" s="51" t="s">
        <v>2022</v>
      </c>
      <c r="G484" s="30" t="s">
        <v>2023</v>
      </c>
      <c r="H484" s="30" t="s">
        <v>6998</v>
      </c>
      <c r="I484" s="30" t="str">
        <f t="shared" si="37"/>
        <v>49500 - Potrubní doprava</v>
      </c>
      <c r="J484" s="30" t="s">
        <v>2024</v>
      </c>
      <c r="K484" s="30" t="str">
        <f t="shared" si="38"/>
        <v>49.50 - Potrubní doprava</v>
      </c>
      <c r="L484" s="30" t="s">
        <v>5133</v>
      </c>
      <c r="M484" s="30">
        <v>4</v>
      </c>
      <c r="N484" s="30" t="s">
        <v>5131</v>
      </c>
      <c r="O484">
        <f t="shared" si="39"/>
        <v>1</v>
      </c>
    </row>
    <row r="485" spans="1:15" x14ac:dyDescent="0.25">
      <c r="A485" s="30">
        <v>4</v>
      </c>
      <c r="B485" s="30" t="s">
        <v>5140</v>
      </c>
      <c r="C485" s="51">
        <v>5010</v>
      </c>
      <c r="D485" s="51">
        <f t="shared" si="40"/>
        <v>5010</v>
      </c>
      <c r="E485" s="52" t="str">
        <f t="shared" si="36"/>
        <v>50100</v>
      </c>
      <c r="F485" s="51" t="s">
        <v>2034</v>
      </c>
      <c r="G485" s="30" t="s">
        <v>2035</v>
      </c>
      <c r="H485" s="30" t="s">
        <v>6999</v>
      </c>
      <c r="I485" s="30" t="str">
        <f t="shared" si="37"/>
        <v>50100 - Námořní a pobřežní osobní doprava</v>
      </c>
      <c r="J485" s="30" t="s">
        <v>2036</v>
      </c>
      <c r="K485" s="30" t="str">
        <f t="shared" si="38"/>
        <v>50.10 - Námořní a pobřežní osobní doprava</v>
      </c>
      <c r="L485" s="30" t="s">
        <v>5142</v>
      </c>
      <c r="M485" s="30">
        <v>4</v>
      </c>
      <c r="N485" s="30" t="s">
        <v>5140</v>
      </c>
      <c r="O485">
        <f t="shared" si="39"/>
        <v>1</v>
      </c>
    </row>
    <row r="486" spans="1:15" x14ac:dyDescent="0.25">
      <c r="A486" s="30">
        <v>4</v>
      </c>
      <c r="B486" s="30" t="s">
        <v>5143</v>
      </c>
      <c r="C486" s="51">
        <v>5020</v>
      </c>
      <c r="D486" s="51">
        <f t="shared" si="40"/>
        <v>5020</v>
      </c>
      <c r="E486" s="52" t="str">
        <f t="shared" si="36"/>
        <v>50200</v>
      </c>
      <c r="F486" s="51" t="s">
        <v>2037</v>
      </c>
      <c r="G486" s="30" t="s">
        <v>2038</v>
      </c>
      <c r="H486" s="30" t="s">
        <v>7000</v>
      </c>
      <c r="I486" s="30" t="str">
        <f t="shared" si="37"/>
        <v>50200 - Námořní a pobřežní nákladní doprava</v>
      </c>
      <c r="J486" s="30" t="s">
        <v>2039</v>
      </c>
      <c r="K486" s="30" t="str">
        <f t="shared" si="38"/>
        <v>50.20 - Námořní a pobřežní nákladní doprava</v>
      </c>
      <c r="L486" s="30" t="s">
        <v>5145</v>
      </c>
      <c r="M486" s="30">
        <v>4</v>
      </c>
      <c r="N486" s="30" t="s">
        <v>5143</v>
      </c>
      <c r="O486">
        <f t="shared" si="39"/>
        <v>1</v>
      </c>
    </row>
    <row r="487" spans="1:15" x14ac:dyDescent="0.25">
      <c r="A487" s="30">
        <v>4</v>
      </c>
      <c r="B487" s="30" t="s">
        <v>5146</v>
      </c>
      <c r="C487" s="51">
        <v>5030</v>
      </c>
      <c r="D487" s="51">
        <f t="shared" si="40"/>
        <v>5030</v>
      </c>
      <c r="E487" s="52" t="str">
        <f t="shared" si="36"/>
        <v>50300</v>
      </c>
      <c r="F487" s="51" t="s">
        <v>2040</v>
      </c>
      <c r="G487" s="30" t="s">
        <v>2041</v>
      </c>
      <c r="H487" s="30" t="s">
        <v>7001</v>
      </c>
      <c r="I487" s="30" t="str">
        <f t="shared" si="37"/>
        <v>50300 - Vnitrozemská vodní osobní doprava</v>
      </c>
      <c r="J487" s="30" t="s">
        <v>2042</v>
      </c>
      <c r="K487" s="30" t="str">
        <f t="shared" si="38"/>
        <v>50.30 - Vnitrozemská vodní osobní doprava</v>
      </c>
      <c r="L487" s="30" t="s">
        <v>5148</v>
      </c>
      <c r="M487" s="30">
        <v>4</v>
      </c>
      <c r="N487" s="30" t="s">
        <v>5146</v>
      </c>
      <c r="O487">
        <f t="shared" si="39"/>
        <v>1</v>
      </c>
    </row>
    <row r="488" spans="1:15" x14ac:dyDescent="0.25">
      <c r="A488" s="30">
        <v>4</v>
      </c>
      <c r="B488" s="30" t="s">
        <v>5149</v>
      </c>
      <c r="C488" s="51">
        <v>5040</v>
      </c>
      <c r="D488" s="51">
        <f t="shared" si="40"/>
        <v>5040</v>
      </c>
      <c r="E488" s="52" t="str">
        <f t="shared" si="36"/>
        <v>50400</v>
      </c>
      <c r="F488" s="51" t="s">
        <v>2043</v>
      </c>
      <c r="G488" s="30" t="s">
        <v>2044</v>
      </c>
      <c r="H488" s="30" t="s">
        <v>7002</v>
      </c>
      <c r="I488" s="30" t="str">
        <f t="shared" si="37"/>
        <v>50400 - Vnitrozemská vodní nákladní doprava</v>
      </c>
      <c r="J488" s="30" t="s">
        <v>2045</v>
      </c>
      <c r="K488" s="30" t="str">
        <f t="shared" si="38"/>
        <v>50.40 - Vnitrozemská vodní nákladní doprava</v>
      </c>
      <c r="L488" s="30" t="s">
        <v>5151</v>
      </c>
      <c r="M488" s="30">
        <v>4</v>
      </c>
      <c r="N488" s="30" t="s">
        <v>5149</v>
      </c>
      <c r="O488">
        <f t="shared" si="39"/>
        <v>1</v>
      </c>
    </row>
    <row r="489" spans="1:15" x14ac:dyDescent="0.25">
      <c r="A489" s="30">
        <v>4</v>
      </c>
      <c r="B489" s="30" t="s">
        <v>5152</v>
      </c>
      <c r="C489" s="51">
        <v>5110</v>
      </c>
      <c r="D489" s="51">
        <f t="shared" si="40"/>
        <v>5110</v>
      </c>
      <c r="E489" s="52" t="str">
        <f t="shared" si="36"/>
        <v>51100</v>
      </c>
      <c r="F489" s="51" t="s">
        <v>2046</v>
      </c>
      <c r="G489" s="30" t="s">
        <v>2047</v>
      </c>
      <c r="H489" s="30" t="s">
        <v>7003</v>
      </c>
      <c r="I489" s="30" t="str">
        <f t="shared" si="37"/>
        <v>51100 - Letecká osobní doprava</v>
      </c>
      <c r="J489" s="30" t="s">
        <v>2048</v>
      </c>
      <c r="K489" s="30" t="str">
        <f t="shared" si="38"/>
        <v>51.10 - Letecká osobní doprava</v>
      </c>
      <c r="L489" s="30" t="s">
        <v>5154</v>
      </c>
      <c r="M489" s="30">
        <v>4</v>
      </c>
      <c r="N489" s="30" t="s">
        <v>5152</v>
      </c>
      <c r="O489">
        <f t="shared" si="39"/>
        <v>1</v>
      </c>
    </row>
    <row r="490" spans="1:15" x14ac:dyDescent="0.25">
      <c r="A490" s="30">
        <v>4</v>
      </c>
      <c r="B490" s="30" t="s">
        <v>5165</v>
      </c>
      <c r="C490" s="51">
        <v>5121</v>
      </c>
      <c r="D490" s="51">
        <f t="shared" si="40"/>
        <v>5121</v>
      </c>
      <c r="E490" s="52" t="str">
        <f t="shared" si="36"/>
        <v>51210</v>
      </c>
      <c r="F490" s="51" t="s">
        <v>2064</v>
      </c>
      <c r="G490" s="30" t="s">
        <v>2065</v>
      </c>
      <c r="H490" s="30" t="s">
        <v>7004</v>
      </c>
      <c r="I490" s="30" t="str">
        <f t="shared" si="37"/>
        <v>51210 - Letecká nákladní doprava</v>
      </c>
      <c r="J490" s="30" t="s">
        <v>2066</v>
      </c>
      <c r="K490" s="30" t="str">
        <f t="shared" si="38"/>
        <v>51.21 - Letecká nákladní doprava</v>
      </c>
      <c r="L490" s="30" t="s">
        <v>5167</v>
      </c>
      <c r="M490" s="30">
        <v>4</v>
      </c>
      <c r="N490" s="30" t="s">
        <v>5165</v>
      </c>
      <c r="O490">
        <f t="shared" si="39"/>
        <v>1</v>
      </c>
    </row>
    <row r="491" spans="1:15" x14ac:dyDescent="0.25">
      <c r="A491" s="30">
        <v>4</v>
      </c>
      <c r="B491" s="30" t="s">
        <v>5168</v>
      </c>
      <c r="C491" s="51">
        <v>5122</v>
      </c>
      <c r="D491" s="51">
        <f t="shared" si="40"/>
        <v>5122</v>
      </c>
      <c r="E491" s="52" t="str">
        <f t="shared" si="36"/>
        <v>51220</v>
      </c>
      <c r="F491" s="51" t="s">
        <v>2067</v>
      </c>
      <c r="G491" s="30" t="s">
        <v>2068</v>
      </c>
      <c r="H491" s="30" t="s">
        <v>7005</v>
      </c>
      <c r="I491" s="30" t="str">
        <f t="shared" si="37"/>
        <v>51220 - Kosmická doprava</v>
      </c>
      <c r="J491" s="30" t="s">
        <v>2069</v>
      </c>
      <c r="K491" s="30" t="str">
        <f t="shared" si="38"/>
        <v>51.22 - Kosmická doprava</v>
      </c>
      <c r="L491" s="30" t="s">
        <v>5170</v>
      </c>
      <c r="M491" s="30">
        <v>4</v>
      </c>
      <c r="N491" s="30" t="s">
        <v>5168</v>
      </c>
      <c r="O491">
        <f t="shared" si="39"/>
        <v>1</v>
      </c>
    </row>
    <row r="492" spans="1:15" x14ac:dyDescent="0.25">
      <c r="A492" s="30">
        <v>4</v>
      </c>
      <c r="B492" s="30" t="s">
        <v>5171</v>
      </c>
      <c r="C492" s="51">
        <v>5210</v>
      </c>
      <c r="D492" s="51">
        <f t="shared" si="40"/>
        <v>5210</v>
      </c>
      <c r="E492" s="52" t="str">
        <f t="shared" si="36"/>
        <v>52100</v>
      </c>
      <c r="F492" s="51" t="s">
        <v>2070</v>
      </c>
      <c r="G492" s="30" t="s">
        <v>2071</v>
      </c>
      <c r="H492" s="30" t="s">
        <v>7006</v>
      </c>
      <c r="I492" s="30" t="str">
        <f t="shared" si="37"/>
        <v>52100 - Skladování</v>
      </c>
      <c r="J492" s="30" t="s">
        <v>2072</v>
      </c>
      <c r="K492" s="30" t="str">
        <f t="shared" si="38"/>
        <v>52.10 - Skladování</v>
      </c>
      <c r="L492" s="30" t="s">
        <v>5173</v>
      </c>
      <c r="M492" s="30">
        <v>4</v>
      </c>
      <c r="N492" s="30" t="s">
        <v>5171</v>
      </c>
      <c r="O492">
        <f t="shared" si="39"/>
        <v>1</v>
      </c>
    </row>
    <row r="493" spans="1:15" x14ac:dyDescent="0.25">
      <c r="A493" s="30">
        <v>4</v>
      </c>
      <c r="B493" s="30" t="s">
        <v>5174</v>
      </c>
      <c r="C493" s="51">
        <v>5221</v>
      </c>
      <c r="D493" s="51">
        <f t="shared" si="40"/>
        <v>5221</v>
      </c>
      <c r="E493" s="52" t="str">
        <f t="shared" si="36"/>
        <v>52210</v>
      </c>
      <c r="F493" s="51" t="s">
        <v>2078</v>
      </c>
      <c r="G493" s="30" t="s">
        <v>2079</v>
      </c>
      <c r="H493" s="30" t="s">
        <v>7007</v>
      </c>
      <c r="I493" s="30" t="str">
        <f t="shared" si="37"/>
        <v>52210 - Činnosti související s pozemní dopravou</v>
      </c>
      <c r="J493" s="30" t="s">
        <v>2080</v>
      </c>
      <c r="K493" s="30" t="str">
        <f t="shared" si="38"/>
        <v>52.21 - Činnosti související s pozemní dopravou</v>
      </c>
      <c r="L493" s="30" t="s">
        <v>7008</v>
      </c>
      <c r="M493" s="30">
        <v>4</v>
      </c>
      <c r="N493" s="30" t="s">
        <v>5174</v>
      </c>
      <c r="O493">
        <f t="shared" si="39"/>
        <v>1</v>
      </c>
    </row>
    <row r="494" spans="1:15" x14ac:dyDescent="0.25">
      <c r="A494" s="30">
        <v>4</v>
      </c>
      <c r="B494" s="30" t="s">
        <v>5179</v>
      </c>
      <c r="C494" s="51">
        <v>5222</v>
      </c>
      <c r="D494" s="51">
        <f t="shared" si="40"/>
        <v>5222</v>
      </c>
      <c r="E494" s="52" t="str">
        <f t="shared" si="36"/>
        <v>52220</v>
      </c>
      <c r="F494" s="51" t="s">
        <v>2082</v>
      </c>
      <c r="G494" s="30" t="s">
        <v>2083</v>
      </c>
      <c r="H494" s="30" t="s">
        <v>7009</v>
      </c>
      <c r="I494" s="30" t="str">
        <f t="shared" si="37"/>
        <v>52220 - Činnosti související s vodní dopravou</v>
      </c>
      <c r="J494" s="30" t="s">
        <v>2084</v>
      </c>
      <c r="K494" s="30" t="str">
        <f t="shared" si="38"/>
        <v>52.22 - Činnosti související s vodní dopravou</v>
      </c>
      <c r="L494" s="30" t="s">
        <v>7010</v>
      </c>
      <c r="M494" s="30">
        <v>4</v>
      </c>
      <c r="N494" s="30" t="s">
        <v>5179</v>
      </c>
      <c r="O494">
        <f t="shared" si="39"/>
        <v>1</v>
      </c>
    </row>
    <row r="495" spans="1:15" x14ac:dyDescent="0.25">
      <c r="A495" s="30">
        <v>4</v>
      </c>
      <c r="B495" s="30" t="s">
        <v>5184</v>
      </c>
      <c r="C495" s="51">
        <v>5223</v>
      </c>
      <c r="D495" s="51">
        <f t="shared" si="40"/>
        <v>5223</v>
      </c>
      <c r="E495" s="52" t="str">
        <f t="shared" si="36"/>
        <v>52230</v>
      </c>
      <c r="F495" s="51" t="s">
        <v>2085</v>
      </c>
      <c r="G495" s="30" t="s">
        <v>2086</v>
      </c>
      <c r="H495" s="30" t="s">
        <v>7011</v>
      </c>
      <c r="I495" s="30" t="str">
        <f t="shared" si="37"/>
        <v>52230 - Činnosti související s leteckou dopravou</v>
      </c>
      <c r="J495" s="30" t="s">
        <v>2087</v>
      </c>
      <c r="K495" s="30" t="str">
        <f t="shared" si="38"/>
        <v>52.23 - Činnosti související s leteckou dopravou</v>
      </c>
      <c r="L495" s="30" t="s">
        <v>7012</v>
      </c>
      <c r="M495" s="30">
        <v>4</v>
      </c>
      <c r="N495" s="30" t="s">
        <v>5184</v>
      </c>
      <c r="O495">
        <f t="shared" si="39"/>
        <v>1</v>
      </c>
    </row>
    <row r="496" spans="1:15" x14ac:dyDescent="0.25">
      <c r="A496" s="30">
        <v>4</v>
      </c>
      <c r="B496" s="30" t="s">
        <v>5189</v>
      </c>
      <c r="C496" s="51">
        <v>5224</v>
      </c>
      <c r="D496" s="51">
        <f t="shared" si="40"/>
        <v>5224</v>
      </c>
      <c r="E496" s="52" t="str">
        <f t="shared" si="36"/>
        <v>52240</v>
      </c>
      <c r="F496" s="51" t="s">
        <v>2016</v>
      </c>
      <c r="G496" s="30" t="s">
        <v>2017</v>
      </c>
      <c r="H496" s="30" t="s">
        <v>7013</v>
      </c>
      <c r="I496" s="30" t="str">
        <f t="shared" si="37"/>
        <v>52240 - Manipulace s nákladem</v>
      </c>
      <c r="J496" s="30" t="s">
        <v>2021</v>
      </c>
      <c r="K496" s="30" t="str">
        <f t="shared" si="38"/>
        <v>52.24 - Manipulace s nákladem</v>
      </c>
      <c r="L496" s="30" t="s">
        <v>7014</v>
      </c>
      <c r="M496" s="30">
        <v>4</v>
      </c>
      <c r="N496" s="30" t="s">
        <v>5189</v>
      </c>
      <c r="O496">
        <f t="shared" si="39"/>
        <v>1</v>
      </c>
    </row>
    <row r="497" spans="1:15" x14ac:dyDescent="0.25">
      <c r="A497" s="30">
        <v>4</v>
      </c>
      <c r="B497" s="30" t="s">
        <v>7015</v>
      </c>
      <c r="C497" s="51">
        <v>5225</v>
      </c>
      <c r="D497" s="51">
        <f t="shared" si="40"/>
        <v>5225</v>
      </c>
      <c r="E497" s="52" t="str">
        <f t="shared" si="36"/>
        <v>52250</v>
      </c>
      <c r="F497" s="51" t="s">
        <v>2091</v>
      </c>
      <c r="G497" s="30" t="s">
        <v>2092</v>
      </c>
      <c r="H497" s="30" t="s">
        <v>7016</v>
      </c>
      <c r="I497" s="30" t="str">
        <f t="shared" si="37"/>
        <v>52250 - Logistické činnosti</v>
      </c>
      <c r="J497" s="30" t="s">
        <v>2095</v>
      </c>
      <c r="K497" s="30" t="str">
        <f t="shared" si="38"/>
        <v>52.25 - Logistické činnosti</v>
      </c>
      <c r="L497" s="30" t="s">
        <v>7017</v>
      </c>
      <c r="M497" s="30">
        <v>4</v>
      </c>
      <c r="N497" s="30" t="s">
        <v>7015</v>
      </c>
      <c r="O497">
        <f t="shared" si="39"/>
        <v>1</v>
      </c>
    </row>
    <row r="498" spans="1:15" x14ac:dyDescent="0.25">
      <c r="A498" s="30">
        <v>4</v>
      </c>
      <c r="B498" s="30" t="s">
        <v>7018</v>
      </c>
      <c r="C498" s="51">
        <v>5226</v>
      </c>
      <c r="D498" s="51">
        <f t="shared" si="40"/>
        <v>5226</v>
      </c>
      <c r="E498" s="52" t="str">
        <f t="shared" si="36"/>
        <v>52260</v>
      </c>
      <c r="F498" s="51" t="s">
        <v>2093</v>
      </c>
      <c r="G498" s="30" t="s">
        <v>2094</v>
      </c>
      <c r="H498" s="30" t="s">
        <v>7019</v>
      </c>
      <c r="I498" s="30" t="str">
        <f t="shared" si="37"/>
        <v>52260 - Ostatní podpůrné činnosti pro dopravu</v>
      </c>
      <c r="J498" s="30" t="s">
        <v>2098</v>
      </c>
      <c r="K498" s="30" t="str">
        <f t="shared" si="38"/>
        <v>52.26 - Ostatní podpůrné činnosti pro dopravu</v>
      </c>
      <c r="L498" s="30" t="s">
        <v>7020</v>
      </c>
      <c r="M498" s="30">
        <v>4</v>
      </c>
      <c r="N498" s="30" t="s">
        <v>7018</v>
      </c>
      <c r="O498">
        <f t="shared" si="39"/>
        <v>1</v>
      </c>
    </row>
    <row r="499" spans="1:15" x14ac:dyDescent="0.25">
      <c r="A499" s="30">
        <v>4</v>
      </c>
      <c r="B499" s="30" t="s">
        <v>7021</v>
      </c>
      <c r="C499" s="51">
        <v>5231</v>
      </c>
      <c r="D499" s="51">
        <f t="shared" si="40"/>
        <v>5231</v>
      </c>
      <c r="E499" s="52" t="str">
        <f t="shared" si="36"/>
        <v>52310</v>
      </c>
      <c r="F499" s="51" t="s">
        <v>2096</v>
      </c>
      <c r="G499" s="30" t="s">
        <v>2097</v>
      </c>
      <c r="H499" s="30" t="s">
        <v>7022</v>
      </c>
      <c r="I499" s="30" t="str">
        <f t="shared" si="37"/>
        <v>52310 - Zprostředkování v oblasti nákladní dopravy</v>
      </c>
      <c r="J499" s="30" t="s">
        <v>2099</v>
      </c>
      <c r="K499" s="30" t="str">
        <f t="shared" si="38"/>
        <v>52.31 - Zprostředkování v oblasti nákladní dopravy</v>
      </c>
      <c r="L499" s="30" t="s">
        <v>7023</v>
      </c>
      <c r="M499" s="30">
        <v>4</v>
      </c>
      <c r="N499" s="30" t="s">
        <v>7021</v>
      </c>
      <c r="O499">
        <f t="shared" si="39"/>
        <v>1</v>
      </c>
    </row>
    <row r="500" spans="1:15" x14ac:dyDescent="0.25">
      <c r="A500" s="30">
        <v>4</v>
      </c>
      <c r="B500" s="30" t="s">
        <v>7024</v>
      </c>
      <c r="C500" s="51">
        <v>5232</v>
      </c>
      <c r="D500" s="51">
        <f t="shared" si="40"/>
        <v>5232</v>
      </c>
      <c r="E500" s="52" t="str">
        <f t="shared" si="36"/>
        <v>52320</v>
      </c>
      <c r="F500" s="51" t="s">
        <v>1992</v>
      </c>
      <c r="G500" s="30" t="s">
        <v>1993</v>
      </c>
      <c r="H500" s="30" t="s">
        <v>7025</v>
      </c>
      <c r="I500" s="30" t="str">
        <f t="shared" si="37"/>
        <v>52320 - Zprostředkování v oblasti osobní dopravy</v>
      </c>
      <c r="J500" s="30" t="s">
        <v>1998</v>
      </c>
      <c r="K500" s="30" t="str">
        <f t="shared" si="38"/>
        <v>52.32 - Zprostředkování v oblasti osobní dopravy</v>
      </c>
      <c r="L500" s="30" t="s">
        <v>7026</v>
      </c>
      <c r="M500" s="30">
        <v>4</v>
      </c>
      <c r="N500" s="30" t="s">
        <v>7024</v>
      </c>
      <c r="O500">
        <f t="shared" si="39"/>
        <v>1</v>
      </c>
    </row>
    <row r="501" spans="1:15" x14ac:dyDescent="0.25">
      <c r="A501" s="30">
        <v>4</v>
      </c>
      <c r="B501" s="30" t="s">
        <v>5199</v>
      </c>
      <c r="C501" s="51">
        <v>5310</v>
      </c>
      <c r="D501" s="51">
        <f t="shared" si="40"/>
        <v>5310</v>
      </c>
      <c r="E501" s="52" t="str">
        <f t="shared" si="36"/>
        <v>53100</v>
      </c>
      <c r="F501" s="51" t="s">
        <v>2100</v>
      </c>
      <c r="G501" s="30" t="s">
        <v>2101</v>
      </c>
      <c r="H501" s="30" t="s">
        <v>7027</v>
      </c>
      <c r="I501" s="30" t="str">
        <f t="shared" si="37"/>
        <v>53100 - Základní poštovní služby poskytované na základě poštovní licence</v>
      </c>
      <c r="J501" s="30" t="s">
        <v>2102</v>
      </c>
      <c r="K501" s="30" t="str">
        <f t="shared" si="38"/>
        <v>53.10 - Základní poštovní služby poskytované na základě poštovní licence</v>
      </c>
      <c r="L501" s="30" t="s">
        <v>5201</v>
      </c>
      <c r="M501" s="30">
        <v>4</v>
      </c>
      <c r="N501" s="30" t="s">
        <v>5199</v>
      </c>
      <c r="O501">
        <f t="shared" si="39"/>
        <v>1</v>
      </c>
    </row>
    <row r="502" spans="1:15" x14ac:dyDescent="0.25">
      <c r="A502" s="30">
        <v>4</v>
      </c>
      <c r="B502" s="30" t="s">
        <v>5202</v>
      </c>
      <c r="C502" s="51">
        <v>5320</v>
      </c>
      <c r="D502" s="51">
        <f t="shared" si="40"/>
        <v>5320</v>
      </c>
      <c r="E502" s="52" t="str">
        <f t="shared" si="36"/>
        <v>53200</v>
      </c>
      <c r="F502" s="51" t="s">
        <v>2103</v>
      </c>
      <c r="G502" s="30" t="s">
        <v>2104</v>
      </c>
      <c r="H502" s="30" t="s">
        <v>7028</v>
      </c>
      <c r="I502" s="30" t="str">
        <f t="shared" si="37"/>
        <v>53200 - Ostatní poštovní a kurýrní činnosti</v>
      </c>
      <c r="J502" s="30" t="s">
        <v>2105</v>
      </c>
      <c r="K502" s="30" t="str">
        <f t="shared" si="38"/>
        <v>53.20 - Ostatní poštovní a kurýrní činnosti</v>
      </c>
      <c r="L502" s="30" t="s">
        <v>5204</v>
      </c>
      <c r="M502" s="30">
        <v>4</v>
      </c>
      <c r="N502" s="30" t="s">
        <v>5202</v>
      </c>
      <c r="O502">
        <f t="shared" si="39"/>
        <v>1</v>
      </c>
    </row>
    <row r="503" spans="1:15" x14ac:dyDescent="0.25">
      <c r="A503" s="30">
        <v>4</v>
      </c>
      <c r="B503" s="30" t="s">
        <v>7029</v>
      </c>
      <c r="C503" s="51">
        <v>5330</v>
      </c>
      <c r="D503" s="51">
        <f t="shared" si="40"/>
        <v>5330</v>
      </c>
      <c r="E503" s="52" t="str">
        <f t="shared" si="36"/>
        <v>53300</v>
      </c>
      <c r="F503" s="51" t="s">
        <v>2727</v>
      </c>
      <c r="G503" s="30" t="s">
        <v>2728</v>
      </c>
      <c r="H503" s="30" t="s">
        <v>7030</v>
      </c>
      <c r="I503" s="30" t="str">
        <f t="shared" si="37"/>
        <v>53300 - Zprostředkování v oblasti poštovních a kurýrních činností</v>
      </c>
      <c r="J503" s="30" t="s">
        <v>2729</v>
      </c>
      <c r="K503" s="30" t="str">
        <f t="shared" si="38"/>
        <v>53.30 - Zprostředkování v oblasti poštovních a kurýrních činností</v>
      </c>
      <c r="L503" s="30" t="s">
        <v>7031</v>
      </c>
      <c r="M503" s="30">
        <v>4</v>
      </c>
      <c r="N503" s="30" t="s">
        <v>7029</v>
      </c>
      <c r="O503">
        <f t="shared" si="39"/>
        <v>1</v>
      </c>
    </row>
    <row r="504" spans="1:15" x14ac:dyDescent="0.25">
      <c r="A504" s="30">
        <v>4</v>
      </c>
      <c r="B504" s="30" t="s">
        <v>5205</v>
      </c>
      <c r="C504" s="51">
        <v>5510</v>
      </c>
      <c r="D504" s="51">
        <f t="shared" si="40"/>
        <v>5510</v>
      </c>
      <c r="E504" s="52" t="str">
        <f t="shared" si="36"/>
        <v>55100</v>
      </c>
      <c r="F504" s="51" t="s">
        <v>2106</v>
      </c>
      <c r="G504" s="30" t="s">
        <v>2107</v>
      </c>
      <c r="H504" s="30" t="s">
        <v>7032</v>
      </c>
      <c r="I504" s="30" t="str">
        <f t="shared" si="37"/>
        <v>55100 - Ubytování v hotelích a podobných ubytovacích zařízeních</v>
      </c>
      <c r="J504" s="30" t="s">
        <v>2108</v>
      </c>
      <c r="K504" s="30" t="str">
        <f t="shared" si="38"/>
        <v>55.10 - Ubytování v hotelích a podobných ubytovacích zařízeních</v>
      </c>
      <c r="L504" s="30" t="s">
        <v>5207</v>
      </c>
      <c r="M504" s="30">
        <v>4</v>
      </c>
      <c r="N504" s="30" t="s">
        <v>5205</v>
      </c>
      <c r="O504">
        <f t="shared" si="39"/>
        <v>1</v>
      </c>
    </row>
    <row r="505" spans="1:15" x14ac:dyDescent="0.25">
      <c r="A505" s="30">
        <v>4</v>
      </c>
      <c r="B505" s="30" t="s">
        <v>5214</v>
      </c>
      <c r="C505" s="51">
        <v>5520</v>
      </c>
      <c r="D505" s="51">
        <f t="shared" si="40"/>
        <v>5520</v>
      </c>
      <c r="E505" s="52" t="str">
        <f t="shared" si="36"/>
        <v>55200</v>
      </c>
      <c r="F505" s="51" t="s">
        <v>2118</v>
      </c>
      <c r="G505" s="30" t="s">
        <v>2119</v>
      </c>
      <c r="H505" s="30" t="s">
        <v>7033</v>
      </c>
      <c r="I505" s="30" t="str">
        <f t="shared" si="37"/>
        <v>55200 - Rekreační a ostatní krátkodobé ubytování</v>
      </c>
      <c r="J505" s="30" t="s">
        <v>2120</v>
      </c>
      <c r="K505" s="30" t="str">
        <f t="shared" si="38"/>
        <v>55.20 - Rekreační a ostatní krátkodobé ubytování</v>
      </c>
      <c r="L505" s="30" t="s">
        <v>5216</v>
      </c>
      <c r="M505" s="30">
        <v>4</v>
      </c>
      <c r="N505" s="30" t="s">
        <v>5214</v>
      </c>
      <c r="O505">
        <f t="shared" si="39"/>
        <v>1</v>
      </c>
    </row>
    <row r="506" spans="1:15" x14ac:dyDescent="0.25">
      <c r="A506" s="30">
        <v>4</v>
      </c>
      <c r="B506" s="30" t="s">
        <v>5217</v>
      </c>
      <c r="C506" s="51">
        <v>5530</v>
      </c>
      <c r="D506" s="51">
        <f t="shared" si="40"/>
        <v>5530</v>
      </c>
      <c r="E506" s="52" t="str">
        <f t="shared" si="36"/>
        <v>55300</v>
      </c>
      <c r="F506" s="51" t="s">
        <v>2121</v>
      </c>
      <c r="G506" s="30" t="s">
        <v>2124</v>
      </c>
      <c r="H506" s="30" t="s">
        <v>7034</v>
      </c>
      <c r="I506" s="30" t="str">
        <f t="shared" si="37"/>
        <v>55300 - Kempy a parkoviště pro rekreační vozidla</v>
      </c>
      <c r="J506" s="30" t="s">
        <v>2128</v>
      </c>
      <c r="K506" s="30" t="str">
        <f t="shared" si="38"/>
        <v>55.30 - Kempy a parkoviště pro rekreační vozidla</v>
      </c>
      <c r="L506" s="30" t="s">
        <v>7035</v>
      </c>
      <c r="M506" s="30">
        <v>4</v>
      </c>
      <c r="N506" s="30" t="s">
        <v>5217</v>
      </c>
      <c r="O506">
        <f t="shared" si="39"/>
        <v>1</v>
      </c>
    </row>
    <row r="507" spans="1:15" x14ac:dyDescent="0.25">
      <c r="A507" s="30">
        <v>4</v>
      </c>
      <c r="B507" s="30" t="s">
        <v>7036</v>
      </c>
      <c r="C507" s="51">
        <v>5540</v>
      </c>
      <c r="D507" s="51">
        <f t="shared" si="40"/>
        <v>5540</v>
      </c>
      <c r="E507" s="52" t="str">
        <f t="shared" si="36"/>
        <v>55400</v>
      </c>
      <c r="F507" s="51" t="s">
        <v>2637</v>
      </c>
      <c r="G507" s="30" t="s">
        <v>2638</v>
      </c>
      <c r="H507" s="30" t="s">
        <v>7037</v>
      </c>
      <c r="I507" s="30" t="str">
        <f t="shared" si="37"/>
        <v>55400 - Zprostředkování v oblasti ubytování</v>
      </c>
      <c r="J507" s="30" t="s">
        <v>2641</v>
      </c>
      <c r="K507" s="30" t="str">
        <f t="shared" si="38"/>
        <v>55.40 - Zprostředkování v oblasti ubytování</v>
      </c>
      <c r="L507" s="30" t="s">
        <v>7038</v>
      </c>
      <c r="M507" s="30">
        <v>4</v>
      </c>
      <c r="N507" s="30" t="s">
        <v>7036</v>
      </c>
      <c r="O507">
        <f t="shared" si="39"/>
        <v>1</v>
      </c>
    </row>
    <row r="508" spans="1:15" x14ac:dyDescent="0.25">
      <c r="A508" s="30">
        <v>4</v>
      </c>
      <c r="B508" s="30" t="s">
        <v>5221</v>
      </c>
      <c r="C508" s="51">
        <v>5590</v>
      </c>
      <c r="D508" s="51">
        <f t="shared" si="40"/>
        <v>5590</v>
      </c>
      <c r="E508" s="52" t="str">
        <f t="shared" si="36"/>
        <v>55900</v>
      </c>
      <c r="F508" s="51" t="s">
        <v>2125</v>
      </c>
      <c r="G508" s="30" t="s">
        <v>2126</v>
      </c>
      <c r="H508" s="30" t="s">
        <v>7039</v>
      </c>
      <c r="I508" s="30" t="str">
        <f t="shared" si="37"/>
        <v>55900 - Ostatní ubytování</v>
      </c>
      <c r="J508" s="30" t="s">
        <v>2127</v>
      </c>
      <c r="K508" s="30" t="str">
        <f t="shared" si="38"/>
        <v>55.90 - Ostatní ubytování</v>
      </c>
      <c r="L508" s="30" t="s">
        <v>5223</v>
      </c>
      <c r="M508" s="30">
        <v>4</v>
      </c>
      <c r="N508" s="30" t="s">
        <v>5221</v>
      </c>
      <c r="O508">
        <f t="shared" si="39"/>
        <v>1</v>
      </c>
    </row>
    <row r="509" spans="1:15" x14ac:dyDescent="0.25">
      <c r="A509" s="30">
        <v>4</v>
      </c>
      <c r="B509" s="30" t="s">
        <v>7040</v>
      </c>
      <c r="C509" s="51">
        <v>5611</v>
      </c>
      <c r="D509" s="51">
        <f t="shared" si="40"/>
        <v>5611</v>
      </c>
      <c r="E509" s="52" t="str">
        <f t="shared" si="36"/>
        <v>56110</v>
      </c>
      <c r="F509" s="51" t="s">
        <v>2141</v>
      </c>
      <c r="G509" s="30" t="s">
        <v>2142</v>
      </c>
      <c r="H509" s="30" t="s">
        <v>7041</v>
      </c>
      <c r="I509" s="30" t="str">
        <f t="shared" si="37"/>
        <v>56110 - Poskytování stravování v restauracích</v>
      </c>
      <c r="J509" s="30" t="s">
        <v>2145</v>
      </c>
      <c r="K509" s="30" t="str">
        <f t="shared" si="38"/>
        <v>56.11 - Poskytování stravování v restauracích</v>
      </c>
      <c r="L509" s="30" t="s">
        <v>7042</v>
      </c>
      <c r="M509" s="30">
        <v>4</v>
      </c>
      <c r="N509" s="30" t="s">
        <v>7040</v>
      </c>
      <c r="O509">
        <f t="shared" si="39"/>
        <v>1</v>
      </c>
    </row>
    <row r="510" spans="1:15" x14ac:dyDescent="0.25">
      <c r="A510" s="30">
        <v>4</v>
      </c>
      <c r="B510" s="30" t="s">
        <v>7043</v>
      </c>
      <c r="C510" s="51">
        <v>5612</v>
      </c>
      <c r="D510" s="51">
        <f t="shared" si="40"/>
        <v>5612</v>
      </c>
      <c r="E510" s="52" t="str">
        <f t="shared" si="36"/>
        <v>56120</v>
      </c>
      <c r="F510" s="51" t="s">
        <v>2143</v>
      </c>
      <c r="G510" s="30" t="s">
        <v>2144</v>
      </c>
      <c r="H510" s="30" t="s">
        <v>7044</v>
      </c>
      <c r="I510" s="30" t="str">
        <f t="shared" si="37"/>
        <v>56120 - Poskytování stravování u stánků a mobilních zařízení</v>
      </c>
      <c r="J510" s="30" t="s">
        <v>2150</v>
      </c>
      <c r="K510" s="30" t="str">
        <f t="shared" si="38"/>
        <v>56.12 - Poskytování stravování u stánků a mobilních zařízení</v>
      </c>
      <c r="L510" s="30" t="s">
        <v>7045</v>
      </c>
      <c r="M510" s="30">
        <v>4</v>
      </c>
      <c r="N510" s="30" t="s">
        <v>7043</v>
      </c>
      <c r="O510">
        <f t="shared" si="39"/>
        <v>1</v>
      </c>
    </row>
    <row r="511" spans="1:15" x14ac:dyDescent="0.25">
      <c r="A511" s="30">
        <v>4</v>
      </c>
      <c r="B511" s="30" t="s">
        <v>5238</v>
      </c>
      <c r="C511" s="51">
        <v>5621</v>
      </c>
      <c r="D511" s="51">
        <f t="shared" si="40"/>
        <v>5621</v>
      </c>
      <c r="E511" s="52" t="str">
        <f t="shared" si="36"/>
        <v>56210</v>
      </c>
      <c r="F511" s="51" t="s">
        <v>2146</v>
      </c>
      <c r="G511" s="30" t="s">
        <v>2149</v>
      </c>
      <c r="H511" s="30" t="s">
        <v>7046</v>
      </c>
      <c r="I511" s="30" t="str">
        <f t="shared" si="37"/>
        <v>56210 - Cateringové činnosti</v>
      </c>
      <c r="J511" s="30" t="s">
        <v>2156</v>
      </c>
      <c r="K511" s="30" t="str">
        <f t="shared" si="38"/>
        <v>56.21 - Cateringové činnosti</v>
      </c>
      <c r="L511" s="30" t="s">
        <v>7047</v>
      </c>
      <c r="M511" s="30">
        <v>4</v>
      </c>
      <c r="N511" s="30" t="s">
        <v>5238</v>
      </c>
      <c r="O511">
        <f t="shared" si="39"/>
        <v>1</v>
      </c>
    </row>
    <row r="512" spans="1:15" x14ac:dyDescent="0.25">
      <c r="A512" s="30">
        <v>4</v>
      </c>
      <c r="B512" s="30" t="s">
        <v>7048</v>
      </c>
      <c r="C512" s="51">
        <v>5622</v>
      </c>
      <c r="D512" s="51">
        <f t="shared" si="40"/>
        <v>5622</v>
      </c>
      <c r="E512" s="52" t="str">
        <f t="shared" si="36"/>
        <v>56220</v>
      </c>
      <c r="F512" s="51" t="s">
        <v>2154</v>
      </c>
      <c r="G512" s="30" t="s">
        <v>2155</v>
      </c>
      <c r="H512" s="30" t="s">
        <v>7049</v>
      </c>
      <c r="I512" s="30" t="str">
        <f t="shared" si="37"/>
        <v>56220 - Poskytování smluvních a ostatních stravovacích služeb</v>
      </c>
      <c r="J512" s="30" t="s">
        <v>2160</v>
      </c>
      <c r="K512" s="30" t="str">
        <f t="shared" si="38"/>
        <v>56.22 - Poskytování smluvních a ostatních stravovacích služeb</v>
      </c>
      <c r="L512" s="30" t="s">
        <v>7050</v>
      </c>
      <c r="M512" s="30">
        <v>4</v>
      </c>
      <c r="N512" s="30" t="s">
        <v>7048</v>
      </c>
      <c r="O512">
        <f t="shared" si="39"/>
        <v>1</v>
      </c>
    </row>
    <row r="513" spans="1:15" x14ac:dyDescent="0.25">
      <c r="A513" s="30">
        <v>4</v>
      </c>
      <c r="B513" s="30" t="s">
        <v>5253</v>
      </c>
      <c r="C513" s="51">
        <v>5630</v>
      </c>
      <c r="D513" s="51">
        <f t="shared" si="40"/>
        <v>5630</v>
      </c>
      <c r="E513" s="52" t="str">
        <f t="shared" si="36"/>
        <v>56300</v>
      </c>
      <c r="F513" s="51" t="s">
        <v>2167</v>
      </c>
      <c r="G513" s="30" t="s">
        <v>2170</v>
      </c>
      <c r="H513" s="30" t="s">
        <v>7051</v>
      </c>
      <c r="I513" s="30" t="str">
        <f t="shared" si="37"/>
        <v>56300 - Podávání nápojů</v>
      </c>
      <c r="J513" s="30" t="s">
        <v>2174</v>
      </c>
      <c r="K513" s="30" t="str">
        <f t="shared" si="38"/>
        <v>56.30 - Podávání nápojů</v>
      </c>
      <c r="L513" s="30" t="s">
        <v>7052</v>
      </c>
      <c r="M513" s="30">
        <v>4</v>
      </c>
      <c r="N513" s="30" t="s">
        <v>5253</v>
      </c>
      <c r="O513">
        <f t="shared" si="39"/>
        <v>1</v>
      </c>
    </row>
    <row r="514" spans="1:15" x14ac:dyDescent="0.25">
      <c r="A514" s="30">
        <v>4</v>
      </c>
      <c r="B514" s="30" t="s">
        <v>7053</v>
      </c>
      <c r="C514" s="51">
        <v>5640</v>
      </c>
      <c r="D514" s="51">
        <f t="shared" si="40"/>
        <v>5640</v>
      </c>
      <c r="E514" s="52" t="str">
        <f t="shared" si="36"/>
        <v>56400</v>
      </c>
      <c r="F514" s="51" t="s">
        <v>2649</v>
      </c>
      <c r="G514" s="30" t="s">
        <v>2650</v>
      </c>
      <c r="H514" s="30" t="s">
        <v>7054</v>
      </c>
      <c r="I514" s="30" t="str">
        <f t="shared" si="37"/>
        <v>56400 - Zprostředkování v oblasti stravování a podávání nápojů</v>
      </c>
      <c r="J514" s="30" t="s">
        <v>2651</v>
      </c>
      <c r="K514" s="30" t="str">
        <f t="shared" si="38"/>
        <v>56.40 - Zprostředkování v oblasti stravování a podávání nápojů</v>
      </c>
      <c r="L514" s="30" t="s">
        <v>7055</v>
      </c>
      <c r="M514" s="30">
        <v>4</v>
      </c>
      <c r="N514" s="30" t="s">
        <v>7053</v>
      </c>
      <c r="O514">
        <f t="shared" si="39"/>
        <v>1</v>
      </c>
    </row>
    <row r="515" spans="1:15" x14ac:dyDescent="0.25">
      <c r="A515" s="30">
        <v>4</v>
      </c>
      <c r="B515" s="30" t="s">
        <v>5256</v>
      </c>
      <c r="C515" s="51">
        <v>5811</v>
      </c>
      <c r="D515" s="51">
        <f t="shared" si="40"/>
        <v>5811</v>
      </c>
      <c r="E515" s="52" t="str">
        <f t="shared" si="36"/>
        <v>58110</v>
      </c>
      <c r="F515" s="51" t="s">
        <v>2171</v>
      </c>
      <c r="G515" s="30" t="s">
        <v>2172</v>
      </c>
      <c r="H515" s="30" t="s">
        <v>7056</v>
      </c>
      <c r="I515" s="30" t="str">
        <f t="shared" si="37"/>
        <v>58110 - Vydávání knih</v>
      </c>
      <c r="J515" s="30" t="s">
        <v>2173</v>
      </c>
      <c r="K515" s="30" t="str">
        <f t="shared" si="38"/>
        <v>58.11 - Vydávání knih</v>
      </c>
      <c r="L515" s="30" t="s">
        <v>5258</v>
      </c>
      <c r="M515" s="30">
        <v>4</v>
      </c>
      <c r="N515" s="30" t="s">
        <v>5256</v>
      </c>
      <c r="O515">
        <f t="shared" si="39"/>
        <v>1</v>
      </c>
    </row>
    <row r="516" spans="1:15" x14ac:dyDescent="0.25">
      <c r="A516" s="30">
        <v>4</v>
      </c>
      <c r="B516" s="30" t="s">
        <v>5259</v>
      </c>
      <c r="C516" s="51">
        <v>5812</v>
      </c>
      <c r="D516" s="51">
        <f t="shared" si="40"/>
        <v>5812</v>
      </c>
      <c r="E516" s="52" t="str">
        <f t="shared" ref="E516:E579" si="41">IF(LEN(D516)=1,D516,IF(LEN(D516)=2,_xlfn.CONCAT(D516,"000"),IF(LEN(D516)=3,_xlfn.CONCAT(D516,"00"),IF(LEN(D516)=4,_xlfn.CONCAT(D516,"0"),D516))))</f>
        <v>58120</v>
      </c>
      <c r="F516" s="51" t="s">
        <v>2175</v>
      </c>
      <c r="G516" s="30" t="s">
        <v>2181</v>
      </c>
      <c r="H516" s="30" t="s">
        <v>7057</v>
      </c>
      <c r="I516" s="30" t="str">
        <f t="shared" ref="I516:I579" si="42">F516 &amp;" - "&amp;G516</f>
        <v>58120 - Vydávání novin</v>
      </c>
      <c r="J516" s="30" t="s">
        <v>2188</v>
      </c>
      <c r="K516" s="30" t="str">
        <f t="shared" ref="K516:K579" si="43">B516 &amp;" - "&amp;G516</f>
        <v>58.12 - Vydávání novin</v>
      </c>
      <c r="L516" s="30" t="s">
        <v>7058</v>
      </c>
      <c r="M516" s="30">
        <v>4</v>
      </c>
      <c r="N516" s="30" t="s">
        <v>5259</v>
      </c>
      <c r="O516">
        <f t="shared" si="39"/>
        <v>1</v>
      </c>
    </row>
    <row r="517" spans="1:15" x14ac:dyDescent="0.25">
      <c r="A517" s="30">
        <v>5</v>
      </c>
      <c r="B517" s="30" t="s">
        <v>7059</v>
      </c>
      <c r="C517" s="51">
        <v>58121</v>
      </c>
      <c r="D517" s="51">
        <f t="shared" si="40"/>
        <v>58121</v>
      </c>
      <c r="E517" s="52">
        <f t="shared" si="41"/>
        <v>58121</v>
      </c>
      <c r="F517" s="51">
        <v>58121</v>
      </c>
      <c r="G517" s="30" t="s">
        <v>7060</v>
      </c>
      <c r="H517" s="30" t="s">
        <v>7061</v>
      </c>
      <c r="I517" s="30" t="str">
        <f t="shared" si="42"/>
        <v>58121 - Vydávání tištěných novin</v>
      </c>
      <c r="J517" s="30" t="s">
        <v>6045</v>
      </c>
      <c r="K517" s="30" t="str">
        <f t="shared" si="43"/>
        <v>58.12.1 - Vydávání tištěných novin</v>
      </c>
      <c r="L517" s="30" t="s">
        <v>7062</v>
      </c>
      <c r="M517" s="30">
        <v>5</v>
      </c>
      <c r="N517" s="30" t="s">
        <v>7059</v>
      </c>
      <c r="O517">
        <f t="shared" ref="O517:O580" si="44">IF(LEN(F517)=5,1,0)</f>
        <v>1</v>
      </c>
    </row>
    <row r="518" spans="1:15" x14ac:dyDescent="0.25">
      <c r="A518" s="30">
        <v>5</v>
      </c>
      <c r="B518" s="30" t="s">
        <v>7063</v>
      </c>
      <c r="C518" s="51">
        <v>58122</v>
      </c>
      <c r="D518" s="51">
        <f t="shared" si="40"/>
        <v>58122</v>
      </c>
      <c r="E518" s="52">
        <f t="shared" si="41"/>
        <v>58122</v>
      </c>
      <c r="F518" s="51">
        <v>58122</v>
      </c>
      <c r="G518" s="30" t="s">
        <v>7064</v>
      </c>
      <c r="H518" s="30" t="s">
        <v>7065</v>
      </c>
      <c r="I518" s="30" t="str">
        <f t="shared" si="42"/>
        <v>58122 - Vydávání novin v jiných formách než tištěných</v>
      </c>
      <c r="J518" s="30" t="s">
        <v>6046</v>
      </c>
      <c r="K518" s="30" t="str">
        <f t="shared" si="43"/>
        <v>58.12.2 - Vydávání novin v jiných formách než tištěných</v>
      </c>
      <c r="L518" s="30" t="s">
        <v>7066</v>
      </c>
      <c r="M518" s="30">
        <v>5</v>
      </c>
      <c r="N518" s="30" t="s">
        <v>7063</v>
      </c>
      <c r="O518">
        <f t="shared" si="44"/>
        <v>1</v>
      </c>
    </row>
    <row r="519" spans="1:15" x14ac:dyDescent="0.25">
      <c r="A519" s="30">
        <v>4</v>
      </c>
      <c r="B519" s="30" t="s">
        <v>5263</v>
      </c>
      <c r="C519" s="51">
        <v>5813</v>
      </c>
      <c r="D519" s="51">
        <f t="shared" si="40"/>
        <v>5813</v>
      </c>
      <c r="E519" s="52" t="str">
        <f t="shared" si="41"/>
        <v>58130</v>
      </c>
      <c r="F519" s="51" t="s">
        <v>2180</v>
      </c>
      <c r="G519" s="30" t="s">
        <v>2187</v>
      </c>
      <c r="H519" s="30" t="s">
        <v>7067</v>
      </c>
      <c r="I519" s="30" t="str">
        <f t="shared" si="42"/>
        <v>58130 - Vydávání časopisů a ostatních periodik</v>
      </c>
      <c r="J519" s="30" t="s">
        <v>2191</v>
      </c>
      <c r="K519" s="30" t="str">
        <f t="shared" si="43"/>
        <v>58.13 - Vydávání časopisů a ostatních periodik</v>
      </c>
      <c r="L519" s="30" t="s">
        <v>7068</v>
      </c>
      <c r="M519" s="30">
        <v>4</v>
      </c>
      <c r="N519" s="30" t="s">
        <v>5263</v>
      </c>
      <c r="O519">
        <f t="shared" si="44"/>
        <v>1</v>
      </c>
    </row>
    <row r="520" spans="1:15" x14ac:dyDescent="0.25">
      <c r="A520" s="30">
        <v>5</v>
      </c>
      <c r="B520" s="30" t="s">
        <v>7069</v>
      </c>
      <c r="C520" s="51">
        <v>58131</v>
      </c>
      <c r="D520" s="51">
        <f t="shared" si="40"/>
        <v>58131</v>
      </c>
      <c r="E520" s="52">
        <f t="shared" si="41"/>
        <v>58131</v>
      </c>
      <c r="F520" s="51">
        <v>58131</v>
      </c>
      <c r="G520" s="30" t="s">
        <v>7070</v>
      </c>
      <c r="H520" s="30" t="s">
        <v>7071</v>
      </c>
      <c r="I520" s="30" t="str">
        <f t="shared" si="42"/>
        <v>58131 - Vydávání tištěných časopisů</v>
      </c>
      <c r="J520" s="30" t="s">
        <v>6047</v>
      </c>
      <c r="K520" s="30" t="str">
        <f t="shared" si="43"/>
        <v>58.13.1 - Vydávání tištěných časopisů</v>
      </c>
      <c r="L520" s="30" t="s">
        <v>7072</v>
      </c>
      <c r="M520" s="30">
        <v>5</v>
      </c>
      <c r="N520" s="30" t="s">
        <v>7069</v>
      </c>
      <c r="O520">
        <f t="shared" si="44"/>
        <v>1</v>
      </c>
    </row>
    <row r="521" spans="1:15" x14ac:dyDescent="0.25">
      <c r="A521" s="30">
        <v>5</v>
      </c>
      <c r="B521" s="30" t="s">
        <v>7073</v>
      </c>
      <c r="C521" s="51">
        <v>58132</v>
      </c>
      <c r="D521" s="51">
        <f t="shared" si="40"/>
        <v>58132</v>
      </c>
      <c r="E521" s="52">
        <f t="shared" si="41"/>
        <v>58132</v>
      </c>
      <c r="F521" s="51">
        <v>58132</v>
      </c>
      <c r="G521" s="30" t="s">
        <v>7074</v>
      </c>
      <c r="H521" s="30" t="s">
        <v>7075</v>
      </c>
      <c r="I521" s="30" t="str">
        <f t="shared" si="42"/>
        <v>58132 - Vydávání časopisů v jiných formách než tištěných</v>
      </c>
      <c r="J521" s="30" t="s">
        <v>6048</v>
      </c>
      <c r="K521" s="30" t="str">
        <f t="shared" si="43"/>
        <v>58.13.2 - Vydávání časopisů v jiných formách než tištěných</v>
      </c>
      <c r="L521" s="30" t="s">
        <v>7076</v>
      </c>
      <c r="M521" s="30">
        <v>5</v>
      </c>
      <c r="N521" s="30" t="s">
        <v>7073</v>
      </c>
      <c r="O521">
        <f t="shared" si="44"/>
        <v>1</v>
      </c>
    </row>
    <row r="522" spans="1:15" x14ac:dyDescent="0.25">
      <c r="A522" s="30">
        <v>5</v>
      </c>
      <c r="B522" s="30" t="s">
        <v>7077</v>
      </c>
      <c r="C522" s="51">
        <v>58139</v>
      </c>
      <c r="D522" s="51">
        <f t="shared" si="40"/>
        <v>58139</v>
      </c>
      <c r="E522" s="52">
        <f t="shared" si="41"/>
        <v>58139</v>
      </c>
      <c r="F522" s="51">
        <v>58139</v>
      </c>
      <c r="G522" s="30" t="s">
        <v>7078</v>
      </c>
      <c r="H522" s="30" t="s">
        <v>7079</v>
      </c>
      <c r="I522" s="30" t="str">
        <f t="shared" si="42"/>
        <v>58139 - Vydávání ostatních periodik</v>
      </c>
      <c r="J522" s="30" t="s">
        <v>6049</v>
      </c>
      <c r="K522" s="30" t="str">
        <f t="shared" si="43"/>
        <v>58.13.9 - Vydávání ostatních periodik</v>
      </c>
      <c r="L522" s="30" t="s">
        <v>7080</v>
      </c>
      <c r="M522" s="30">
        <v>5</v>
      </c>
      <c r="N522" s="30" t="s">
        <v>7077</v>
      </c>
      <c r="O522">
        <f t="shared" si="44"/>
        <v>1</v>
      </c>
    </row>
    <row r="523" spans="1:15" x14ac:dyDescent="0.25">
      <c r="A523" s="30">
        <v>4</v>
      </c>
      <c r="B523" s="30" t="s">
        <v>5269</v>
      </c>
      <c r="C523" s="51">
        <v>5819</v>
      </c>
      <c r="D523" s="51">
        <f t="shared" si="40"/>
        <v>5819</v>
      </c>
      <c r="E523" s="52" t="str">
        <f t="shared" si="41"/>
        <v>58190</v>
      </c>
      <c r="F523" s="51" t="s">
        <v>2178</v>
      </c>
      <c r="G523" s="30" t="s">
        <v>2179</v>
      </c>
      <c r="H523" s="30" t="s">
        <v>7081</v>
      </c>
      <c r="I523" s="30" t="str">
        <f t="shared" si="42"/>
        <v>58190 - Ostatní vydavatelské činnosti, kromě vydávání softwaru</v>
      </c>
      <c r="J523" s="30" t="s">
        <v>2183</v>
      </c>
      <c r="K523" s="30" t="str">
        <f t="shared" si="43"/>
        <v>58.19 - Ostatní vydavatelské činnosti, kromě vydávání softwaru</v>
      </c>
      <c r="L523" s="30" t="s">
        <v>7082</v>
      </c>
      <c r="M523" s="30">
        <v>4</v>
      </c>
      <c r="N523" s="30" t="s">
        <v>5269</v>
      </c>
      <c r="O523">
        <f t="shared" si="44"/>
        <v>1</v>
      </c>
    </row>
    <row r="524" spans="1:15" x14ac:dyDescent="0.25">
      <c r="A524" s="30">
        <v>4</v>
      </c>
      <c r="B524" s="30" t="s">
        <v>5272</v>
      </c>
      <c r="C524" s="51">
        <v>5821</v>
      </c>
      <c r="D524" s="51">
        <f t="shared" si="40"/>
        <v>5821</v>
      </c>
      <c r="E524" s="52" t="str">
        <f t="shared" si="41"/>
        <v>58210</v>
      </c>
      <c r="F524" s="51" t="s">
        <v>2192</v>
      </c>
      <c r="G524" s="30" t="s">
        <v>2195</v>
      </c>
      <c r="H524" s="30" t="s">
        <v>7083</v>
      </c>
      <c r="I524" s="30" t="str">
        <f t="shared" si="42"/>
        <v>58210 - Vydávání videoher</v>
      </c>
      <c r="J524" s="30" t="s">
        <v>2199</v>
      </c>
      <c r="K524" s="30" t="str">
        <f t="shared" si="43"/>
        <v>58.21 - Vydávání videoher</v>
      </c>
      <c r="L524" s="30" t="s">
        <v>7084</v>
      </c>
      <c r="M524" s="30">
        <v>4</v>
      </c>
      <c r="N524" s="30" t="s">
        <v>5272</v>
      </c>
      <c r="O524">
        <f t="shared" si="44"/>
        <v>1</v>
      </c>
    </row>
    <row r="525" spans="1:15" x14ac:dyDescent="0.25">
      <c r="A525" s="30">
        <v>4</v>
      </c>
      <c r="B525" s="30" t="s">
        <v>5275</v>
      </c>
      <c r="C525" s="51">
        <v>5829</v>
      </c>
      <c r="D525" s="51">
        <f t="shared" ref="D525:D588" si="45">C525</f>
        <v>5829</v>
      </c>
      <c r="E525" s="52" t="str">
        <f t="shared" si="41"/>
        <v>58290</v>
      </c>
      <c r="F525" s="51" t="s">
        <v>2196</v>
      </c>
      <c r="G525" s="30" t="s">
        <v>2197</v>
      </c>
      <c r="H525" s="30" t="s">
        <v>7085</v>
      </c>
      <c r="I525" s="30" t="str">
        <f t="shared" si="42"/>
        <v>58290 - Ostatní vydávání softwaru</v>
      </c>
      <c r="J525" s="30" t="s">
        <v>2198</v>
      </c>
      <c r="K525" s="30" t="str">
        <f t="shared" si="43"/>
        <v>58.29 - Ostatní vydávání softwaru</v>
      </c>
      <c r="L525" s="30" t="s">
        <v>5277</v>
      </c>
      <c r="M525" s="30">
        <v>4</v>
      </c>
      <c r="N525" s="30" t="s">
        <v>5275</v>
      </c>
      <c r="O525">
        <f t="shared" si="44"/>
        <v>1</v>
      </c>
    </row>
    <row r="526" spans="1:15" x14ac:dyDescent="0.25">
      <c r="A526" s="30">
        <v>4</v>
      </c>
      <c r="B526" s="30" t="s">
        <v>5278</v>
      </c>
      <c r="C526" s="51">
        <v>5911</v>
      </c>
      <c r="D526" s="51">
        <f t="shared" si="45"/>
        <v>5911</v>
      </c>
      <c r="E526" s="52" t="str">
        <f t="shared" si="41"/>
        <v>59110</v>
      </c>
      <c r="F526" s="51" t="s">
        <v>2200</v>
      </c>
      <c r="G526" s="30" t="s">
        <v>2203</v>
      </c>
      <c r="H526" s="30" t="s">
        <v>7086</v>
      </c>
      <c r="I526" s="30" t="str">
        <f t="shared" si="42"/>
        <v>59110 - Produkce filmů, videozáznamů a televizních pořadů</v>
      </c>
      <c r="J526" s="30" t="s">
        <v>2208</v>
      </c>
      <c r="K526" s="30" t="str">
        <f t="shared" si="43"/>
        <v>59.11 - Produkce filmů, videozáznamů a televizních pořadů</v>
      </c>
      <c r="L526" s="30" t="s">
        <v>7087</v>
      </c>
      <c r="M526" s="30">
        <v>4</v>
      </c>
      <c r="N526" s="30" t="s">
        <v>5278</v>
      </c>
      <c r="O526">
        <f t="shared" si="44"/>
        <v>1</v>
      </c>
    </row>
    <row r="527" spans="1:15" x14ac:dyDescent="0.25">
      <c r="A527" s="30">
        <v>4</v>
      </c>
      <c r="B527" s="30" t="s">
        <v>5281</v>
      </c>
      <c r="C527" s="51">
        <v>5912</v>
      </c>
      <c r="D527" s="51">
        <f t="shared" si="45"/>
        <v>5912</v>
      </c>
      <c r="E527" s="52" t="str">
        <f t="shared" si="41"/>
        <v>59120</v>
      </c>
      <c r="F527" s="51" t="s">
        <v>2204</v>
      </c>
      <c r="G527" s="30" t="s">
        <v>2207</v>
      </c>
      <c r="H527" s="30" t="s">
        <v>7088</v>
      </c>
      <c r="I527" s="30" t="str">
        <f t="shared" si="42"/>
        <v>59120 - Postprodukce filmů, videozáznamů a televizních pořadů</v>
      </c>
      <c r="J527" s="30" t="s">
        <v>2213</v>
      </c>
      <c r="K527" s="30" t="str">
        <f t="shared" si="43"/>
        <v>59.12 - Postprodukce filmů, videozáznamů a televizních pořadů</v>
      </c>
      <c r="L527" s="30" t="s">
        <v>7089</v>
      </c>
      <c r="M527" s="30">
        <v>4</v>
      </c>
      <c r="N527" s="30" t="s">
        <v>5281</v>
      </c>
      <c r="O527">
        <f t="shared" si="44"/>
        <v>1</v>
      </c>
    </row>
    <row r="528" spans="1:15" x14ac:dyDescent="0.25">
      <c r="A528" s="30">
        <v>4</v>
      </c>
      <c r="B528" s="30" t="s">
        <v>5284</v>
      </c>
      <c r="C528" s="51">
        <v>5913</v>
      </c>
      <c r="D528" s="51">
        <f t="shared" si="45"/>
        <v>5913</v>
      </c>
      <c r="E528" s="52" t="str">
        <f t="shared" si="41"/>
        <v>59130</v>
      </c>
      <c r="F528" s="51" t="s">
        <v>2209</v>
      </c>
      <c r="G528" s="30" t="s">
        <v>2212</v>
      </c>
      <c r="H528" s="30" t="s">
        <v>7090</v>
      </c>
      <c r="I528" s="30" t="str">
        <f t="shared" si="42"/>
        <v>59130 - Distribuce filmů a videozáznamů</v>
      </c>
      <c r="J528" s="30" t="s">
        <v>2217</v>
      </c>
      <c r="K528" s="30" t="str">
        <f t="shared" si="43"/>
        <v>59.13 - Distribuce filmů a videozáznamů</v>
      </c>
      <c r="L528" s="30" t="s">
        <v>7091</v>
      </c>
      <c r="M528" s="30">
        <v>4</v>
      </c>
      <c r="N528" s="30" t="s">
        <v>5284</v>
      </c>
      <c r="O528">
        <f t="shared" si="44"/>
        <v>1</v>
      </c>
    </row>
    <row r="529" spans="1:15" x14ac:dyDescent="0.25">
      <c r="A529" s="30">
        <v>4</v>
      </c>
      <c r="B529" s="30" t="s">
        <v>5287</v>
      </c>
      <c r="C529" s="51">
        <v>5914</v>
      </c>
      <c r="D529" s="51">
        <f t="shared" si="45"/>
        <v>5914</v>
      </c>
      <c r="E529" s="52" t="str">
        <f t="shared" si="41"/>
        <v>59140</v>
      </c>
      <c r="F529" s="51" t="s">
        <v>2214</v>
      </c>
      <c r="G529" s="30" t="s">
        <v>2215</v>
      </c>
      <c r="H529" s="30" t="s">
        <v>7092</v>
      </c>
      <c r="I529" s="30" t="str">
        <f t="shared" si="42"/>
        <v>59140 - Promítání filmů</v>
      </c>
      <c r="J529" s="30" t="s">
        <v>2216</v>
      </c>
      <c r="K529" s="30" t="str">
        <f t="shared" si="43"/>
        <v>59.14 - Promítání filmů</v>
      </c>
      <c r="L529" s="30" t="s">
        <v>7093</v>
      </c>
      <c r="M529" s="30">
        <v>4</v>
      </c>
      <c r="N529" s="30" t="s">
        <v>5287</v>
      </c>
      <c r="O529">
        <f t="shared" si="44"/>
        <v>1</v>
      </c>
    </row>
    <row r="530" spans="1:15" x14ac:dyDescent="0.25">
      <c r="A530" s="30">
        <v>4</v>
      </c>
      <c r="B530" s="30" t="s">
        <v>5291</v>
      </c>
      <c r="C530" s="51">
        <v>5920</v>
      </c>
      <c r="D530" s="51">
        <f t="shared" si="45"/>
        <v>5920</v>
      </c>
      <c r="E530" s="52" t="str">
        <f t="shared" si="41"/>
        <v>59200</v>
      </c>
      <c r="F530" s="51" t="s">
        <v>2218</v>
      </c>
      <c r="G530" s="30" t="s">
        <v>2219</v>
      </c>
      <c r="H530" s="30" t="s">
        <v>7094</v>
      </c>
      <c r="I530" s="30" t="str">
        <f t="shared" si="42"/>
        <v>59200 - Pořizování zvukových nahrávek a hudební vydavatelské činnosti</v>
      </c>
      <c r="J530" s="30" t="s">
        <v>2220</v>
      </c>
      <c r="K530" s="30" t="str">
        <f t="shared" si="43"/>
        <v>59.20 - Pořizování zvukových nahrávek a hudební vydavatelské činnosti</v>
      </c>
      <c r="L530" s="30" t="s">
        <v>5294</v>
      </c>
      <c r="M530" s="30">
        <v>4</v>
      </c>
      <c r="N530" s="30" t="s">
        <v>5291</v>
      </c>
      <c r="O530">
        <f t="shared" si="44"/>
        <v>1</v>
      </c>
    </row>
    <row r="531" spans="1:15" x14ac:dyDescent="0.25">
      <c r="A531" s="30">
        <v>4</v>
      </c>
      <c r="B531" s="30" t="s">
        <v>5295</v>
      </c>
      <c r="C531" s="51">
        <v>6010</v>
      </c>
      <c r="D531" s="51">
        <f t="shared" si="45"/>
        <v>6010</v>
      </c>
      <c r="E531" s="52" t="str">
        <f t="shared" si="41"/>
        <v>60100</v>
      </c>
      <c r="F531" s="51" t="s">
        <v>2221</v>
      </c>
      <c r="G531" s="30" t="s">
        <v>2224</v>
      </c>
      <c r="H531" s="30" t="s">
        <v>7095</v>
      </c>
      <c r="I531" s="30" t="str">
        <f t="shared" si="42"/>
        <v>60100 - Rozhlasové vysílání a distribuce zvukových záznamů</v>
      </c>
      <c r="J531" s="30" t="s">
        <v>2229</v>
      </c>
      <c r="K531" s="30" t="str">
        <f t="shared" si="43"/>
        <v>60.10 - Rozhlasové vysílání a distribuce zvukových záznamů</v>
      </c>
      <c r="L531" s="30" t="s">
        <v>7096</v>
      </c>
      <c r="M531" s="30">
        <v>4</v>
      </c>
      <c r="N531" s="30" t="s">
        <v>5295</v>
      </c>
      <c r="O531">
        <f t="shared" si="44"/>
        <v>1</v>
      </c>
    </row>
    <row r="532" spans="1:15" x14ac:dyDescent="0.25">
      <c r="A532" s="30">
        <v>5</v>
      </c>
      <c r="B532" s="30" t="s">
        <v>7097</v>
      </c>
      <c r="C532" s="51">
        <v>60101</v>
      </c>
      <c r="D532" s="51">
        <f t="shared" si="45"/>
        <v>60101</v>
      </c>
      <c r="E532" s="52">
        <f t="shared" si="41"/>
        <v>60101</v>
      </c>
      <c r="F532" s="51">
        <v>60101</v>
      </c>
      <c r="G532" s="30" t="s">
        <v>2222</v>
      </c>
      <c r="H532" s="30" t="s">
        <v>7098</v>
      </c>
      <c r="I532" s="30" t="str">
        <f t="shared" si="42"/>
        <v>60101 - Rozhlasové vysílání</v>
      </c>
      <c r="J532" s="30" t="s">
        <v>6050</v>
      </c>
      <c r="K532" s="30" t="str">
        <f t="shared" si="43"/>
        <v>60.10.1 - Rozhlasové vysílání</v>
      </c>
      <c r="L532" s="30" t="s">
        <v>7099</v>
      </c>
      <c r="M532" s="30">
        <v>5</v>
      </c>
      <c r="N532" s="30" t="s">
        <v>7097</v>
      </c>
      <c r="O532">
        <f t="shared" si="44"/>
        <v>1</v>
      </c>
    </row>
    <row r="533" spans="1:15" x14ac:dyDescent="0.25">
      <c r="A533" s="30">
        <v>5</v>
      </c>
      <c r="B533" s="30" t="s">
        <v>7100</v>
      </c>
      <c r="C533" s="51">
        <v>60102</v>
      </c>
      <c r="D533" s="51">
        <f t="shared" si="45"/>
        <v>60102</v>
      </c>
      <c r="E533" s="52">
        <f t="shared" si="41"/>
        <v>60102</v>
      </c>
      <c r="F533" s="51">
        <v>60102</v>
      </c>
      <c r="G533" s="30" t="s">
        <v>7101</v>
      </c>
      <c r="H533" s="30" t="s">
        <v>7102</v>
      </c>
      <c r="I533" s="30" t="str">
        <f t="shared" si="42"/>
        <v>60102 - Distribuce zvukových záznamů</v>
      </c>
      <c r="J533" s="30" t="s">
        <v>6051</v>
      </c>
      <c r="K533" s="30" t="str">
        <f t="shared" si="43"/>
        <v>60.10.2 - Distribuce zvukových záznamů</v>
      </c>
      <c r="L533" s="30" t="s">
        <v>7103</v>
      </c>
      <c r="M533" s="30">
        <v>5</v>
      </c>
      <c r="N533" s="30" t="s">
        <v>7100</v>
      </c>
      <c r="O533">
        <f t="shared" si="44"/>
        <v>1</v>
      </c>
    </row>
    <row r="534" spans="1:15" x14ac:dyDescent="0.25">
      <c r="A534" s="30">
        <v>4</v>
      </c>
      <c r="B534" s="30" t="s">
        <v>5298</v>
      </c>
      <c r="C534" s="51">
        <v>6020</v>
      </c>
      <c r="D534" s="51">
        <f t="shared" si="45"/>
        <v>6020</v>
      </c>
      <c r="E534" s="52" t="str">
        <f t="shared" si="41"/>
        <v>60200</v>
      </c>
      <c r="F534" s="51" t="s">
        <v>2225</v>
      </c>
      <c r="G534" s="30" t="s">
        <v>2228</v>
      </c>
      <c r="H534" s="30" t="s">
        <v>7104</v>
      </c>
      <c r="I534" s="30" t="str">
        <f t="shared" si="42"/>
        <v>60200 - Tvorba televizních programů, televizní vysílání a distribuce videozáznamů</v>
      </c>
      <c r="J534" s="30" t="s">
        <v>2234</v>
      </c>
      <c r="K534" s="30" t="str">
        <f t="shared" si="43"/>
        <v>60.20 - Tvorba televizních programů, televizní vysílání a distribuce videozáznamů</v>
      </c>
      <c r="L534" s="30" t="s">
        <v>7105</v>
      </c>
      <c r="M534" s="30">
        <v>4</v>
      </c>
      <c r="N534" s="30" t="s">
        <v>5298</v>
      </c>
      <c r="O534">
        <f t="shared" si="44"/>
        <v>1</v>
      </c>
    </row>
    <row r="535" spans="1:15" x14ac:dyDescent="0.25">
      <c r="A535" s="30">
        <v>4</v>
      </c>
      <c r="B535" s="30" t="s">
        <v>7106</v>
      </c>
      <c r="C535" s="51">
        <v>6031</v>
      </c>
      <c r="D535" s="51">
        <f t="shared" si="45"/>
        <v>6031</v>
      </c>
      <c r="E535" s="52" t="str">
        <f t="shared" si="41"/>
        <v>60310</v>
      </c>
      <c r="F535" s="51" t="s">
        <v>2308</v>
      </c>
      <c r="G535" s="30" t="s">
        <v>2309</v>
      </c>
      <c r="H535" s="30" t="s">
        <v>7107</v>
      </c>
      <c r="I535" s="30" t="str">
        <f t="shared" si="42"/>
        <v>60310 - Činnosti zpravodajských kanceláří a agentur</v>
      </c>
      <c r="J535" s="30" t="s">
        <v>2316</v>
      </c>
      <c r="K535" s="30" t="str">
        <f t="shared" si="43"/>
        <v>60.31 - Činnosti zpravodajských kanceláří a agentur</v>
      </c>
      <c r="L535" s="30" t="s">
        <v>7108</v>
      </c>
      <c r="M535" s="30">
        <v>4</v>
      </c>
      <c r="N535" s="30" t="s">
        <v>7106</v>
      </c>
      <c r="O535">
        <f t="shared" si="44"/>
        <v>1</v>
      </c>
    </row>
    <row r="536" spans="1:15" x14ac:dyDescent="0.25">
      <c r="A536" s="30">
        <v>4</v>
      </c>
      <c r="B536" s="30" t="s">
        <v>7109</v>
      </c>
      <c r="C536" s="51">
        <v>6039</v>
      </c>
      <c r="D536" s="51">
        <f t="shared" si="45"/>
        <v>6039</v>
      </c>
      <c r="E536" s="52" t="str">
        <f t="shared" si="41"/>
        <v>60390</v>
      </c>
      <c r="F536" s="51" t="s">
        <v>1938</v>
      </c>
      <c r="G536" s="30" t="s">
        <v>1939</v>
      </c>
      <c r="H536" s="30" t="s">
        <v>7110</v>
      </c>
      <c r="I536" s="30" t="str">
        <f t="shared" si="42"/>
        <v>60390 - Ostatní činnosti související s distribucí obsahu</v>
      </c>
      <c r="J536" s="30" t="s">
        <v>1944</v>
      </c>
      <c r="K536" s="30" t="str">
        <f t="shared" si="43"/>
        <v>60.39 - Ostatní činnosti související s distribucí obsahu</v>
      </c>
      <c r="L536" s="30" t="s">
        <v>7111</v>
      </c>
      <c r="M536" s="30">
        <v>4</v>
      </c>
      <c r="N536" s="30" t="s">
        <v>7109</v>
      </c>
      <c r="O536">
        <f t="shared" si="44"/>
        <v>1</v>
      </c>
    </row>
    <row r="537" spans="1:15" x14ac:dyDescent="0.25">
      <c r="A537" s="30">
        <v>4</v>
      </c>
      <c r="B537" s="30" t="s">
        <v>5301</v>
      </c>
      <c r="C537" s="51">
        <v>6110</v>
      </c>
      <c r="D537" s="51">
        <f t="shared" si="45"/>
        <v>6110</v>
      </c>
      <c r="E537" s="52" t="str">
        <f t="shared" si="41"/>
        <v>61100</v>
      </c>
      <c r="F537" s="51" t="s">
        <v>2230</v>
      </c>
      <c r="G537" s="30" t="s">
        <v>2233</v>
      </c>
      <c r="H537" s="30" t="s">
        <v>7112</v>
      </c>
      <c r="I537" s="30" t="str">
        <f t="shared" si="42"/>
        <v>61100 - Činnosti související s kabelovou, bezdrátovou a satelitní telekomunikační sítí</v>
      </c>
      <c r="J537" s="30" t="s">
        <v>2238</v>
      </c>
      <c r="K537" s="30" t="str">
        <f t="shared" si="43"/>
        <v>61.10 - Činnosti související s kabelovou, bezdrátovou a satelitní telekomunikační sítí</v>
      </c>
      <c r="L537" s="30" t="s">
        <v>7113</v>
      </c>
      <c r="M537" s="30">
        <v>4</v>
      </c>
      <c r="N537" s="30" t="s">
        <v>5301</v>
      </c>
      <c r="O537">
        <f t="shared" si="44"/>
        <v>1</v>
      </c>
    </row>
    <row r="538" spans="1:15" x14ac:dyDescent="0.25">
      <c r="A538" s="30">
        <v>4</v>
      </c>
      <c r="B538" s="30" t="s">
        <v>5320</v>
      </c>
      <c r="C538" s="51">
        <v>6120</v>
      </c>
      <c r="D538" s="51">
        <f t="shared" si="45"/>
        <v>6120</v>
      </c>
      <c r="E538" s="52" t="str">
        <f t="shared" si="41"/>
        <v>61200</v>
      </c>
      <c r="F538" s="51" t="s">
        <v>2251</v>
      </c>
      <c r="G538" s="30" t="s">
        <v>2275</v>
      </c>
      <c r="H538" s="30" t="s">
        <v>7114</v>
      </c>
      <c r="I538" s="30" t="str">
        <f t="shared" si="42"/>
        <v>61200 - Činnosti v oblasti přeprodeje telekomunikačních služeb a zprostředkování telekomunikačních činností</v>
      </c>
      <c r="J538" s="30" t="s">
        <v>2276</v>
      </c>
      <c r="K538" s="30" t="str">
        <f t="shared" si="43"/>
        <v>61.20 - Činnosti v oblasti přeprodeje telekomunikačních služeb a zprostředkování telekomunikačních činností</v>
      </c>
      <c r="L538" s="30" t="s">
        <v>7115</v>
      </c>
      <c r="M538" s="30">
        <v>4</v>
      </c>
      <c r="N538" s="30" t="s">
        <v>5320</v>
      </c>
      <c r="O538">
        <f t="shared" si="44"/>
        <v>1</v>
      </c>
    </row>
    <row r="539" spans="1:15" x14ac:dyDescent="0.25">
      <c r="A539" s="30">
        <v>4</v>
      </c>
      <c r="B539" s="30" t="s">
        <v>5340</v>
      </c>
      <c r="C539" s="51">
        <v>6190</v>
      </c>
      <c r="D539" s="51">
        <f t="shared" si="45"/>
        <v>6190</v>
      </c>
      <c r="E539" s="52" t="str">
        <f t="shared" si="41"/>
        <v>61900</v>
      </c>
      <c r="F539" s="51" t="s">
        <v>2254</v>
      </c>
      <c r="G539" s="30" t="s">
        <v>2255</v>
      </c>
      <c r="H539" s="30" t="s">
        <v>7116</v>
      </c>
      <c r="I539" s="30" t="str">
        <f t="shared" si="42"/>
        <v>61900 - Ostatní telekomunikační činnosti</v>
      </c>
      <c r="J539" s="30" t="s">
        <v>2259</v>
      </c>
      <c r="K539" s="30" t="str">
        <f t="shared" si="43"/>
        <v>61.90 - Ostatní telekomunikační činnosti</v>
      </c>
      <c r="L539" s="30" t="s">
        <v>5342</v>
      </c>
      <c r="M539" s="30">
        <v>4</v>
      </c>
      <c r="N539" s="30" t="s">
        <v>5340</v>
      </c>
      <c r="O539">
        <f t="shared" si="44"/>
        <v>1</v>
      </c>
    </row>
    <row r="540" spans="1:15" x14ac:dyDescent="0.25">
      <c r="A540" s="30">
        <v>4</v>
      </c>
      <c r="B540" s="30" t="s">
        <v>7117</v>
      </c>
      <c r="C540" s="51">
        <v>6210</v>
      </c>
      <c r="D540" s="51">
        <f t="shared" si="45"/>
        <v>6210</v>
      </c>
      <c r="E540" s="52" t="str">
        <f t="shared" si="41"/>
        <v>62100</v>
      </c>
      <c r="F540" s="51" t="s">
        <v>2280</v>
      </c>
      <c r="G540" s="30" t="s">
        <v>2281</v>
      </c>
      <c r="H540" s="30" t="s">
        <v>7118</v>
      </c>
      <c r="I540" s="30" t="str">
        <f t="shared" si="42"/>
        <v>62100 - Počítačové programování</v>
      </c>
      <c r="J540" s="30" t="s">
        <v>2287</v>
      </c>
      <c r="K540" s="30" t="str">
        <f t="shared" si="43"/>
        <v>62.10 - Počítačové programování</v>
      </c>
      <c r="L540" s="30" t="s">
        <v>7119</v>
      </c>
      <c r="M540" s="30">
        <v>4</v>
      </c>
      <c r="N540" s="30" t="s">
        <v>7117</v>
      </c>
      <c r="O540">
        <f t="shared" si="44"/>
        <v>1</v>
      </c>
    </row>
    <row r="541" spans="1:15" x14ac:dyDescent="0.25">
      <c r="A541" s="30">
        <v>5</v>
      </c>
      <c r="B541" s="30" t="s">
        <v>7120</v>
      </c>
      <c r="C541" s="51">
        <v>62101</v>
      </c>
      <c r="D541" s="51">
        <f t="shared" si="45"/>
        <v>62101</v>
      </c>
      <c r="E541" s="52">
        <f t="shared" si="41"/>
        <v>62101</v>
      </c>
      <c r="F541" s="51">
        <v>62101</v>
      </c>
      <c r="G541" s="30" t="s">
        <v>7121</v>
      </c>
      <c r="H541" s="30" t="s">
        <v>7122</v>
      </c>
      <c r="I541" s="30" t="str">
        <f t="shared" si="42"/>
        <v>62101 - Programování a vývoj počítačových her, herního softwaru a herních nástrojů</v>
      </c>
      <c r="J541" s="30" t="s">
        <v>6052</v>
      </c>
      <c r="K541" s="30" t="str">
        <f t="shared" si="43"/>
        <v>62.10.1 - Programování a vývoj počítačových her, herního softwaru a herních nástrojů</v>
      </c>
      <c r="L541" s="30" t="s">
        <v>7123</v>
      </c>
      <c r="M541" s="30">
        <v>5</v>
      </c>
      <c r="N541" s="30" t="s">
        <v>7120</v>
      </c>
      <c r="O541">
        <f t="shared" si="44"/>
        <v>1</v>
      </c>
    </row>
    <row r="542" spans="1:15" x14ac:dyDescent="0.25">
      <c r="A542" s="30">
        <v>5</v>
      </c>
      <c r="B542" s="30" t="s">
        <v>7124</v>
      </c>
      <c r="C542" s="51">
        <v>62109</v>
      </c>
      <c r="D542" s="51">
        <f t="shared" si="45"/>
        <v>62109</v>
      </c>
      <c r="E542" s="52">
        <f t="shared" si="41"/>
        <v>62109</v>
      </c>
      <c r="F542" s="51">
        <v>62109</v>
      </c>
      <c r="G542" s="30" t="s">
        <v>7125</v>
      </c>
      <c r="H542" s="30" t="s">
        <v>7126</v>
      </c>
      <c r="I542" s="30" t="str">
        <f t="shared" si="42"/>
        <v>62109 - Ostatní počítačové programování</v>
      </c>
      <c r="J542" s="30" t="s">
        <v>6053</v>
      </c>
      <c r="K542" s="30" t="str">
        <f t="shared" si="43"/>
        <v>62.10.9 - Ostatní počítačové programování</v>
      </c>
      <c r="L542" s="30" t="s">
        <v>7127</v>
      </c>
      <c r="M542" s="30">
        <v>5</v>
      </c>
      <c r="N542" s="30" t="s">
        <v>7124</v>
      </c>
      <c r="O542">
        <f t="shared" si="44"/>
        <v>1</v>
      </c>
    </row>
    <row r="543" spans="1:15" x14ac:dyDescent="0.25">
      <c r="A543" s="30">
        <v>4</v>
      </c>
      <c r="B543" s="30" t="s">
        <v>7128</v>
      </c>
      <c r="C543" s="51">
        <v>6220</v>
      </c>
      <c r="D543" s="51">
        <f t="shared" si="45"/>
        <v>6220</v>
      </c>
      <c r="E543" s="52" t="str">
        <f t="shared" si="41"/>
        <v>62200</v>
      </c>
      <c r="F543" s="51" t="s">
        <v>2285</v>
      </c>
      <c r="G543" s="30" t="s">
        <v>2286</v>
      </c>
      <c r="H543" s="30" t="s">
        <v>7129</v>
      </c>
      <c r="I543" s="30" t="str">
        <f t="shared" si="42"/>
        <v>62200 - Poradenství v oblasti počítačů a správa počítačových systémů</v>
      </c>
      <c r="J543" s="30" t="s">
        <v>2291</v>
      </c>
      <c r="K543" s="30" t="str">
        <f t="shared" si="43"/>
        <v>62.20 - Poradenství v oblasti počítačů a správa počítačových systémů</v>
      </c>
      <c r="L543" s="30" t="s">
        <v>7130</v>
      </c>
      <c r="M543" s="30">
        <v>4</v>
      </c>
      <c r="N543" s="30" t="s">
        <v>7128</v>
      </c>
      <c r="O543">
        <f t="shared" si="44"/>
        <v>1</v>
      </c>
    </row>
    <row r="544" spans="1:15" x14ac:dyDescent="0.25">
      <c r="A544" s="30">
        <v>4</v>
      </c>
      <c r="B544" s="30" t="s">
        <v>7131</v>
      </c>
      <c r="C544" s="51">
        <v>6290</v>
      </c>
      <c r="D544" s="51">
        <f t="shared" si="45"/>
        <v>6290</v>
      </c>
      <c r="E544" s="52" t="str">
        <f t="shared" si="41"/>
        <v>62900</v>
      </c>
      <c r="F544" s="51" t="s">
        <v>2295</v>
      </c>
      <c r="G544" s="30" t="s">
        <v>2296</v>
      </c>
      <c r="H544" s="30" t="s">
        <v>7132</v>
      </c>
      <c r="I544" s="30" t="str">
        <f t="shared" si="42"/>
        <v>62900 - Ostatní činnosti v oblasti informačních technologií a počítačů</v>
      </c>
      <c r="J544" s="30" t="s">
        <v>2300</v>
      </c>
      <c r="K544" s="30" t="str">
        <f t="shared" si="43"/>
        <v>62.90 - Ostatní činnosti v oblasti informačních technologií a počítačů</v>
      </c>
      <c r="L544" s="30" t="s">
        <v>7133</v>
      </c>
      <c r="M544" s="30">
        <v>4</v>
      </c>
      <c r="N544" s="30" t="s">
        <v>7131</v>
      </c>
      <c r="O544">
        <f t="shared" si="44"/>
        <v>1</v>
      </c>
    </row>
    <row r="545" spans="1:15" x14ac:dyDescent="0.25">
      <c r="A545" s="30">
        <v>4</v>
      </c>
      <c r="B545" s="30" t="s">
        <v>7134</v>
      </c>
      <c r="C545" s="51">
        <v>6310</v>
      </c>
      <c r="D545" s="51">
        <f t="shared" si="45"/>
        <v>6310</v>
      </c>
      <c r="E545" s="52" t="str">
        <f t="shared" si="41"/>
        <v>63100</v>
      </c>
      <c r="F545" s="51" t="s">
        <v>2076</v>
      </c>
      <c r="G545" s="30" t="s">
        <v>2077</v>
      </c>
      <c r="H545" s="30" t="s">
        <v>7135</v>
      </c>
      <c r="I545" s="30" t="str">
        <f t="shared" si="42"/>
        <v>63100 - Poskytování počítačové infrastruktury, zpracování dat, hosting a související činnosti</v>
      </c>
      <c r="J545" s="30" t="s">
        <v>2081</v>
      </c>
      <c r="K545" s="30" t="str">
        <f t="shared" si="43"/>
        <v>63.10 - Poskytování počítačové infrastruktury, zpracování dat, hosting a související činnosti</v>
      </c>
      <c r="L545" s="30" t="s">
        <v>7136</v>
      </c>
      <c r="M545" s="30">
        <v>4</v>
      </c>
      <c r="N545" s="30" t="s">
        <v>7134</v>
      </c>
      <c r="O545">
        <f t="shared" si="44"/>
        <v>1</v>
      </c>
    </row>
    <row r="546" spans="1:15" x14ac:dyDescent="0.25">
      <c r="A546" s="30">
        <v>4</v>
      </c>
      <c r="B546" s="30" t="s">
        <v>5365</v>
      </c>
      <c r="C546" s="51">
        <v>6391</v>
      </c>
      <c r="D546" s="51">
        <f t="shared" si="45"/>
        <v>6391</v>
      </c>
      <c r="E546" s="52" t="str">
        <f t="shared" si="41"/>
        <v>63910</v>
      </c>
      <c r="F546" s="51" t="s">
        <v>2304</v>
      </c>
      <c r="G546" s="30" t="s">
        <v>2305</v>
      </c>
      <c r="H546" s="30" t="s">
        <v>7137</v>
      </c>
      <c r="I546" s="30" t="str">
        <f t="shared" si="42"/>
        <v>63910 - Činnosti webových vyhledávacích portálů</v>
      </c>
      <c r="J546" s="30" t="s">
        <v>2310</v>
      </c>
      <c r="K546" s="30" t="str">
        <f t="shared" si="43"/>
        <v>63.91 - Činnosti webových vyhledávacích portálů</v>
      </c>
      <c r="L546" s="30" t="s">
        <v>7138</v>
      </c>
      <c r="M546" s="30">
        <v>4</v>
      </c>
      <c r="N546" s="30" t="s">
        <v>5365</v>
      </c>
      <c r="O546">
        <f t="shared" si="44"/>
        <v>1</v>
      </c>
    </row>
    <row r="547" spans="1:15" x14ac:dyDescent="0.25">
      <c r="A547" s="30">
        <v>4</v>
      </c>
      <c r="B547" s="30" t="s">
        <v>7139</v>
      </c>
      <c r="C547" s="51">
        <v>6392</v>
      </c>
      <c r="D547" s="51">
        <f t="shared" si="45"/>
        <v>6392</v>
      </c>
      <c r="E547" s="52" t="str">
        <f t="shared" si="41"/>
        <v>63920</v>
      </c>
      <c r="F547" s="51" t="s">
        <v>2314</v>
      </c>
      <c r="G547" s="30" t="s">
        <v>2315</v>
      </c>
      <c r="H547" s="30" t="s">
        <v>7140</v>
      </c>
      <c r="I547" s="30" t="str">
        <f t="shared" si="42"/>
        <v>63920 - Ostatní informační činnosti</v>
      </c>
      <c r="J547" s="30" t="s">
        <v>2320</v>
      </c>
      <c r="K547" s="30" t="str">
        <f t="shared" si="43"/>
        <v>63.92 - Ostatní informační činnosti</v>
      </c>
      <c r="L547" s="30" t="s">
        <v>7141</v>
      </c>
      <c r="M547" s="30">
        <v>4</v>
      </c>
      <c r="N547" s="30" t="s">
        <v>7139</v>
      </c>
      <c r="O547">
        <f t="shared" si="44"/>
        <v>1</v>
      </c>
    </row>
    <row r="548" spans="1:15" x14ac:dyDescent="0.25">
      <c r="A548" s="30">
        <v>4</v>
      </c>
      <c r="B548" s="30" t="s">
        <v>5371</v>
      </c>
      <c r="C548" s="51">
        <v>6411</v>
      </c>
      <c r="D548" s="51">
        <f t="shared" si="45"/>
        <v>6411</v>
      </c>
      <c r="E548" s="52" t="str">
        <f t="shared" si="41"/>
        <v>64110</v>
      </c>
      <c r="F548" s="51" t="s">
        <v>2317</v>
      </c>
      <c r="G548" s="30" t="s">
        <v>2318</v>
      </c>
      <c r="H548" s="30" t="s">
        <v>7142</v>
      </c>
      <c r="I548" s="30" t="str">
        <f t="shared" si="42"/>
        <v>64110 - Centrální bankovnictví</v>
      </c>
      <c r="J548" s="30" t="s">
        <v>2319</v>
      </c>
      <c r="K548" s="30" t="str">
        <f t="shared" si="43"/>
        <v>64.11 - Centrální bankovnictví</v>
      </c>
      <c r="L548" s="30" t="s">
        <v>5373</v>
      </c>
      <c r="M548" s="30">
        <v>4</v>
      </c>
      <c r="N548" s="30" t="s">
        <v>5371</v>
      </c>
      <c r="O548">
        <f t="shared" si="44"/>
        <v>1</v>
      </c>
    </row>
    <row r="549" spans="1:15" x14ac:dyDescent="0.25">
      <c r="A549" s="30">
        <v>4</v>
      </c>
      <c r="B549" s="30" t="s">
        <v>5374</v>
      </c>
      <c r="C549" s="51">
        <v>6419</v>
      </c>
      <c r="D549" s="51">
        <f t="shared" si="45"/>
        <v>6419</v>
      </c>
      <c r="E549" s="52" t="str">
        <f t="shared" si="41"/>
        <v>64190</v>
      </c>
      <c r="F549" s="51" t="s">
        <v>2321</v>
      </c>
      <c r="G549" s="30" t="s">
        <v>2322</v>
      </c>
      <c r="H549" s="30" t="s">
        <v>7143</v>
      </c>
      <c r="I549" s="30" t="str">
        <f t="shared" si="42"/>
        <v>64190 - Ostatní peněžní zprostředkování</v>
      </c>
      <c r="J549" s="30" t="s">
        <v>2323</v>
      </c>
      <c r="K549" s="30" t="str">
        <f t="shared" si="43"/>
        <v>64.19 - Ostatní peněžní zprostředkování</v>
      </c>
      <c r="L549" s="30" t="s">
        <v>5376</v>
      </c>
      <c r="M549" s="30">
        <v>4</v>
      </c>
      <c r="N549" s="30" t="s">
        <v>5374</v>
      </c>
      <c r="O549">
        <f t="shared" si="44"/>
        <v>1</v>
      </c>
    </row>
    <row r="550" spans="1:15" x14ac:dyDescent="0.25">
      <c r="A550" s="30">
        <v>4</v>
      </c>
      <c r="B550" s="30" t="s">
        <v>7144</v>
      </c>
      <c r="C550" s="51">
        <v>6421</v>
      </c>
      <c r="D550" s="51">
        <f t="shared" si="45"/>
        <v>6421</v>
      </c>
      <c r="E550" s="52" t="str">
        <f t="shared" si="41"/>
        <v>64210</v>
      </c>
      <c r="F550" s="51" t="s">
        <v>2327</v>
      </c>
      <c r="G550" s="30" t="s">
        <v>2325</v>
      </c>
      <c r="H550" s="30" t="s">
        <v>7145</v>
      </c>
      <c r="I550" s="30" t="str">
        <f t="shared" si="42"/>
        <v>64210 - Činnosti holdingových společností</v>
      </c>
      <c r="J550" s="30" t="s">
        <v>2330</v>
      </c>
      <c r="K550" s="30" t="str">
        <f t="shared" si="43"/>
        <v>64.21 - Činnosti holdingových společností</v>
      </c>
      <c r="L550" s="30" t="s">
        <v>7146</v>
      </c>
      <c r="M550" s="30">
        <v>4</v>
      </c>
      <c r="N550" s="30" t="s">
        <v>7144</v>
      </c>
      <c r="O550">
        <f t="shared" si="44"/>
        <v>1</v>
      </c>
    </row>
    <row r="551" spans="1:15" x14ac:dyDescent="0.25">
      <c r="A551" s="30">
        <v>4</v>
      </c>
      <c r="B551" s="30" t="s">
        <v>7147</v>
      </c>
      <c r="C551" s="51">
        <v>6422</v>
      </c>
      <c r="D551" s="51">
        <f t="shared" si="45"/>
        <v>6422</v>
      </c>
      <c r="E551" s="52" t="str">
        <f t="shared" si="41"/>
        <v>64220</v>
      </c>
      <c r="F551" s="51" t="s">
        <v>2328</v>
      </c>
      <c r="G551" s="30" t="s">
        <v>2329</v>
      </c>
      <c r="H551" s="30" t="s">
        <v>7148</v>
      </c>
      <c r="I551" s="30" t="str">
        <f t="shared" si="42"/>
        <v>64220 - Činnosti účelových finančních společností</v>
      </c>
      <c r="J551" s="30" t="s">
        <v>2336</v>
      </c>
      <c r="K551" s="30" t="str">
        <f t="shared" si="43"/>
        <v>64.22 - Činnosti účelových finančních společností</v>
      </c>
      <c r="L551" s="30" t="s">
        <v>7149</v>
      </c>
      <c r="M551" s="30">
        <v>4</v>
      </c>
      <c r="N551" s="30" t="s">
        <v>7147</v>
      </c>
      <c r="O551">
        <f t="shared" si="44"/>
        <v>1</v>
      </c>
    </row>
    <row r="552" spans="1:15" x14ac:dyDescent="0.25">
      <c r="A552" s="30">
        <v>4</v>
      </c>
      <c r="B552" s="30" t="s">
        <v>7150</v>
      </c>
      <c r="C552" s="51">
        <v>6431</v>
      </c>
      <c r="D552" s="51">
        <f t="shared" si="45"/>
        <v>6431</v>
      </c>
      <c r="E552" s="52" t="str">
        <f t="shared" si="41"/>
        <v>64310</v>
      </c>
      <c r="F552" s="51" t="s">
        <v>2334</v>
      </c>
      <c r="G552" s="30" t="s">
        <v>2335</v>
      </c>
      <c r="H552" s="30" t="s">
        <v>7151</v>
      </c>
      <c r="I552" s="30" t="str">
        <f t="shared" si="42"/>
        <v>64310 - Činnosti investičních fondů peněžního trhu a investičních fondů jiných než peněžního trhu</v>
      </c>
      <c r="J552" s="30" t="s">
        <v>2339</v>
      </c>
      <c r="K552" s="30" t="str">
        <f t="shared" si="43"/>
        <v>64.31 - Činnosti investičních fondů peněžního trhu a investičních fondů jiných než peněžního trhu</v>
      </c>
      <c r="L552" s="30" t="s">
        <v>7152</v>
      </c>
      <c r="M552" s="30">
        <v>4</v>
      </c>
      <c r="N552" s="30" t="s">
        <v>7150</v>
      </c>
      <c r="O552">
        <f t="shared" si="44"/>
        <v>1</v>
      </c>
    </row>
    <row r="553" spans="1:15" x14ac:dyDescent="0.25">
      <c r="A553" s="30">
        <v>4</v>
      </c>
      <c r="B553" s="30" t="s">
        <v>7153</v>
      </c>
      <c r="C553" s="51">
        <v>6432</v>
      </c>
      <c r="D553" s="51">
        <f t="shared" si="45"/>
        <v>6432</v>
      </c>
      <c r="E553" s="52" t="str">
        <f t="shared" si="41"/>
        <v>64320</v>
      </c>
      <c r="F553" s="51" t="s">
        <v>2337</v>
      </c>
      <c r="G553" s="30" t="s">
        <v>2338</v>
      </c>
      <c r="H553" s="30" t="s">
        <v>7154</v>
      </c>
      <c r="I553" s="30" t="str">
        <f t="shared" si="42"/>
        <v>64320 - Činnosti svěřenských fondů, majetkových a agenturních účtů</v>
      </c>
      <c r="J553" s="30" t="s">
        <v>2343</v>
      </c>
      <c r="K553" s="30" t="str">
        <f t="shared" si="43"/>
        <v>64.32 - Činnosti svěřenských fondů, majetkových a agenturních účtů</v>
      </c>
      <c r="L553" s="30" t="s">
        <v>7155</v>
      </c>
      <c r="M553" s="30">
        <v>4</v>
      </c>
      <c r="N553" s="30" t="s">
        <v>7153</v>
      </c>
      <c r="O553">
        <f t="shared" si="44"/>
        <v>1</v>
      </c>
    </row>
    <row r="554" spans="1:15" x14ac:dyDescent="0.25">
      <c r="A554" s="30">
        <v>4</v>
      </c>
      <c r="B554" s="30" t="s">
        <v>5383</v>
      </c>
      <c r="C554" s="51">
        <v>6491</v>
      </c>
      <c r="D554" s="51">
        <f t="shared" si="45"/>
        <v>6491</v>
      </c>
      <c r="E554" s="52" t="str">
        <f t="shared" si="41"/>
        <v>64910</v>
      </c>
      <c r="F554" s="51" t="s">
        <v>2340</v>
      </c>
      <c r="G554" s="30" t="s">
        <v>2341</v>
      </c>
      <c r="H554" s="30" t="s">
        <v>7156</v>
      </c>
      <c r="I554" s="30" t="str">
        <f t="shared" si="42"/>
        <v>64910 - Finanční leasing</v>
      </c>
      <c r="J554" s="30" t="s">
        <v>2342</v>
      </c>
      <c r="K554" s="30" t="str">
        <f t="shared" si="43"/>
        <v>64.91 - Finanční leasing</v>
      </c>
      <c r="L554" s="30" t="s">
        <v>5385</v>
      </c>
      <c r="M554" s="30">
        <v>4</v>
      </c>
      <c r="N554" s="30" t="s">
        <v>5383</v>
      </c>
      <c r="O554">
        <f t="shared" si="44"/>
        <v>1</v>
      </c>
    </row>
    <row r="555" spans="1:15" x14ac:dyDescent="0.25">
      <c r="A555" s="30">
        <v>4</v>
      </c>
      <c r="B555" s="30" t="s">
        <v>5386</v>
      </c>
      <c r="C555" s="51">
        <v>6492</v>
      </c>
      <c r="D555" s="51">
        <f t="shared" si="45"/>
        <v>6492</v>
      </c>
      <c r="E555" s="52" t="str">
        <f t="shared" si="41"/>
        <v>64920</v>
      </c>
      <c r="F555" s="51" t="s">
        <v>2344</v>
      </c>
      <c r="G555" s="30" t="s">
        <v>2345</v>
      </c>
      <c r="H555" s="30" t="s">
        <v>7157</v>
      </c>
      <c r="I555" s="30" t="str">
        <f t="shared" si="42"/>
        <v>64920 - Ostatní poskytování úvěrů</v>
      </c>
      <c r="J555" s="30" t="s">
        <v>2346</v>
      </c>
      <c r="K555" s="30" t="str">
        <f t="shared" si="43"/>
        <v>64.92 - Ostatní poskytování úvěrů</v>
      </c>
      <c r="L555" s="30" t="s">
        <v>5388</v>
      </c>
      <c r="M555" s="30">
        <v>4</v>
      </c>
      <c r="N555" s="30" t="s">
        <v>5386</v>
      </c>
      <c r="O555">
        <f t="shared" si="44"/>
        <v>1</v>
      </c>
    </row>
    <row r="556" spans="1:15" x14ac:dyDescent="0.25">
      <c r="A556" s="30">
        <v>5</v>
      </c>
      <c r="B556" s="30" t="s">
        <v>5389</v>
      </c>
      <c r="C556" s="51">
        <v>64921</v>
      </c>
      <c r="D556" s="51">
        <f t="shared" si="45"/>
        <v>64921</v>
      </c>
      <c r="E556" s="52">
        <f t="shared" si="41"/>
        <v>64921</v>
      </c>
      <c r="F556" s="51">
        <v>64921</v>
      </c>
      <c r="G556" s="30" t="s">
        <v>2350</v>
      </c>
      <c r="H556" s="30" t="s">
        <v>7158</v>
      </c>
      <c r="I556" s="30" t="str">
        <f t="shared" si="42"/>
        <v>64921 - Poskytování spotřebitelských úvěrů společnostmi, které nepřijímají vklady</v>
      </c>
      <c r="J556" s="30" t="s">
        <v>2355</v>
      </c>
      <c r="K556" s="30" t="str">
        <f t="shared" si="43"/>
        <v>64.92.1 - Poskytování spotřebitelských úvěrů společnostmi, které nepřijímají vklady</v>
      </c>
      <c r="L556" s="30" t="s">
        <v>7159</v>
      </c>
      <c r="M556" s="30">
        <v>5</v>
      </c>
      <c r="N556" s="30" t="s">
        <v>5389</v>
      </c>
      <c r="O556">
        <f t="shared" si="44"/>
        <v>1</v>
      </c>
    </row>
    <row r="557" spans="1:15" x14ac:dyDescent="0.25">
      <c r="A557" s="30">
        <v>5</v>
      </c>
      <c r="B557" s="30" t="s">
        <v>5391</v>
      </c>
      <c r="C557" s="51">
        <v>64922</v>
      </c>
      <c r="D557" s="51">
        <f t="shared" si="45"/>
        <v>64922</v>
      </c>
      <c r="E557" s="52">
        <f t="shared" si="41"/>
        <v>64922</v>
      </c>
      <c r="F557" s="51">
        <v>64922</v>
      </c>
      <c r="G557" s="30" t="s">
        <v>2354</v>
      </c>
      <c r="H557" s="30" t="s">
        <v>7160</v>
      </c>
      <c r="I557" s="30" t="str">
        <f t="shared" si="42"/>
        <v>64922 - Poskytování jiných úvěrů společnostmi, které nepřijímají vklady</v>
      </c>
      <c r="J557" s="30" t="s">
        <v>2359</v>
      </c>
      <c r="K557" s="30" t="str">
        <f t="shared" si="43"/>
        <v>64.92.2 - Poskytování jiných úvěrů společnostmi, které nepřijímají vklady</v>
      </c>
      <c r="L557" s="30" t="s">
        <v>7161</v>
      </c>
      <c r="M557" s="30">
        <v>5</v>
      </c>
      <c r="N557" s="30" t="s">
        <v>5391</v>
      </c>
      <c r="O557">
        <f t="shared" si="44"/>
        <v>1</v>
      </c>
    </row>
    <row r="558" spans="1:15" x14ac:dyDescent="0.25">
      <c r="A558" s="30">
        <v>5</v>
      </c>
      <c r="B558" s="30" t="s">
        <v>5393</v>
      </c>
      <c r="C558" s="51">
        <v>64923</v>
      </c>
      <c r="D558" s="51">
        <f t="shared" si="45"/>
        <v>64923</v>
      </c>
      <c r="E558" s="52">
        <f t="shared" si="41"/>
        <v>64923</v>
      </c>
      <c r="F558" s="51">
        <v>64923</v>
      </c>
      <c r="G558" s="30" t="s">
        <v>2357</v>
      </c>
      <c r="H558" s="30" t="s">
        <v>7162</v>
      </c>
      <c r="I558" s="30" t="str">
        <f t="shared" si="42"/>
        <v>64923 - Činnosti zastaváren</v>
      </c>
      <c r="J558" s="30" t="s">
        <v>2358</v>
      </c>
      <c r="K558" s="30" t="str">
        <f t="shared" si="43"/>
        <v>64.92.3 - Činnosti zastaváren</v>
      </c>
      <c r="L558" s="30" t="s">
        <v>5394</v>
      </c>
      <c r="M558" s="30">
        <v>5</v>
      </c>
      <c r="N558" s="30" t="s">
        <v>5393</v>
      </c>
      <c r="O558">
        <f t="shared" si="44"/>
        <v>1</v>
      </c>
    </row>
    <row r="559" spans="1:15" x14ac:dyDescent="0.25">
      <c r="A559" s="30">
        <v>5</v>
      </c>
      <c r="B559" s="30" t="s">
        <v>7163</v>
      </c>
      <c r="C559" s="51">
        <v>64924</v>
      </c>
      <c r="D559" s="51">
        <f t="shared" si="45"/>
        <v>64924</v>
      </c>
      <c r="E559" s="52">
        <f t="shared" si="41"/>
        <v>64924</v>
      </c>
      <c r="F559" s="51">
        <v>64924</v>
      </c>
      <c r="G559" s="30" t="s">
        <v>2368</v>
      </c>
      <c r="H559" s="30" t="s">
        <v>7164</v>
      </c>
      <c r="I559" s="30" t="str">
        <f t="shared" si="42"/>
        <v>64924 - Faktoringové činnosti</v>
      </c>
      <c r="J559" s="30" t="s">
        <v>2375</v>
      </c>
      <c r="K559" s="30" t="str">
        <f t="shared" si="43"/>
        <v>64.92.4 - Faktoringové činnosti</v>
      </c>
      <c r="L559" s="30" t="s">
        <v>7165</v>
      </c>
      <c r="M559" s="30">
        <v>5</v>
      </c>
      <c r="N559" s="30" t="s">
        <v>7163</v>
      </c>
      <c r="O559">
        <f t="shared" si="44"/>
        <v>1</v>
      </c>
    </row>
    <row r="560" spans="1:15" x14ac:dyDescent="0.25">
      <c r="A560" s="30">
        <v>5</v>
      </c>
      <c r="B560" s="30" t="s">
        <v>5395</v>
      </c>
      <c r="C560" s="51">
        <v>64929</v>
      </c>
      <c r="D560" s="51">
        <f t="shared" si="45"/>
        <v>64929</v>
      </c>
      <c r="E560" s="52">
        <f t="shared" si="41"/>
        <v>64929</v>
      </c>
      <c r="F560" s="51">
        <v>64929</v>
      </c>
      <c r="G560" s="30" t="s">
        <v>2361</v>
      </c>
      <c r="H560" s="30" t="s">
        <v>7166</v>
      </c>
      <c r="I560" s="30" t="str">
        <f t="shared" si="42"/>
        <v>64929 - Ostatní poskytování úvěrů j. n.</v>
      </c>
      <c r="J560" s="30" t="s">
        <v>2362</v>
      </c>
      <c r="K560" s="30" t="str">
        <f t="shared" si="43"/>
        <v>64.92.9 - Ostatní poskytování úvěrů j. n.</v>
      </c>
      <c r="L560" s="30" t="s">
        <v>5396</v>
      </c>
      <c r="M560" s="30">
        <v>5</v>
      </c>
      <c r="N560" s="30" t="s">
        <v>5395</v>
      </c>
      <c r="O560">
        <f t="shared" si="44"/>
        <v>1</v>
      </c>
    </row>
    <row r="561" spans="1:15" x14ac:dyDescent="0.25">
      <c r="A561" s="30">
        <v>4</v>
      </c>
      <c r="B561" s="30" t="s">
        <v>5397</v>
      </c>
      <c r="C561" s="51">
        <v>6499</v>
      </c>
      <c r="D561" s="51">
        <f t="shared" si="45"/>
        <v>6499</v>
      </c>
      <c r="E561" s="52" t="str">
        <f t="shared" si="41"/>
        <v>64990</v>
      </c>
      <c r="F561" s="51" t="s">
        <v>2363</v>
      </c>
      <c r="G561" s="30" t="s">
        <v>2366</v>
      </c>
      <c r="H561" s="30" t="s">
        <v>7167</v>
      </c>
      <c r="I561" s="30" t="str">
        <f t="shared" si="42"/>
        <v>64990 - Ostatní finanční činnosti, kromě pojišťování a penzijního financování j. n.</v>
      </c>
      <c r="J561" s="30" t="s">
        <v>2371</v>
      </c>
      <c r="K561" s="30" t="str">
        <f t="shared" si="43"/>
        <v>64.99 - Ostatní finanční činnosti, kromě pojišťování a penzijního financování j. n.</v>
      </c>
      <c r="L561" s="30" t="s">
        <v>7168</v>
      </c>
      <c r="M561" s="30">
        <v>4</v>
      </c>
      <c r="N561" s="30" t="s">
        <v>5397</v>
      </c>
      <c r="O561">
        <f t="shared" si="44"/>
        <v>1</v>
      </c>
    </row>
    <row r="562" spans="1:15" x14ac:dyDescent="0.25">
      <c r="A562" s="30">
        <v>5</v>
      </c>
      <c r="B562" s="30" t="s">
        <v>5400</v>
      </c>
      <c r="C562" s="51">
        <v>64991</v>
      </c>
      <c r="D562" s="51">
        <f t="shared" si="45"/>
        <v>64991</v>
      </c>
      <c r="E562" s="52">
        <f t="shared" si="41"/>
        <v>64991</v>
      </c>
      <c r="F562" s="51">
        <v>64991</v>
      </c>
      <c r="G562" s="30" t="s">
        <v>2373</v>
      </c>
      <c r="H562" s="30" t="s">
        <v>7169</v>
      </c>
      <c r="I562" s="30" t="str">
        <f t="shared" si="42"/>
        <v>64991 - Obchodování s cennými papíry na vlastní účet</v>
      </c>
      <c r="J562" s="30" t="s">
        <v>2380</v>
      </c>
      <c r="K562" s="30" t="str">
        <f t="shared" si="43"/>
        <v>64.99.1 - Obchodování s cennými papíry na vlastní účet</v>
      </c>
      <c r="L562" s="30" t="s">
        <v>7170</v>
      </c>
      <c r="M562" s="30">
        <v>5</v>
      </c>
      <c r="N562" s="30" t="s">
        <v>5400</v>
      </c>
      <c r="O562">
        <f t="shared" si="44"/>
        <v>1</v>
      </c>
    </row>
    <row r="563" spans="1:15" x14ac:dyDescent="0.25">
      <c r="A563" s="30">
        <v>5</v>
      </c>
      <c r="B563" s="30" t="s">
        <v>5406</v>
      </c>
      <c r="C563" s="51">
        <v>64999</v>
      </c>
      <c r="D563" s="51">
        <f t="shared" si="45"/>
        <v>64999</v>
      </c>
      <c r="E563" s="52">
        <f t="shared" si="41"/>
        <v>64999</v>
      </c>
      <c r="F563" s="51">
        <v>64999</v>
      </c>
      <c r="G563" s="30" t="s">
        <v>2379</v>
      </c>
      <c r="H563" s="30" t="s">
        <v>7171</v>
      </c>
      <c r="I563" s="30" t="str">
        <f t="shared" si="42"/>
        <v>64999 - Jiné finanční činnosti, kromě pojišťování a penzijního financování j. n.</v>
      </c>
      <c r="J563" s="30" t="s">
        <v>2385</v>
      </c>
      <c r="K563" s="30" t="str">
        <f t="shared" si="43"/>
        <v>64.99.9 - Jiné finanční činnosti, kromě pojišťování a penzijního financování j. n.</v>
      </c>
      <c r="L563" s="30" t="s">
        <v>7172</v>
      </c>
      <c r="M563" s="30">
        <v>5</v>
      </c>
      <c r="N563" s="30" t="s">
        <v>5406</v>
      </c>
      <c r="O563">
        <f t="shared" si="44"/>
        <v>1</v>
      </c>
    </row>
    <row r="564" spans="1:15" x14ac:dyDescent="0.25">
      <c r="A564" s="30">
        <v>4</v>
      </c>
      <c r="B564" s="30" t="s">
        <v>5408</v>
      </c>
      <c r="C564" s="51">
        <v>6511</v>
      </c>
      <c r="D564" s="51">
        <f t="shared" si="45"/>
        <v>6511</v>
      </c>
      <c r="E564" s="52" t="str">
        <f t="shared" si="41"/>
        <v>65110</v>
      </c>
      <c r="F564" s="51" t="s">
        <v>2381</v>
      </c>
      <c r="G564" s="30" t="s">
        <v>2384</v>
      </c>
      <c r="H564" s="30" t="s">
        <v>7173</v>
      </c>
      <c r="I564" s="30" t="str">
        <f t="shared" si="42"/>
        <v>65110 - Činnosti v oblasti životního pojištění</v>
      </c>
      <c r="J564" s="30" t="s">
        <v>2390</v>
      </c>
      <c r="K564" s="30" t="str">
        <f t="shared" si="43"/>
        <v>65.11 - Činnosti v oblasti životního pojištění</v>
      </c>
      <c r="L564" s="30" t="s">
        <v>7174</v>
      </c>
      <c r="M564" s="30">
        <v>4</v>
      </c>
      <c r="N564" s="30" t="s">
        <v>5408</v>
      </c>
      <c r="O564">
        <f t="shared" si="44"/>
        <v>1</v>
      </c>
    </row>
    <row r="565" spans="1:15" x14ac:dyDescent="0.25">
      <c r="A565" s="30">
        <v>4</v>
      </c>
      <c r="B565" s="30" t="s">
        <v>5411</v>
      </c>
      <c r="C565" s="51">
        <v>6512</v>
      </c>
      <c r="D565" s="51">
        <f t="shared" si="45"/>
        <v>6512</v>
      </c>
      <c r="E565" s="52" t="str">
        <f t="shared" si="41"/>
        <v>65120</v>
      </c>
      <c r="F565" s="51" t="s">
        <v>2386</v>
      </c>
      <c r="G565" s="30" t="s">
        <v>2389</v>
      </c>
      <c r="H565" s="30" t="s">
        <v>7175</v>
      </c>
      <c r="I565" s="30" t="str">
        <f t="shared" si="42"/>
        <v>65120 - Činnosti v oblasti neživotního pojištění</v>
      </c>
      <c r="J565" s="30" t="s">
        <v>2395</v>
      </c>
      <c r="K565" s="30" t="str">
        <f t="shared" si="43"/>
        <v>65.12 - Činnosti v oblasti neživotního pojištění</v>
      </c>
      <c r="L565" s="30" t="s">
        <v>7176</v>
      </c>
      <c r="M565" s="30">
        <v>4</v>
      </c>
      <c r="N565" s="30" t="s">
        <v>5411</v>
      </c>
      <c r="O565">
        <f t="shared" si="44"/>
        <v>1</v>
      </c>
    </row>
    <row r="566" spans="1:15" x14ac:dyDescent="0.25">
      <c r="A566" s="30">
        <v>4</v>
      </c>
      <c r="B566" s="30" t="s">
        <v>5414</v>
      </c>
      <c r="C566" s="51">
        <v>6520</v>
      </c>
      <c r="D566" s="51">
        <f t="shared" si="45"/>
        <v>6520</v>
      </c>
      <c r="E566" s="52" t="str">
        <f t="shared" si="41"/>
        <v>65200</v>
      </c>
      <c r="F566" s="51" t="s">
        <v>2391</v>
      </c>
      <c r="G566" s="30" t="s">
        <v>2394</v>
      </c>
      <c r="H566" s="30" t="s">
        <v>7177</v>
      </c>
      <c r="I566" s="30" t="str">
        <f t="shared" si="42"/>
        <v>65200 - Zajišťovací činnosti</v>
      </c>
      <c r="J566" s="30" t="s">
        <v>2399</v>
      </c>
      <c r="K566" s="30" t="str">
        <f t="shared" si="43"/>
        <v>65.20 - Zajišťovací činnosti</v>
      </c>
      <c r="L566" s="30" t="s">
        <v>7178</v>
      </c>
      <c r="M566" s="30">
        <v>4</v>
      </c>
      <c r="N566" s="30" t="s">
        <v>5414</v>
      </c>
      <c r="O566">
        <f t="shared" si="44"/>
        <v>1</v>
      </c>
    </row>
    <row r="567" spans="1:15" x14ac:dyDescent="0.25">
      <c r="A567" s="30">
        <v>4</v>
      </c>
      <c r="B567" s="30" t="s">
        <v>5417</v>
      </c>
      <c r="C567" s="51">
        <v>6530</v>
      </c>
      <c r="D567" s="51">
        <f t="shared" si="45"/>
        <v>6530</v>
      </c>
      <c r="E567" s="52" t="str">
        <f t="shared" si="41"/>
        <v>65300</v>
      </c>
      <c r="F567" s="51" t="s">
        <v>2396</v>
      </c>
      <c r="G567" s="30" t="s">
        <v>2397</v>
      </c>
      <c r="H567" s="30" t="s">
        <v>7179</v>
      </c>
      <c r="I567" s="30" t="str">
        <f t="shared" si="42"/>
        <v>65300 - Penzijní financování</v>
      </c>
      <c r="J567" s="30" t="s">
        <v>2398</v>
      </c>
      <c r="K567" s="30" t="str">
        <f t="shared" si="43"/>
        <v>65.30 - Penzijní financování</v>
      </c>
      <c r="L567" s="30" t="s">
        <v>5419</v>
      </c>
      <c r="M567" s="30">
        <v>4</v>
      </c>
      <c r="N567" s="30" t="s">
        <v>5417</v>
      </c>
      <c r="O567">
        <f t="shared" si="44"/>
        <v>1</v>
      </c>
    </row>
    <row r="568" spans="1:15" x14ac:dyDescent="0.25">
      <c r="A568" s="30">
        <v>4</v>
      </c>
      <c r="B568" s="30" t="s">
        <v>5420</v>
      </c>
      <c r="C568" s="51">
        <v>6611</v>
      </c>
      <c r="D568" s="51">
        <f t="shared" si="45"/>
        <v>6611</v>
      </c>
      <c r="E568" s="52" t="str">
        <f t="shared" si="41"/>
        <v>66110</v>
      </c>
      <c r="F568" s="51" t="s">
        <v>2400</v>
      </c>
      <c r="G568" s="30" t="s">
        <v>2401</v>
      </c>
      <c r="H568" s="30" t="s">
        <v>7180</v>
      </c>
      <c r="I568" s="30" t="str">
        <f t="shared" si="42"/>
        <v>66110 - Řízení a správa finančních trhů</v>
      </c>
      <c r="J568" s="30" t="s">
        <v>2402</v>
      </c>
      <c r="K568" s="30" t="str">
        <f t="shared" si="43"/>
        <v>66.11 - Řízení a správa finančních trhů</v>
      </c>
      <c r="L568" s="30" t="s">
        <v>5422</v>
      </c>
      <c r="M568" s="30">
        <v>4</v>
      </c>
      <c r="N568" s="30" t="s">
        <v>5420</v>
      </c>
      <c r="O568">
        <f t="shared" si="44"/>
        <v>1</v>
      </c>
    </row>
    <row r="569" spans="1:15" x14ac:dyDescent="0.25">
      <c r="A569" s="30">
        <v>4</v>
      </c>
      <c r="B569" s="30" t="s">
        <v>5423</v>
      </c>
      <c r="C569" s="51">
        <v>6612</v>
      </c>
      <c r="D569" s="51">
        <f t="shared" si="45"/>
        <v>6612</v>
      </c>
      <c r="E569" s="52" t="str">
        <f t="shared" si="41"/>
        <v>66120</v>
      </c>
      <c r="F569" s="51" t="s">
        <v>2403</v>
      </c>
      <c r="G569" s="30" t="s">
        <v>2404</v>
      </c>
      <c r="H569" s="30" t="s">
        <v>7181</v>
      </c>
      <c r="I569" s="30" t="str">
        <f t="shared" si="42"/>
        <v>66120 - Obchodování s cennými papíry a komoditami na burzách</v>
      </c>
      <c r="J569" s="30" t="s">
        <v>2405</v>
      </c>
      <c r="K569" s="30" t="str">
        <f t="shared" si="43"/>
        <v>66.12 - Obchodování s cennými papíry a komoditami na burzách</v>
      </c>
      <c r="L569" s="30" t="s">
        <v>7182</v>
      </c>
      <c r="M569" s="30">
        <v>4</v>
      </c>
      <c r="N569" s="30" t="s">
        <v>5423</v>
      </c>
      <c r="O569">
        <f t="shared" si="44"/>
        <v>1</v>
      </c>
    </row>
    <row r="570" spans="1:15" x14ac:dyDescent="0.25">
      <c r="A570" s="30">
        <v>4</v>
      </c>
      <c r="B570" s="30" t="s">
        <v>5428</v>
      </c>
      <c r="C570" s="51">
        <v>6619</v>
      </c>
      <c r="D570" s="51">
        <f t="shared" si="45"/>
        <v>6619</v>
      </c>
      <c r="E570" s="52" t="str">
        <f t="shared" si="41"/>
        <v>66190</v>
      </c>
      <c r="F570" s="51" t="s">
        <v>2406</v>
      </c>
      <c r="G570" s="30" t="s">
        <v>2409</v>
      </c>
      <c r="H570" s="30" t="s">
        <v>7183</v>
      </c>
      <c r="I570" s="30" t="str">
        <f t="shared" si="42"/>
        <v>66190 - Ostatní pomocné činnosti k finančním činnostem, kromě pojišťování a penzijního financování</v>
      </c>
      <c r="J570" s="30" t="s">
        <v>2412</v>
      </c>
      <c r="K570" s="30" t="str">
        <f t="shared" si="43"/>
        <v>66.19 - Ostatní pomocné činnosti k finančním činnostem, kromě pojišťování a penzijního financování</v>
      </c>
      <c r="L570" s="30" t="s">
        <v>7184</v>
      </c>
      <c r="M570" s="30">
        <v>4</v>
      </c>
      <c r="N570" s="30" t="s">
        <v>5428</v>
      </c>
      <c r="O570">
        <f t="shared" si="44"/>
        <v>1</v>
      </c>
    </row>
    <row r="571" spans="1:15" x14ac:dyDescent="0.25">
      <c r="A571" s="30">
        <v>4</v>
      </c>
      <c r="B571" s="30" t="s">
        <v>5431</v>
      </c>
      <c r="C571" s="51">
        <v>6621</v>
      </c>
      <c r="D571" s="51">
        <f t="shared" si="45"/>
        <v>6621</v>
      </c>
      <c r="E571" s="52" t="str">
        <f t="shared" si="41"/>
        <v>66210</v>
      </c>
      <c r="F571" s="51" t="s">
        <v>2413</v>
      </c>
      <c r="G571" s="30" t="s">
        <v>2414</v>
      </c>
      <c r="H571" s="30" t="s">
        <v>7185</v>
      </c>
      <c r="I571" s="30" t="str">
        <f t="shared" si="42"/>
        <v>66210 - Vyhodnocování rizik a škod</v>
      </c>
      <c r="J571" s="30" t="s">
        <v>2415</v>
      </c>
      <c r="K571" s="30" t="str">
        <f t="shared" si="43"/>
        <v>66.21 - Vyhodnocování rizik a škod</v>
      </c>
      <c r="L571" s="30" t="s">
        <v>5433</v>
      </c>
      <c r="M571" s="30">
        <v>4</v>
      </c>
      <c r="N571" s="30" t="s">
        <v>5431</v>
      </c>
      <c r="O571">
        <f t="shared" si="44"/>
        <v>1</v>
      </c>
    </row>
    <row r="572" spans="1:15" x14ac:dyDescent="0.25">
      <c r="A572" s="30">
        <v>4</v>
      </c>
      <c r="B572" s="30" t="s">
        <v>5434</v>
      </c>
      <c r="C572" s="51">
        <v>6622</v>
      </c>
      <c r="D572" s="51">
        <f t="shared" si="45"/>
        <v>6622</v>
      </c>
      <c r="E572" s="52" t="str">
        <f t="shared" si="41"/>
        <v>66220</v>
      </c>
      <c r="F572" s="51" t="s">
        <v>2417</v>
      </c>
      <c r="G572" s="30" t="s">
        <v>2420</v>
      </c>
      <c r="H572" s="30" t="s">
        <v>7186</v>
      </c>
      <c r="I572" s="30" t="str">
        <f t="shared" si="42"/>
        <v>66220 - Činnosti pojišťovacích makléřů a agentů</v>
      </c>
      <c r="J572" s="30" t="s">
        <v>2425</v>
      </c>
      <c r="K572" s="30" t="str">
        <f t="shared" si="43"/>
        <v>66.22 - Činnosti pojišťovacích makléřů a agentů</v>
      </c>
      <c r="L572" s="30" t="s">
        <v>7187</v>
      </c>
      <c r="M572" s="30">
        <v>4</v>
      </c>
      <c r="N572" s="30" t="s">
        <v>5434</v>
      </c>
      <c r="O572">
        <f t="shared" si="44"/>
        <v>1</v>
      </c>
    </row>
    <row r="573" spans="1:15" x14ac:dyDescent="0.25">
      <c r="A573" s="30">
        <v>4</v>
      </c>
      <c r="B573" s="30" t="s">
        <v>5437</v>
      </c>
      <c r="C573" s="51">
        <v>6629</v>
      </c>
      <c r="D573" s="51">
        <f t="shared" si="45"/>
        <v>6629</v>
      </c>
      <c r="E573" s="52" t="str">
        <f t="shared" si="41"/>
        <v>66290</v>
      </c>
      <c r="F573" s="51" t="s">
        <v>2421</v>
      </c>
      <c r="G573" s="30" t="s">
        <v>2424</v>
      </c>
      <c r="H573" s="30" t="s">
        <v>7188</v>
      </c>
      <c r="I573" s="30" t="str">
        <f t="shared" si="42"/>
        <v>66290 - Pomocné činnosti k pojišťování a penzijnímu financování j. n.</v>
      </c>
      <c r="J573" s="30" t="s">
        <v>2426</v>
      </c>
      <c r="K573" s="30" t="str">
        <f t="shared" si="43"/>
        <v>66.29 - Pomocné činnosti k pojišťování a penzijnímu financování j. n.</v>
      </c>
      <c r="L573" s="30" t="s">
        <v>7189</v>
      </c>
      <c r="M573" s="30">
        <v>4</v>
      </c>
      <c r="N573" s="30" t="s">
        <v>5437</v>
      </c>
      <c r="O573">
        <f t="shared" si="44"/>
        <v>1</v>
      </c>
    </row>
    <row r="574" spans="1:15" x14ac:dyDescent="0.25">
      <c r="A574" s="30">
        <v>4</v>
      </c>
      <c r="B574" s="30" t="s">
        <v>5442</v>
      </c>
      <c r="C574" s="51">
        <v>6630</v>
      </c>
      <c r="D574" s="51">
        <f t="shared" si="45"/>
        <v>6630</v>
      </c>
      <c r="E574" s="52" t="str">
        <f t="shared" si="41"/>
        <v>66300</v>
      </c>
      <c r="F574" s="51" t="s">
        <v>2410</v>
      </c>
      <c r="G574" s="30" t="s">
        <v>2411</v>
      </c>
      <c r="H574" s="30" t="s">
        <v>7190</v>
      </c>
      <c r="I574" s="30" t="str">
        <f t="shared" si="42"/>
        <v>66300 - Správa fondů</v>
      </c>
      <c r="J574" s="30" t="s">
        <v>2416</v>
      </c>
      <c r="K574" s="30" t="str">
        <f t="shared" si="43"/>
        <v>66.30 - Správa fondů</v>
      </c>
      <c r="L574" s="30" t="s">
        <v>5444</v>
      </c>
      <c r="M574" s="30">
        <v>4</v>
      </c>
      <c r="N574" s="30" t="s">
        <v>5442</v>
      </c>
      <c r="O574">
        <f t="shared" si="44"/>
        <v>1</v>
      </c>
    </row>
    <row r="575" spans="1:15" x14ac:dyDescent="0.25">
      <c r="A575" s="30">
        <v>4</v>
      </c>
      <c r="B575" s="30" t="s">
        <v>7191</v>
      </c>
      <c r="C575" s="51">
        <v>6811</v>
      </c>
      <c r="D575" s="51">
        <f t="shared" si="45"/>
        <v>6811</v>
      </c>
      <c r="E575" s="52" t="str">
        <f t="shared" si="41"/>
        <v>68110</v>
      </c>
      <c r="F575" s="51" t="s">
        <v>2430</v>
      </c>
      <c r="G575" s="30" t="s">
        <v>2428</v>
      </c>
      <c r="H575" s="30" t="s">
        <v>7192</v>
      </c>
      <c r="I575" s="30" t="str">
        <f t="shared" si="42"/>
        <v>68110 - Nákup a následný prodej vlastních nemovitostí</v>
      </c>
      <c r="J575" s="30" t="s">
        <v>2434</v>
      </c>
      <c r="K575" s="30" t="str">
        <f t="shared" si="43"/>
        <v>68.11 - Nákup a následný prodej vlastních nemovitostí</v>
      </c>
      <c r="L575" s="30" t="s">
        <v>7193</v>
      </c>
      <c r="M575" s="30">
        <v>4</v>
      </c>
      <c r="N575" s="30" t="s">
        <v>7191</v>
      </c>
      <c r="O575">
        <f t="shared" si="44"/>
        <v>1</v>
      </c>
    </row>
    <row r="576" spans="1:15" x14ac:dyDescent="0.25">
      <c r="A576" s="30">
        <v>4</v>
      </c>
      <c r="B576" s="30" t="s">
        <v>7194</v>
      </c>
      <c r="C576" s="51">
        <v>6812</v>
      </c>
      <c r="D576" s="51">
        <f t="shared" si="45"/>
        <v>6812</v>
      </c>
      <c r="E576" s="52" t="str">
        <f t="shared" si="41"/>
        <v>68120</v>
      </c>
      <c r="F576" s="51" t="s">
        <v>1385</v>
      </c>
      <c r="G576" s="30" t="s">
        <v>1386</v>
      </c>
      <c r="H576" s="30" t="s">
        <v>7195</v>
      </c>
      <c r="I576" s="30" t="str">
        <f t="shared" si="42"/>
        <v>68120 - Developerské činnosti</v>
      </c>
      <c r="J576" s="30" t="s">
        <v>1387</v>
      </c>
      <c r="K576" s="30" t="str">
        <f t="shared" si="43"/>
        <v>68.12 - Developerské činnosti</v>
      </c>
      <c r="L576" s="30" t="s">
        <v>7196</v>
      </c>
      <c r="M576" s="30">
        <v>4</v>
      </c>
      <c r="N576" s="30" t="s">
        <v>7194</v>
      </c>
      <c r="O576">
        <f t="shared" si="44"/>
        <v>1</v>
      </c>
    </row>
    <row r="577" spans="1:15" x14ac:dyDescent="0.25">
      <c r="A577" s="30">
        <v>4</v>
      </c>
      <c r="B577" s="30" t="s">
        <v>5448</v>
      </c>
      <c r="C577" s="51">
        <v>6820</v>
      </c>
      <c r="D577" s="51">
        <f t="shared" si="45"/>
        <v>6820</v>
      </c>
      <c r="E577" s="52" t="str">
        <f t="shared" si="41"/>
        <v>68200</v>
      </c>
      <c r="F577" s="51" t="s">
        <v>2431</v>
      </c>
      <c r="G577" s="30" t="s">
        <v>2432</v>
      </c>
      <c r="H577" s="30" t="s">
        <v>7197</v>
      </c>
      <c r="I577" s="30" t="str">
        <f t="shared" si="42"/>
        <v>68200 - Pronájem a správa vlastních nebo pronajatých nemovitostí</v>
      </c>
      <c r="J577" s="30" t="s">
        <v>2433</v>
      </c>
      <c r="K577" s="30" t="str">
        <f t="shared" si="43"/>
        <v>68.20 - Pronájem a správa vlastních nebo pronajatých nemovitostí</v>
      </c>
      <c r="L577" s="30" t="s">
        <v>5450</v>
      </c>
      <c r="M577" s="30">
        <v>4</v>
      </c>
      <c r="N577" s="30" t="s">
        <v>5448</v>
      </c>
      <c r="O577">
        <f t="shared" si="44"/>
        <v>1</v>
      </c>
    </row>
    <row r="578" spans="1:15" x14ac:dyDescent="0.25">
      <c r="A578" s="30">
        <v>4</v>
      </c>
      <c r="B578" s="30" t="s">
        <v>5469</v>
      </c>
      <c r="C578" s="51">
        <v>6831</v>
      </c>
      <c r="D578" s="51">
        <f t="shared" si="45"/>
        <v>6831</v>
      </c>
      <c r="E578" s="52" t="str">
        <f t="shared" si="41"/>
        <v>68310</v>
      </c>
      <c r="F578" s="51" t="s">
        <v>2447</v>
      </c>
      <c r="G578" s="30" t="s">
        <v>2450</v>
      </c>
      <c r="H578" s="30" t="s">
        <v>7198</v>
      </c>
      <c r="I578" s="30" t="str">
        <f t="shared" si="42"/>
        <v>68310 - Zprostředkování v oblasti nemovitostí</v>
      </c>
      <c r="J578" s="30" t="s">
        <v>2453</v>
      </c>
      <c r="K578" s="30" t="str">
        <f t="shared" si="43"/>
        <v>68.31 - Zprostředkování v oblasti nemovitostí</v>
      </c>
      <c r="L578" s="30" t="s">
        <v>7199</v>
      </c>
      <c r="M578" s="30">
        <v>4</v>
      </c>
      <c r="N578" s="30" t="s">
        <v>5469</v>
      </c>
      <c r="O578">
        <f t="shared" si="44"/>
        <v>1</v>
      </c>
    </row>
    <row r="579" spans="1:15" x14ac:dyDescent="0.25">
      <c r="A579" s="30">
        <v>4</v>
      </c>
      <c r="B579" s="30" t="s">
        <v>5472</v>
      </c>
      <c r="C579" s="51">
        <v>6832</v>
      </c>
      <c r="D579" s="51">
        <f t="shared" si="45"/>
        <v>6832</v>
      </c>
      <c r="E579" s="52" t="str">
        <f t="shared" si="41"/>
        <v>68320</v>
      </c>
      <c r="F579" s="51" t="s">
        <v>2451</v>
      </c>
      <c r="G579" s="30" t="s">
        <v>2452</v>
      </c>
      <c r="H579" s="30" t="s">
        <v>7200</v>
      </c>
      <c r="I579" s="30" t="str">
        <f t="shared" si="42"/>
        <v>68320 - Ostatní činnosti v oblasti nemovitostí na základě smlouvy nebo dohody</v>
      </c>
      <c r="J579" s="30" t="s">
        <v>2456</v>
      </c>
      <c r="K579" s="30" t="str">
        <f t="shared" si="43"/>
        <v>68.32 - Ostatní činnosti v oblasti nemovitostí na základě smlouvy nebo dohody</v>
      </c>
      <c r="L579" s="30" t="s">
        <v>7201</v>
      </c>
      <c r="M579" s="30">
        <v>4</v>
      </c>
      <c r="N579" s="30" t="s">
        <v>5472</v>
      </c>
      <c r="O579">
        <f t="shared" si="44"/>
        <v>1</v>
      </c>
    </row>
    <row r="580" spans="1:15" x14ac:dyDescent="0.25">
      <c r="A580" s="30">
        <v>4</v>
      </c>
      <c r="B580" s="30" t="s">
        <v>5477</v>
      </c>
      <c r="C580" s="51">
        <v>6910</v>
      </c>
      <c r="D580" s="51">
        <f t="shared" si="45"/>
        <v>6910</v>
      </c>
      <c r="E580" s="52" t="str">
        <f t="shared" ref="E580:E643" si="46">IF(LEN(D580)=1,D580,IF(LEN(D580)=2,_xlfn.CONCAT(D580,"000"),IF(LEN(D580)=3,_xlfn.CONCAT(D580,"00"),IF(LEN(D580)=4,_xlfn.CONCAT(D580,"0"),D580))))</f>
        <v>69100</v>
      </c>
      <c r="F580" s="51" t="s">
        <v>2457</v>
      </c>
      <c r="G580" s="30" t="s">
        <v>2458</v>
      </c>
      <c r="H580" s="30" t="s">
        <v>7202</v>
      </c>
      <c r="I580" s="30" t="str">
        <f t="shared" ref="I580:I643" si="47">F580 &amp;" - "&amp;G580</f>
        <v>69100 - Právní činnosti</v>
      </c>
      <c r="J580" s="30" t="s">
        <v>2459</v>
      </c>
      <c r="K580" s="30" t="str">
        <f t="shared" ref="K580:K643" si="48">B580 &amp;" - "&amp;G580</f>
        <v>69.10 - Právní činnosti</v>
      </c>
      <c r="L580" s="30" t="s">
        <v>5479</v>
      </c>
      <c r="M580" s="30">
        <v>4</v>
      </c>
      <c r="N580" s="30" t="s">
        <v>5477</v>
      </c>
      <c r="O580">
        <f t="shared" si="44"/>
        <v>1</v>
      </c>
    </row>
    <row r="581" spans="1:15" x14ac:dyDescent="0.25">
      <c r="A581" s="30">
        <v>4</v>
      </c>
      <c r="B581" s="30" t="s">
        <v>5480</v>
      </c>
      <c r="C581" s="51">
        <v>6920</v>
      </c>
      <c r="D581" s="51">
        <f t="shared" si="45"/>
        <v>6920</v>
      </c>
      <c r="E581" s="52" t="str">
        <f t="shared" si="46"/>
        <v>69200</v>
      </c>
      <c r="F581" s="51" t="s">
        <v>2460</v>
      </c>
      <c r="G581" s="30" t="s">
        <v>2461</v>
      </c>
      <c r="H581" s="30" t="s">
        <v>7203</v>
      </c>
      <c r="I581" s="30" t="str">
        <f t="shared" si="47"/>
        <v>69200 - Účetnické a auditorské činnosti; daňové poradenství</v>
      </c>
      <c r="J581" s="30" t="s">
        <v>2462</v>
      </c>
      <c r="K581" s="30" t="str">
        <f t="shared" si="48"/>
        <v>69.20 - Účetnické a auditorské činnosti; daňové poradenství</v>
      </c>
      <c r="L581" s="30" t="s">
        <v>5482</v>
      </c>
      <c r="M581" s="30">
        <v>4</v>
      </c>
      <c r="N581" s="30" t="s">
        <v>5480</v>
      </c>
      <c r="O581">
        <f t="shared" ref="O581:O644" si="49">IF(LEN(F581)=5,1,0)</f>
        <v>1</v>
      </c>
    </row>
    <row r="582" spans="1:15" x14ac:dyDescent="0.25">
      <c r="A582" s="30">
        <v>4</v>
      </c>
      <c r="B582" s="30" t="s">
        <v>5483</v>
      </c>
      <c r="C582" s="51">
        <v>7010</v>
      </c>
      <c r="D582" s="51">
        <f t="shared" si="45"/>
        <v>7010</v>
      </c>
      <c r="E582" s="52" t="str">
        <f t="shared" si="46"/>
        <v>70100</v>
      </c>
      <c r="F582" s="51" t="s">
        <v>2463</v>
      </c>
      <c r="G582" s="30" t="s">
        <v>2466</v>
      </c>
      <c r="H582" s="30" t="s">
        <v>7204</v>
      </c>
      <c r="I582" s="30" t="str">
        <f t="shared" si="47"/>
        <v>70100 - Činnosti řízení podniků</v>
      </c>
      <c r="J582" s="30" t="s">
        <v>2472</v>
      </c>
      <c r="K582" s="30" t="str">
        <f t="shared" si="48"/>
        <v>70.10 - Činnosti řízení podniků</v>
      </c>
      <c r="L582" s="30" t="s">
        <v>7205</v>
      </c>
      <c r="M582" s="30">
        <v>4</v>
      </c>
      <c r="N582" s="30" t="s">
        <v>5483</v>
      </c>
      <c r="O582">
        <f t="shared" si="49"/>
        <v>1</v>
      </c>
    </row>
    <row r="583" spans="1:15" x14ac:dyDescent="0.25">
      <c r="A583" s="30">
        <v>4</v>
      </c>
      <c r="B583" s="30" t="s">
        <v>7206</v>
      </c>
      <c r="C583" s="51">
        <v>7020</v>
      </c>
      <c r="D583" s="51">
        <f t="shared" si="45"/>
        <v>7020</v>
      </c>
      <c r="E583" s="52" t="str">
        <f t="shared" si="46"/>
        <v>70200</v>
      </c>
      <c r="F583" s="51" t="s">
        <v>2476</v>
      </c>
      <c r="G583" s="30" t="s">
        <v>2477</v>
      </c>
      <c r="H583" s="30" t="s">
        <v>7207</v>
      </c>
      <c r="I583" s="30" t="str">
        <f t="shared" si="47"/>
        <v>70200 - Poradenství v oblasti podnikání a řízení podniků</v>
      </c>
      <c r="J583" s="30" t="s">
        <v>2482</v>
      </c>
      <c r="K583" s="30" t="str">
        <f t="shared" si="48"/>
        <v>70.20 - Poradenství v oblasti podnikání a řízení podniků</v>
      </c>
      <c r="L583" s="30" t="s">
        <v>7208</v>
      </c>
      <c r="M583" s="30">
        <v>4</v>
      </c>
      <c r="N583" s="30" t="s">
        <v>7206</v>
      </c>
      <c r="O583">
        <f t="shared" si="49"/>
        <v>1</v>
      </c>
    </row>
    <row r="584" spans="1:15" x14ac:dyDescent="0.25">
      <c r="A584" s="30">
        <v>4</v>
      </c>
      <c r="B584" s="30" t="s">
        <v>5496</v>
      </c>
      <c r="C584" s="51">
        <v>7111</v>
      </c>
      <c r="D584" s="51">
        <f t="shared" si="45"/>
        <v>7111</v>
      </c>
      <c r="E584" s="52" t="str">
        <f t="shared" si="46"/>
        <v>71110</v>
      </c>
      <c r="F584" s="51" t="s">
        <v>2479</v>
      </c>
      <c r="G584" s="30" t="s">
        <v>2480</v>
      </c>
      <c r="H584" s="30" t="s">
        <v>7209</v>
      </c>
      <c r="I584" s="30" t="str">
        <f t="shared" si="47"/>
        <v>71110 - Architektonické činnosti</v>
      </c>
      <c r="J584" s="30" t="s">
        <v>2481</v>
      </c>
      <c r="K584" s="30" t="str">
        <f t="shared" si="48"/>
        <v>71.11 - Architektonické činnosti</v>
      </c>
      <c r="L584" s="30" t="s">
        <v>5498</v>
      </c>
      <c r="M584" s="30">
        <v>4</v>
      </c>
      <c r="N584" s="30" t="s">
        <v>5496</v>
      </c>
      <c r="O584">
        <f t="shared" si="49"/>
        <v>1</v>
      </c>
    </row>
    <row r="585" spans="1:15" x14ac:dyDescent="0.25">
      <c r="A585" s="30">
        <v>4</v>
      </c>
      <c r="B585" s="30" t="s">
        <v>5499</v>
      </c>
      <c r="C585" s="51">
        <v>7112</v>
      </c>
      <c r="D585" s="51">
        <f t="shared" si="45"/>
        <v>7112</v>
      </c>
      <c r="E585" s="52" t="str">
        <f t="shared" si="46"/>
        <v>71120</v>
      </c>
      <c r="F585" s="51" t="s">
        <v>2483</v>
      </c>
      <c r="G585" s="30" t="s">
        <v>2484</v>
      </c>
      <c r="H585" s="30" t="s">
        <v>7210</v>
      </c>
      <c r="I585" s="30" t="str">
        <f t="shared" si="47"/>
        <v>71120 - Inženýrské činnosti a související technické poradenství</v>
      </c>
      <c r="J585" s="30" t="s">
        <v>2485</v>
      </c>
      <c r="K585" s="30" t="str">
        <f t="shared" si="48"/>
        <v>71.12 - Inženýrské činnosti a související technické poradenství</v>
      </c>
      <c r="L585" s="30" t="s">
        <v>5501</v>
      </c>
      <c r="M585" s="30">
        <v>4</v>
      </c>
      <c r="N585" s="30" t="s">
        <v>5499</v>
      </c>
      <c r="O585">
        <f t="shared" si="49"/>
        <v>1</v>
      </c>
    </row>
    <row r="586" spans="1:15" x14ac:dyDescent="0.25">
      <c r="A586" s="30">
        <v>4</v>
      </c>
      <c r="B586" s="30" t="s">
        <v>5510</v>
      </c>
      <c r="C586" s="51">
        <v>7120</v>
      </c>
      <c r="D586" s="51">
        <f t="shared" si="45"/>
        <v>7120</v>
      </c>
      <c r="E586" s="52" t="str">
        <f t="shared" si="46"/>
        <v>71200</v>
      </c>
      <c r="F586" s="51" t="s">
        <v>2498</v>
      </c>
      <c r="G586" s="30" t="s">
        <v>2499</v>
      </c>
      <c r="H586" s="30" t="s">
        <v>7211</v>
      </c>
      <c r="I586" s="30" t="str">
        <f t="shared" si="47"/>
        <v>71200 - Technické zkoušky a analýzy</v>
      </c>
      <c r="J586" s="30" t="s">
        <v>2500</v>
      </c>
      <c r="K586" s="30" t="str">
        <f t="shared" si="48"/>
        <v>71.20 - Technické zkoušky a analýzy</v>
      </c>
      <c r="L586" s="30" t="s">
        <v>5512</v>
      </c>
      <c r="M586" s="30">
        <v>4</v>
      </c>
      <c r="N586" s="30" t="s">
        <v>5510</v>
      </c>
      <c r="O586">
        <f t="shared" si="49"/>
        <v>1</v>
      </c>
    </row>
    <row r="587" spans="1:15" x14ac:dyDescent="0.25">
      <c r="A587" s="30">
        <v>4</v>
      </c>
      <c r="B587" s="30" t="s">
        <v>7212</v>
      </c>
      <c r="C587" s="51">
        <v>7210</v>
      </c>
      <c r="D587" s="51">
        <f t="shared" si="45"/>
        <v>7210</v>
      </c>
      <c r="E587" s="52" t="str">
        <f t="shared" si="46"/>
        <v>72100</v>
      </c>
      <c r="F587" s="51" t="s">
        <v>2510</v>
      </c>
      <c r="G587" s="30" t="s">
        <v>2511</v>
      </c>
      <c r="H587" s="30" t="s">
        <v>7213</v>
      </c>
      <c r="I587" s="30" t="str">
        <f t="shared" si="47"/>
        <v>72100 - Výzkum a vývoj v oblasti přírodních a technických věd</v>
      </c>
      <c r="J587" s="30" t="s">
        <v>2515</v>
      </c>
      <c r="K587" s="30" t="str">
        <f t="shared" si="48"/>
        <v>72.10 - Výzkum a vývoj v oblasti přírodních a technických věd</v>
      </c>
      <c r="L587" s="30" t="s">
        <v>7214</v>
      </c>
      <c r="M587" s="30">
        <v>4</v>
      </c>
      <c r="N587" s="30" t="s">
        <v>7212</v>
      </c>
      <c r="O587">
        <f t="shared" si="49"/>
        <v>1</v>
      </c>
    </row>
    <row r="588" spans="1:15" x14ac:dyDescent="0.25">
      <c r="A588" s="30">
        <v>4</v>
      </c>
      <c r="B588" s="30" t="s">
        <v>5544</v>
      </c>
      <c r="C588" s="51">
        <v>7220</v>
      </c>
      <c r="D588" s="51">
        <f t="shared" si="45"/>
        <v>7220</v>
      </c>
      <c r="E588" s="52" t="str">
        <f t="shared" si="46"/>
        <v>72200</v>
      </c>
      <c r="F588" s="51" t="s">
        <v>2525</v>
      </c>
      <c r="G588" s="30" t="s">
        <v>2526</v>
      </c>
      <c r="H588" s="30" t="s">
        <v>7215</v>
      </c>
      <c r="I588" s="30" t="str">
        <f t="shared" si="47"/>
        <v>72200 - Výzkum a vývoj v oblasti společenských a humanitních věd</v>
      </c>
      <c r="J588" s="30" t="s">
        <v>2527</v>
      </c>
      <c r="K588" s="30" t="str">
        <f t="shared" si="48"/>
        <v>72.20 - Výzkum a vývoj v oblasti společenských a humanitních věd</v>
      </c>
      <c r="L588" s="30" t="s">
        <v>7216</v>
      </c>
      <c r="M588" s="30">
        <v>4</v>
      </c>
      <c r="N588" s="30" t="s">
        <v>5544</v>
      </c>
      <c r="O588">
        <f t="shared" si="49"/>
        <v>1</v>
      </c>
    </row>
    <row r="589" spans="1:15" x14ac:dyDescent="0.25">
      <c r="A589" s="30">
        <v>4</v>
      </c>
      <c r="B589" s="30" t="s">
        <v>5549</v>
      </c>
      <c r="C589" s="51">
        <v>7311</v>
      </c>
      <c r="D589" s="51">
        <f t="shared" ref="D589:D652" si="50">C589</f>
        <v>7311</v>
      </c>
      <c r="E589" s="52" t="str">
        <f t="shared" si="46"/>
        <v>73110</v>
      </c>
      <c r="F589" s="51" t="s">
        <v>2528</v>
      </c>
      <c r="G589" s="30" t="s">
        <v>2529</v>
      </c>
      <c r="H589" s="30" t="s">
        <v>7217</v>
      </c>
      <c r="I589" s="30" t="str">
        <f t="shared" si="47"/>
        <v>73110 - Činnosti reklamních agentur</v>
      </c>
      <c r="J589" s="30" t="s">
        <v>2530</v>
      </c>
      <c r="K589" s="30" t="str">
        <f t="shared" si="48"/>
        <v>73.11 - Činnosti reklamních agentur</v>
      </c>
      <c r="L589" s="30" t="s">
        <v>5551</v>
      </c>
      <c r="M589" s="30">
        <v>4</v>
      </c>
      <c r="N589" s="30" t="s">
        <v>5549</v>
      </c>
      <c r="O589">
        <f t="shared" si="49"/>
        <v>1</v>
      </c>
    </row>
    <row r="590" spans="1:15" x14ac:dyDescent="0.25">
      <c r="A590" s="30">
        <v>4</v>
      </c>
      <c r="B590" s="30" t="s">
        <v>5552</v>
      </c>
      <c r="C590" s="51">
        <v>7312</v>
      </c>
      <c r="D590" s="51">
        <f t="shared" si="50"/>
        <v>7312</v>
      </c>
      <c r="E590" s="52" t="str">
        <f t="shared" si="46"/>
        <v>73120</v>
      </c>
      <c r="F590" s="51" t="s">
        <v>2531</v>
      </c>
      <c r="G590" s="30" t="s">
        <v>2532</v>
      </c>
      <c r="H590" s="30" t="s">
        <v>7218</v>
      </c>
      <c r="I590" s="30" t="str">
        <f t="shared" si="47"/>
        <v>73120 - Zastupování médií při prodeji reklamního času a prostoru</v>
      </c>
      <c r="J590" s="30" t="s">
        <v>2533</v>
      </c>
      <c r="K590" s="30" t="str">
        <f t="shared" si="48"/>
        <v>73.12 - Zastupování médií při prodeji reklamního času a prostoru</v>
      </c>
      <c r="L590" s="30" t="s">
        <v>7219</v>
      </c>
      <c r="M590" s="30">
        <v>4</v>
      </c>
      <c r="N590" s="30" t="s">
        <v>5552</v>
      </c>
      <c r="O590">
        <f t="shared" si="49"/>
        <v>1</v>
      </c>
    </row>
    <row r="591" spans="1:15" x14ac:dyDescent="0.25">
      <c r="A591" s="30">
        <v>4</v>
      </c>
      <c r="B591" s="30" t="s">
        <v>5557</v>
      </c>
      <c r="C591" s="51">
        <v>7320</v>
      </c>
      <c r="D591" s="51">
        <f t="shared" si="50"/>
        <v>7320</v>
      </c>
      <c r="E591" s="52" t="str">
        <f t="shared" si="46"/>
        <v>73200</v>
      </c>
      <c r="F591" s="51" t="s">
        <v>2534</v>
      </c>
      <c r="G591" s="30" t="s">
        <v>2535</v>
      </c>
      <c r="H591" s="30" t="s">
        <v>7220</v>
      </c>
      <c r="I591" s="30" t="str">
        <f t="shared" si="47"/>
        <v>73200 - Průzkum trhu a veřejného mínění</v>
      </c>
      <c r="J591" s="30" t="s">
        <v>2536</v>
      </c>
      <c r="K591" s="30" t="str">
        <f t="shared" si="48"/>
        <v>73.20 - Průzkum trhu a veřejného mínění</v>
      </c>
      <c r="L591" s="30" t="s">
        <v>5559</v>
      </c>
      <c r="M591" s="30">
        <v>4</v>
      </c>
      <c r="N591" s="30" t="s">
        <v>5557</v>
      </c>
      <c r="O591">
        <f t="shared" si="49"/>
        <v>1</v>
      </c>
    </row>
    <row r="592" spans="1:15" x14ac:dyDescent="0.25">
      <c r="A592" s="30">
        <v>4</v>
      </c>
      <c r="B592" s="30" t="s">
        <v>7221</v>
      </c>
      <c r="C592" s="51">
        <v>7330</v>
      </c>
      <c r="D592" s="51">
        <f t="shared" si="50"/>
        <v>7330</v>
      </c>
      <c r="E592" s="52" t="str">
        <f t="shared" si="46"/>
        <v>73300</v>
      </c>
      <c r="F592" s="51" t="s">
        <v>2470</v>
      </c>
      <c r="G592" s="30" t="s">
        <v>2471</v>
      </c>
      <c r="H592" s="30" t="s">
        <v>7222</v>
      </c>
      <c r="I592" s="30" t="str">
        <f t="shared" si="47"/>
        <v>73300 - Činnosti v oblasti vztahů s veřejností a komunikace</v>
      </c>
      <c r="J592" s="30" t="s">
        <v>2478</v>
      </c>
      <c r="K592" s="30" t="str">
        <f t="shared" si="48"/>
        <v>73.30 - Činnosti v oblasti vztahů s veřejností a komunikace</v>
      </c>
      <c r="L592" s="30" t="s">
        <v>7223</v>
      </c>
      <c r="M592" s="30">
        <v>4</v>
      </c>
      <c r="N592" s="30" t="s">
        <v>7221</v>
      </c>
      <c r="O592">
        <f t="shared" si="49"/>
        <v>1</v>
      </c>
    </row>
    <row r="593" spans="1:15" x14ac:dyDescent="0.25">
      <c r="A593" s="30">
        <v>4</v>
      </c>
      <c r="B593" s="30" t="s">
        <v>7224</v>
      </c>
      <c r="C593" s="51">
        <v>7411</v>
      </c>
      <c r="D593" s="51">
        <f t="shared" si="50"/>
        <v>7411</v>
      </c>
      <c r="E593" s="52" t="str">
        <f t="shared" si="46"/>
        <v>74110</v>
      </c>
      <c r="F593" s="51" t="s">
        <v>2540</v>
      </c>
      <c r="G593" s="30" t="s">
        <v>2541</v>
      </c>
      <c r="H593" s="30" t="s">
        <v>7225</v>
      </c>
      <c r="I593" s="30" t="str">
        <f t="shared" si="47"/>
        <v>74110 - Činnosti v oblasti průmyslového a módního designu</v>
      </c>
      <c r="J593" s="30" t="s">
        <v>2544</v>
      </c>
      <c r="K593" s="30" t="str">
        <f t="shared" si="48"/>
        <v>74.11 - Činnosti v oblasti průmyslového a módního designu</v>
      </c>
      <c r="L593" s="30" t="s">
        <v>7226</v>
      </c>
      <c r="M593" s="30">
        <v>4</v>
      </c>
      <c r="N593" s="30" t="s">
        <v>7224</v>
      </c>
      <c r="O593">
        <f t="shared" si="49"/>
        <v>1</v>
      </c>
    </row>
    <row r="594" spans="1:15" x14ac:dyDescent="0.25">
      <c r="A594" s="30">
        <v>5</v>
      </c>
      <c r="B594" s="30" t="s">
        <v>7227</v>
      </c>
      <c r="C594" s="51">
        <v>74111</v>
      </c>
      <c r="D594" s="51">
        <f t="shared" si="50"/>
        <v>74111</v>
      </c>
      <c r="E594" s="52">
        <f t="shared" si="46"/>
        <v>74111</v>
      </c>
      <c r="F594" s="51">
        <v>74111</v>
      </c>
      <c r="G594" s="30" t="s">
        <v>7228</v>
      </c>
      <c r="H594" s="30" t="s">
        <v>7229</v>
      </c>
      <c r="I594" s="30" t="str">
        <f t="shared" si="47"/>
        <v>74111 - Činnosti v oblasti průmyslového designu</v>
      </c>
      <c r="J594" s="30" t="s">
        <v>6054</v>
      </c>
      <c r="K594" s="30" t="str">
        <f t="shared" si="48"/>
        <v>74.11.1 - Činnosti v oblasti průmyslového designu</v>
      </c>
      <c r="L594" s="30" t="s">
        <v>7230</v>
      </c>
      <c r="M594" s="30">
        <v>5</v>
      </c>
      <c r="N594" s="30" t="s">
        <v>7227</v>
      </c>
      <c r="O594">
        <f t="shared" si="49"/>
        <v>1</v>
      </c>
    </row>
    <row r="595" spans="1:15" x14ac:dyDescent="0.25">
      <c r="A595" s="30">
        <v>5</v>
      </c>
      <c r="B595" s="30" t="s">
        <v>7231</v>
      </c>
      <c r="C595" s="51">
        <v>74112</v>
      </c>
      <c r="D595" s="51">
        <f t="shared" si="50"/>
        <v>74112</v>
      </c>
      <c r="E595" s="52">
        <f t="shared" si="46"/>
        <v>74112</v>
      </c>
      <c r="F595" s="51">
        <v>74112</v>
      </c>
      <c r="G595" s="30" t="s">
        <v>7232</v>
      </c>
      <c r="H595" s="30" t="s">
        <v>7233</v>
      </c>
      <c r="I595" s="30" t="str">
        <f t="shared" si="47"/>
        <v>74112 - Činnosti v oblasti módního designu</v>
      </c>
      <c r="J595" s="30" t="s">
        <v>6055</v>
      </c>
      <c r="K595" s="30" t="str">
        <f t="shared" si="48"/>
        <v>74.11.2 - Činnosti v oblasti módního designu</v>
      </c>
      <c r="L595" s="30" t="s">
        <v>7234</v>
      </c>
      <c r="M595" s="30">
        <v>5</v>
      </c>
      <c r="N595" s="30" t="s">
        <v>7231</v>
      </c>
      <c r="O595">
        <f t="shared" si="49"/>
        <v>1</v>
      </c>
    </row>
    <row r="596" spans="1:15" x14ac:dyDescent="0.25">
      <c r="A596" s="30">
        <v>4</v>
      </c>
      <c r="B596" s="30" t="s">
        <v>7235</v>
      </c>
      <c r="C596" s="51">
        <v>7412</v>
      </c>
      <c r="D596" s="51">
        <f t="shared" si="50"/>
        <v>7412</v>
      </c>
      <c r="E596" s="52" t="str">
        <f t="shared" si="46"/>
        <v>74120</v>
      </c>
      <c r="F596" s="51" t="s">
        <v>2542</v>
      </c>
      <c r="G596" s="30" t="s">
        <v>2543</v>
      </c>
      <c r="H596" s="30" t="s">
        <v>7236</v>
      </c>
      <c r="I596" s="30" t="str">
        <f t="shared" si="47"/>
        <v>74120 - Činnosti v oblasti grafického designu a vizuální komunikace</v>
      </c>
      <c r="J596" s="30" t="s">
        <v>2547</v>
      </c>
      <c r="K596" s="30" t="str">
        <f t="shared" si="48"/>
        <v>74.12 - Činnosti v oblasti grafického designu a vizuální komunikace</v>
      </c>
      <c r="L596" s="30" t="s">
        <v>7237</v>
      </c>
      <c r="M596" s="30">
        <v>4</v>
      </c>
      <c r="N596" s="30" t="s">
        <v>7235</v>
      </c>
      <c r="O596">
        <f t="shared" si="49"/>
        <v>1</v>
      </c>
    </row>
    <row r="597" spans="1:15" x14ac:dyDescent="0.25">
      <c r="A597" s="30">
        <v>4</v>
      </c>
      <c r="B597" s="30" t="s">
        <v>7238</v>
      </c>
      <c r="C597" s="51">
        <v>7413</v>
      </c>
      <c r="D597" s="51">
        <f t="shared" si="50"/>
        <v>7413</v>
      </c>
      <c r="E597" s="52" t="str">
        <f t="shared" si="46"/>
        <v>74130</v>
      </c>
      <c r="F597" s="51" t="s">
        <v>2545</v>
      </c>
      <c r="G597" s="30" t="s">
        <v>2546</v>
      </c>
      <c r="H597" s="30" t="s">
        <v>7239</v>
      </c>
      <c r="I597" s="30" t="str">
        <f t="shared" si="47"/>
        <v>74130 - Navrhování interiérů</v>
      </c>
      <c r="J597" s="30" t="s">
        <v>2550</v>
      </c>
      <c r="K597" s="30" t="str">
        <f t="shared" si="48"/>
        <v>74.13 - Navrhování interiérů</v>
      </c>
      <c r="L597" s="30" t="s">
        <v>7240</v>
      </c>
      <c r="M597" s="30">
        <v>4</v>
      </c>
      <c r="N597" s="30" t="s">
        <v>7238</v>
      </c>
      <c r="O597">
        <f t="shared" si="49"/>
        <v>1</v>
      </c>
    </row>
    <row r="598" spans="1:15" x14ac:dyDescent="0.25">
      <c r="A598" s="30">
        <v>4</v>
      </c>
      <c r="B598" s="30" t="s">
        <v>7241</v>
      </c>
      <c r="C598" s="51">
        <v>7414</v>
      </c>
      <c r="D598" s="51">
        <f t="shared" si="50"/>
        <v>7414</v>
      </c>
      <c r="E598" s="52" t="str">
        <f t="shared" si="46"/>
        <v>74140</v>
      </c>
      <c r="F598" s="51" t="s">
        <v>2548</v>
      </c>
      <c r="G598" s="30" t="s">
        <v>2549</v>
      </c>
      <c r="H598" s="30" t="s">
        <v>7242</v>
      </c>
      <c r="I598" s="30" t="str">
        <f t="shared" si="47"/>
        <v>74140 - Ostatní specializované návrhářské činnosti</v>
      </c>
      <c r="J598" s="30" t="s">
        <v>2554</v>
      </c>
      <c r="K598" s="30" t="str">
        <f t="shared" si="48"/>
        <v>74.14 - Ostatní specializované návrhářské činnosti</v>
      </c>
      <c r="L598" s="30" t="s">
        <v>7243</v>
      </c>
      <c r="M598" s="30">
        <v>4</v>
      </c>
      <c r="N598" s="30" t="s">
        <v>7241</v>
      </c>
      <c r="O598">
        <f t="shared" si="49"/>
        <v>1</v>
      </c>
    </row>
    <row r="599" spans="1:15" x14ac:dyDescent="0.25">
      <c r="A599" s="30">
        <v>4</v>
      </c>
      <c r="B599" s="30" t="s">
        <v>5564</v>
      </c>
      <c r="C599" s="51">
        <v>7420</v>
      </c>
      <c r="D599" s="51">
        <f t="shared" si="50"/>
        <v>7420</v>
      </c>
      <c r="E599" s="52" t="str">
        <f t="shared" si="46"/>
        <v>74200</v>
      </c>
      <c r="F599" s="51" t="s">
        <v>2551</v>
      </c>
      <c r="G599" s="30" t="s">
        <v>2552</v>
      </c>
      <c r="H599" s="30" t="s">
        <v>7244</v>
      </c>
      <c r="I599" s="30" t="str">
        <f t="shared" si="47"/>
        <v>74200 - Fotografické činnosti</v>
      </c>
      <c r="J599" s="30" t="s">
        <v>2553</v>
      </c>
      <c r="K599" s="30" t="str">
        <f t="shared" si="48"/>
        <v>74.20 - Fotografické činnosti</v>
      </c>
      <c r="L599" s="30" t="s">
        <v>5566</v>
      </c>
      <c r="M599" s="30">
        <v>4</v>
      </c>
      <c r="N599" s="30" t="s">
        <v>5564</v>
      </c>
      <c r="O599">
        <f t="shared" si="49"/>
        <v>1</v>
      </c>
    </row>
    <row r="600" spans="1:15" x14ac:dyDescent="0.25">
      <c r="A600" s="30">
        <v>4</v>
      </c>
      <c r="B600" s="30" t="s">
        <v>5567</v>
      </c>
      <c r="C600" s="51">
        <v>7430</v>
      </c>
      <c r="D600" s="51">
        <f t="shared" si="50"/>
        <v>7430</v>
      </c>
      <c r="E600" s="52" t="str">
        <f t="shared" si="46"/>
        <v>74300</v>
      </c>
      <c r="F600" s="51" t="s">
        <v>2555</v>
      </c>
      <c r="G600" s="30" t="s">
        <v>2556</v>
      </c>
      <c r="H600" s="30" t="s">
        <v>7245</v>
      </c>
      <c r="I600" s="30" t="str">
        <f t="shared" si="47"/>
        <v>74300 - Překladatelské a tlumočnické činnosti</v>
      </c>
      <c r="J600" s="30" t="s">
        <v>2557</v>
      </c>
      <c r="K600" s="30" t="str">
        <f t="shared" si="48"/>
        <v>74.30 - Překladatelské a tlumočnické činnosti</v>
      </c>
      <c r="L600" s="30" t="s">
        <v>5569</v>
      </c>
      <c r="M600" s="30">
        <v>4</v>
      </c>
      <c r="N600" s="30" t="s">
        <v>5567</v>
      </c>
      <c r="O600">
        <f t="shared" si="49"/>
        <v>1</v>
      </c>
    </row>
    <row r="601" spans="1:15" x14ac:dyDescent="0.25">
      <c r="A601" s="30">
        <v>4</v>
      </c>
      <c r="B601" s="30" t="s">
        <v>7246</v>
      </c>
      <c r="C601" s="51">
        <v>7491</v>
      </c>
      <c r="D601" s="51">
        <f t="shared" si="50"/>
        <v>7491</v>
      </c>
      <c r="E601" s="52" t="str">
        <f t="shared" si="46"/>
        <v>74910</v>
      </c>
      <c r="F601" s="51" t="s">
        <v>2561</v>
      </c>
      <c r="G601" s="30" t="s">
        <v>2562</v>
      </c>
      <c r="H601" s="30" t="s">
        <v>7247</v>
      </c>
      <c r="I601" s="30" t="str">
        <f t="shared" si="47"/>
        <v>74910 - Činnosti patentových zástupců a prodej patentů</v>
      </c>
      <c r="J601" s="30" t="s">
        <v>2565</v>
      </c>
      <c r="K601" s="30" t="str">
        <f t="shared" si="48"/>
        <v>74.91 - Činnosti patentových zástupců a prodej patentů</v>
      </c>
      <c r="L601" s="30" t="s">
        <v>7248</v>
      </c>
      <c r="M601" s="30">
        <v>4</v>
      </c>
      <c r="N601" s="30" t="s">
        <v>7246</v>
      </c>
      <c r="O601">
        <f t="shared" si="49"/>
        <v>1</v>
      </c>
    </row>
    <row r="602" spans="1:15" x14ac:dyDescent="0.25">
      <c r="A602" s="30">
        <v>4</v>
      </c>
      <c r="B602" s="30" t="s">
        <v>7249</v>
      </c>
      <c r="C602" s="51">
        <v>7499</v>
      </c>
      <c r="D602" s="51">
        <f t="shared" si="50"/>
        <v>7499</v>
      </c>
      <c r="E602" s="52" t="str">
        <f t="shared" si="46"/>
        <v>74990</v>
      </c>
      <c r="F602" s="51" t="s">
        <v>2563</v>
      </c>
      <c r="G602" s="30" t="s">
        <v>2564</v>
      </c>
      <c r="H602" s="30" t="s">
        <v>7250</v>
      </c>
      <c r="I602" s="30" t="str">
        <f t="shared" si="47"/>
        <v>74990 - Všechny ostatní odborné, vědecké a technické činnosti j. n.</v>
      </c>
      <c r="J602" s="30" t="s">
        <v>2568</v>
      </c>
      <c r="K602" s="30" t="str">
        <f t="shared" si="48"/>
        <v>74.99 - Všechny ostatní odborné, vědecké a technické činnosti j. n.</v>
      </c>
      <c r="L602" s="30" t="s">
        <v>7251</v>
      </c>
      <c r="M602" s="30">
        <v>4</v>
      </c>
      <c r="N602" s="30" t="s">
        <v>7249</v>
      </c>
      <c r="O602">
        <f t="shared" si="49"/>
        <v>1</v>
      </c>
    </row>
    <row r="603" spans="1:15" x14ac:dyDescent="0.25">
      <c r="A603" s="30">
        <v>4</v>
      </c>
      <c r="B603" s="30" t="s">
        <v>5583</v>
      </c>
      <c r="C603" s="51">
        <v>7500</v>
      </c>
      <c r="D603" s="51">
        <f t="shared" si="50"/>
        <v>7500</v>
      </c>
      <c r="E603" s="52" t="str">
        <f t="shared" si="46"/>
        <v>75000</v>
      </c>
      <c r="F603" s="51" t="s">
        <v>2579</v>
      </c>
      <c r="G603" s="30" t="s">
        <v>2580</v>
      </c>
      <c r="H603" s="30" t="s">
        <v>7252</v>
      </c>
      <c r="I603" s="30" t="str">
        <f t="shared" si="47"/>
        <v>75000 - Veterinární činnosti</v>
      </c>
      <c r="J603" s="30" t="s">
        <v>2581</v>
      </c>
      <c r="K603" s="30" t="str">
        <f t="shared" si="48"/>
        <v>75.00 - Veterinární činnosti</v>
      </c>
      <c r="L603" s="30" t="s">
        <v>5585</v>
      </c>
      <c r="M603" s="30">
        <v>4</v>
      </c>
      <c r="N603" s="30" t="s">
        <v>5583</v>
      </c>
      <c r="O603">
        <f t="shared" si="49"/>
        <v>1</v>
      </c>
    </row>
    <row r="604" spans="1:15" x14ac:dyDescent="0.25">
      <c r="A604" s="30">
        <v>4</v>
      </c>
      <c r="B604" s="30" t="s">
        <v>5586</v>
      </c>
      <c r="C604" s="51">
        <v>7711</v>
      </c>
      <c r="D604" s="51">
        <f t="shared" si="50"/>
        <v>7711</v>
      </c>
      <c r="E604" s="52" t="str">
        <f t="shared" si="46"/>
        <v>77110</v>
      </c>
      <c r="F604" s="51" t="s">
        <v>2582</v>
      </c>
      <c r="G604" s="30" t="s">
        <v>2585</v>
      </c>
      <c r="H604" s="30" t="s">
        <v>7253</v>
      </c>
      <c r="I604" s="30" t="str">
        <f t="shared" si="47"/>
        <v>77110 - Pronájem a leasing osobních automobilů a lehkých motorových vozidel</v>
      </c>
      <c r="J604" s="30" t="s">
        <v>2589</v>
      </c>
      <c r="K604" s="30" t="str">
        <f t="shared" si="48"/>
        <v>77.11 - Pronájem a leasing osobních automobilů a lehkých motorových vozidel</v>
      </c>
      <c r="L604" s="30" t="s">
        <v>7254</v>
      </c>
      <c r="M604" s="30">
        <v>4</v>
      </c>
      <c r="N604" s="30" t="s">
        <v>5586</v>
      </c>
      <c r="O604">
        <f t="shared" si="49"/>
        <v>1</v>
      </c>
    </row>
    <row r="605" spans="1:15" x14ac:dyDescent="0.25">
      <c r="A605" s="30">
        <v>4</v>
      </c>
      <c r="B605" s="30" t="s">
        <v>5591</v>
      </c>
      <c r="C605" s="51">
        <v>7712</v>
      </c>
      <c r="D605" s="51">
        <f t="shared" si="50"/>
        <v>7712</v>
      </c>
      <c r="E605" s="52" t="str">
        <f t="shared" si="46"/>
        <v>77120</v>
      </c>
      <c r="F605" s="51" t="s">
        <v>2586</v>
      </c>
      <c r="G605" s="30" t="s">
        <v>2587</v>
      </c>
      <c r="H605" s="30" t="s">
        <v>7255</v>
      </c>
      <c r="I605" s="30" t="str">
        <f t="shared" si="47"/>
        <v>77120 - Pronájem a leasing nákladních automobilů</v>
      </c>
      <c r="J605" s="30" t="s">
        <v>2588</v>
      </c>
      <c r="K605" s="30" t="str">
        <f t="shared" si="48"/>
        <v>77.12 - Pronájem a leasing nákladních automobilů</v>
      </c>
      <c r="L605" s="30" t="s">
        <v>5593</v>
      </c>
      <c r="M605" s="30">
        <v>4</v>
      </c>
      <c r="N605" s="30" t="s">
        <v>5591</v>
      </c>
      <c r="O605">
        <f t="shared" si="49"/>
        <v>1</v>
      </c>
    </row>
    <row r="606" spans="1:15" x14ac:dyDescent="0.25">
      <c r="A606" s="30">
        <v>4</v>
      </c>
      <c r="B606" s="30" t="s">
        <v>5594</v>
      </c>
      <c r="C606" s="51">
        <v>7721</v>
      </c>
      <c r="D606" s="51">
        <f t="shared" si="50"/>
        <v>7721</v>
      </c>
      <c r="E606" s="52" t="str">
        <f t="shared" si="46"/>
        <v>77210</v>
      </c>
      <c r="F606" s="51" t="s">
        <v>2590</v>
      </c>
      <c r="G606" s="30" t="s">
        <v>2591</v>
      </c>
      <c r="H606" s="30" t="s">
        <v>7256</v>
      </c>
      <c r="I606" s="30" t="str">
        <f t="shared" si="47"/>
        <v>77210 - Pronájem a leasing rekreačních a sportovních potřeb</v>
      </c>
      <c r="J606" s="30" t="s">
        <v>2592</v>
      </c>
      <c r="K606" s="30" t="str">
        <f t="shared" si="48"/>
        <v>77.21 - Pronájem a leasing rekreačních a sportovních potřeb</v>
      </c>
      <c r="L606" s="30" t="s">
        <v>5596</v>
      </c>
      <c r="M606" s="30">
        <v>4</v>
      </c>
      <c r="N606" s="30" t="s">
        <v>5594</v>
      </c>
      <c r="O606">
        <f t="shared" si="49"/>
        <v>1</v>
      </c>
    </row>
    <row r="607" spans="1:15" x14ac:dyDescent="0.25">
      <c r="A607" s="30">
        <v>4</v>
      </c>
      <c r="B607" s="30" t="s">
        <v>5597</v>
      </c>
      <c r="C607" s="51">
        <v>7722</v>
      </c>
      <c r="D607" s="51">
        <f t="shared" si="50"/>
        <v>7722</v>
      </c>
      <c r="E607" s="52" t="str">
        <f t="shared" si="46"/>
        <v>77220</v>
      </c>
      <c r="F607" s="51" t="s">
        <v>2593</v>
      </c>
      <c r="G607" s="30" t="s">
        <v>2596</v>
      </c>
      <c r="H607" s="30" t="s">
        <v>7257</v>
      </c>
      <c r="I607" s="30" t="str">
        <f t="shared" si="47"/>
        <v>77220 - Pronájem a leasing ostatních výrobků pro osobní potřebu a převážně pro domácnost</v>
      </c>
      <c r="J607" s="30" t="s">
        <v>2599</v>
      </c>
      <c r="K607" s="30" t="str">
        <f t="shared" si="48"/>
        <v>77.22 - Pronájem a leasing ostatních výrobků pro osobní potřebu a převážně pro domácnost</v>
      </c>
      <c r="L607" s="30" t="s">
        <v>7258</v>
      </c>
      <c r="M607" s="30">
        <v>4</v>
      </c>
      <c r="N607" s="30" t="s">
        <v>5597</v>
      </c>
      <c r="O607">
        <f t="shared" si="49"/>
        <v>1</v>
      </c>
    </row>
    <row r="608" spans="1:15" x14ac:dyDescent="0.25">
      <c r="A608" s="30">
        <v>4</v>
      </c>
      <c r="B608" s="30" t="s">
        <v>5605</v>
      </c>
      <c r="C608" s="51">
        <v>7731</v>
      </c>
      <c r="D608" s="51">
        <f t="shared" si="50"/>
        <v>7731</v>
      </c>
      <c r="E608" s="52" t="str">
        <f t="shared" si="46"/>
        <v>77310</v>
      </c>
      <c r="F608" s="51" t="s">
        <v>2600</v>
      </c>
      <c r="G608" s="30" t="s">
        <v>2601</v>
      </c>
      <c r="H608" s="30" t="s">
        <v>7259</v>
      </c>
      <c r="I608" s="30" t="str">
        <f t="shared" si="47"/>
        <v>77310 - Pronájem a leasing zemědělských strojů a zařízení</v>
      </c>
      <c r="J608" s="30" t="s">
        <v>2602</v>
      </c>
      <c r="K608" s="30" t="str">
        <f t="shared" si="48"/>
        <v>77.31 - Pronájem a leasing zemědělských strojů a zařízení</v>
      </c>
      <c r="L608" s="30" t="s">
        <v>5607</v>
      </c>
      <c r="M608" s="30">
        <v>4</v>
      </c>
      <c r="N608" s="30" t="s">
        <v>5605</v>
      </c>
      <c r="O608">
        <f t="shared" si="49"/>
        <v>1</v>
      </c>
    </row>
    <row r="609" spans="1:15" x14ac:dyDescent="0.25">
      <c r="A609" s="30">
        <v>4</v>
      </c>
      <c r="B609" s="30" t="s">
        <v>5608</v>
      </c>
      <c r="C609" s="51">
        <v>7732</v>
      </c>
      <c r="D609" s="51">
        <f t="shared" si="50"/>
        <v>7732</v>
      </c>
      <c r="E609" s="52" t="str">
        <f t="shared" si="46"/>
        <v>77320</v>
      </c>
      <c r="F609" s="51" t="s">
        <v>2603</v>
      </c>
      <c r="G609" s="30" t="s">
        <v>2604</v>
      </c>
      <c r="H609" s="30" t="s">
        <v>7260</v>
      </c>
      <c r="I609" s="30" t="str">
        <f t="shared" si="47"/>
        <v>77320 - Pronájem a leasing stavebních strojů a zařízení</v>
      </c>
      <c r="J609" s="30" t="s">
        <v>2605</v>
      </c>
      <c r="K609" s="30" t="str">
        <f t="shared" si="48"/>
        <v>77.32 - Pronájem a leasing stavebních strojů a zařízení</v>
      </c>
      <c r="L609" s="30" t="s">
        <v>7261</v>
      </c>
      <c r="M609" s="30">
        <v>4</v>
      </c>
      <c r="N609" s="30" t="s">
        <v>5608</v>
      </c>
      <c r="O609">
        <f t="shared" si="49"/>
        <v>1</v>
      </c>
    </row>
    <row r="610" spans="1:15" x14ac:dyDescent="0.25">
      <c r="A610" s="30">
        <v>4</v>
      </c>
      <c r="B610" s="30" t="s">
        <v>5613</v>
      </c>
      <c r="C610" s="51">
        <v>7733</v>
      </c>
      <c r="D610" s="51">
        <f t="shared" si="50"/>
        <v>7733</v>
      </c>
      <c r="E610" s="52" t="str">
        <f t="shared" si="46"/>
        <v>77330</v>
      </c>
      <c r="F610" s="51" t="s">
        <v>2606</v>
      </c>
      <c r="G610" s="30" t="s">
        <v>2607</v>
      </c>
      <c r="H610" s="30" t="s">
        <v>7262</v>
      </c>
      <c r="I610" s="30" t="str">
        <f t="shared" si="47"/>
        <v>77330 - Pronájem a leasing kancelářských strojů a zařízení, včetně počítačů</v>
      </c>
      <c r="J610" s="30" t="s">
        <v>2608</v>
      </c>
      <c r="K610" s="30" t="str">
        <f t="shared" si="48"/>
        <v>77.33 - Pronájem a leasing kancelářských strojů a zařízení, včetně počítačů</v>
      </c>
      <c r="L610" s="30" t="s">
        <v>7263</v>
      </c>
      <c r="M610" s="30">
        <v>4</v>
      </c>
      <c r="N610" s="30" t="s">
        <v>5613</v>
      </c>
      <c r="O610">
        <f t="shared" si="49"/>
        <v>1</v>
      </c>
    </row>
    <row r="611" spans="1:15" x14ac:dyDescent="0.25">
      <c r="A611" s="30">
        <v>4</v>
      </c>
      <c r="B611" s="30" t="s">
        <v>5618</v>
      </c>
      <c r="C611" s="51">
        <v>7734</v>
      </c>
      <c r="D611" s="51">
        <f t="shared" si="50"/>
        <v>7734</v>
      </c>
      <c r="E611" s="52" t="str">
        <f t="shared" si="46"/>
        <v>77340</v>
      </c>
      <c r="F611" s="51" t="s">
        <v>2609</v>
      </c>
      <c r="G611" s="30" t="s">
        <v>2610</v>
      </c>
      <c r="H611" s="30" t="s">
        <v>7264</v>
      </c>
      <c r="I611" s="30" t="str">
        <f t="shared" si="47"/>
        <v>77340 - Pronájem a leasing vodních dopravních prostředků</v>
      </c>
      <c r="J611" s="30" t="s">
        <v>2611</v>
      </c>
      <c r="K611" s="30" t="str">
        <f t="shared" si="48"/>
        <v>77.34 - Pronájem a leasing vodních dopravních prostředků</v>
      </c>
      <c r="L611" s="30" t="s">
        <v>5620</v>
      </c>
      <c r="M611" s="30">
        <v>4</v>
      </c>
      <c r="N611" s="30" t="s">
        <v>5618</v>
      </c>
      <c r="O611">
        <f t="shared" si="49"/>
        <v>1</v>
      </c>
    </row>
    <row r="612" spans="1:15" x14ac:dyDescent="0.25">
      <c r="A612" s="30">
        <v>4</v>
      </c>
      <c r="B612" s="30" t="s">
        <v>5621</v>
      </c>
      <c r="C612" s="51">
        <v>7735</v>
      </c>
      <c r="D612" s="51">
        <f t="shared" si="50"/>
        <v>7735</v>
      </c>
      <c r="E612" s="52" t="str">
        <f t="shared" si="46"/>
        <v>77350</v>
      </c>
      <c r="F612" s="51" t="s">
        <v>2612</v>
      </c>
      <c r="G612" s="30" t="s">
        <v>2613</v>
      </c>
      <c r="H612" s="30" t="s">
        <v>7265</v>
      </c>
      <c r="I612" s="30" t="str">
        <f t="shared" si="47"/>
        <v>77350 - Pronájem a leasing leteckých dopravních prostředků</v>
      </c>
      <c r="J612" s="30" t="s">
        <v>2614</v>
      </c>
      <c r="K612" s="30" t="str">
        <f t="shared" si="48"/>
        <v>77.35 - Pronájem a leasing leteckých dopravních prostředků</v>
      </c>
      <c r="L612" s="30" t="s">
        <v>5623</v>
      </c>
      <c r="M612" s="30">
        <v>4</v>
      </c>
      <c r="N612" s="30" t="s">
        <v>5621</v>
      </c>
      <c r="O612">
        <f t="shared" si="49"/>
        <v>1</v>
      </c>
    </row>
    <row r="613" spans="1:15" x14ac:dyDescent="0.25">
      <c r="A613" s="30">
        <v>4</v>
      </c>
      <c r="B613" s="30" t="s">
        <v>5624</v>
      </c>
      <c r="C613" s="51">
        <v>7739</v>
      </c>
      <c r="D613" s="51">
        <f t="shared" si="50"/>
        <v>7739</v>
      </c>
      <c r="E613" s="52" t="str">
        <f t="shared" si="46"/>
        <v>77390</v>
      </c>
      <c r="F613" s="51" t="s">
        <v>2615</v>
      </c>
      <c r="G613" s="30" t="s">
        <v>2618</v>
      </c>
      <c r="H613" s="30" t="s">
        <v>7266</v>
      </c>
      <c r="I613" s="30" t="str">
        <f t="shared" si="47"/>
        <v>77390 - Pronájem a leasing ostatních strojů, zařízení a hmotných statků j. n.</v>
      </c>
      <c r="J613" s="30" t="s">
        <v>2622</v>
      </c>
      <c r="K613" s="30" t="str">
        <f t="shared" si="48"/>
        <v>77.39 - Pronájem a leasing ostatních strojů, zařízení a hmotných statků j. n.</v>
      </c>
      <c r="L613" s="30" t="s">
        <v>7267</v>
      </c>
      <c r="M613" s="30">
        <v>4</v>
      </c>
      <c r="N613" s="30" t="s">
        <v>5624</v>
      </c>
      <c r="O613">
        <f t="shared" si="49"/>
        <v>1</v>
      </c>
    </row>
    <row r="614" spans="1:15" x14ac:dyDescent="0.25">
      <c r="A614" s="30">
        <v>4</v>
      </c>
      <c r="B614" s="30" t="s">
        <v>5627</v>
      </c>
      <c r="C614" s="51">
        <v>7740</v>
      </c>
      <c r="D614" s="51">
        <f t="shared" si="50"/>
        <v>7740</v>
      </c>
      <c r="E614" s="52" t="str">
        <f t="shared" si="46"/>
        <v>77400</v>
      </c>
      <c r="F614" s="51" t="s">
        <v>2619</v>
      </c>
      <c r="G614" s="30" t="s">
        <v>2620</v>
      </c>
      <c r="H614" s="30" t="s">
        <v>7268</v>
      </c>
      <c r="I614" s="30" t="str">
        <f t="shared" si="47"/>
        <v>77400 - Leasing duševního vlastnictví a podobných produktů, kromě děl chráněných autorským právem</v>
      </c>
      <c r="J614" s="30" t="s">
        <v>2621</v>
      </c>
      <c r="K614" s="30" t="str">
        <f t="shared" si="48"/>
        <v>77.40 - Leasing duševního vlastnictví a podobných produktů, kromě děl chráněných autorským právem</v>
      </c>
      <c r="L614" s="30" t="s">
        <v>5629</v>
      </c>
      <c r="M614" s="30">
        <v>4</v>
      </c>
      <c r="N614" s="30" t="s">
        <v>5627</v>
      </c>
      <c r="O614">
        <f t="shared" si="49"/>
        <v>1</v>
      </c>
    </row>
    <row r="615" spans="1:15" x14ac:dyDescent="0.25">
      <c r="A615" s="30">
        <v>4</v>
      </c>
      <c r="B615" s="30" t="s">
        <v>7269</v>
      </c>
      <c r="C615" s="51">
        <v>7751</v>
      </c>
      <c r="D615" s="51">
        <f t="shared" si="50"/>
        <v>7751</v>
      </c>
      <c r="E615" s="52" t="str">
        <f t="shared" si="46"/>
        <v>77510</v>
      </c>
      <c r="F615" s="51" t="s">
        <v>2639</v>
      </c>
      <c r="G615" s="30" t="s">
        <v>2640</v>
      </c>
      <c r="H615" s="30" t="s">
        <v>7270</v>
      </c>
      <c r="I615" s="30" t="str">
        <f t="shared" si="47"/>
        <v>77510 - Zprostředkování v oblasti pronájmu a leasingu automobilů, obytných automobilů a přívěsů</v>
      </c>
      <c r="J615" s="30" t="s">
        <v>2642</v>
      </c>
      <c r="K615" s="30" t="str">
        <f t="shared" si="48"/>
        <v>77.51 - Zprostředkování v oblasti pronájmu a leasingu automobilů, obytných automobilů a přívěsů</v>
      </c>
      <c r="L615" s="30" t="s">
        <v>7271</v>
      </c>
      <c r="M615" s="30">
        <v>4</v>
      </c>
      <c r="N615" s="30" t="s">
        <v>7269</v>
      </c>
      <c r="O615">
        <f t="shared" si="49"/>
        <v>1</v>
      </c>
    </row>
    <row r="616" spans="1:15" x14ac:dyDescent="0.25">
      <c r="A616" s="30">
        <v>4</v>
      </c>
      <c r="B616" s="30" t="s">
        <v>7272</v>
      </c>
      <c r="C616" s="51">
        <v>7752</v>
      </c>
      <c r="D616" s="51">
        <f t="shared" si="50"/>
        <v>7752</v>
      </c>
      <c r="E616" s="52" t="str">
        <f t="shared" si="46"/>
        <v>77520</v>
      </c>
      <c r="F616" s="51" t="s">
        <v>2730</v>
      </c>
      <c r="G616" s="30" t="s">
        <v>2731</v>
      </c>
      <c r="H616" s="30" t="s">
        <v>7273</v>
      </c>
      <c r="I616" s="30" t="str">
        <f t="shared" si="47"/>
        <v>77520 - Zprostředkování v oblasti pronájmu a leasingu jiných hmotných statků a nefinančních nehmotných aktiv</v>
      </c>
      <c r="J616" s="30" t="s">
        <v>2732</v>
      </c>
      <c r="K616" s="30" t="str">
        <f t="shared" si="48"/>
        <v>77.52 - Zprostředkování v oblasti pronájmu a leasingu jiných hmotných statků a nefinančních nehmotných aktiv</v>
      </c>
      <c r="L616" s="30" t="s">
        <v>7274</v>
      </c>
      <c r="M616" s="30">
        <v>4</v>
      </c>
      <c r="N616" s="30" t="s">
        <v>7272</v>
      </c>
      <c r="O616">
        <f t="shared" si="49"/>
        <v>1</v>
      </c>
    </row>
    <row r="617" spans="1:15" x14ac:dyDescent="0.25">
      <c r="A617" s="30">
        <v>4</v>
      </c>
      <c r="B617" s="30" t="s">
        <v>5630</v>
      </c>
      <c r="C617" s="51">
        <v>7810</v>
      </c>
      <c r="D617" s="51">
        <f t="shared" si="50"/>
        <v>7810</v>
      </c>
      <c r="E617" s="52" t="str">
        <f t="shared" si="46"/>
        <v>78100</v>
      </c>
      <c r="F617" s="51" t="s">
        <v>2623</v>
      </c>
      <c r="G617" s="30" t="s">
        <v>2624</v>
      </c>
      <c r="H617" s="30" t="s">
        <v>7275</v>
      </c>
      <c r="I617" s="30" t="str">
        <f t="shared" si="47"/>
        <v>78100 - Činnosti agentur zprostředkujících zaměstnání</v>
      </c>
      <c r="J617" s="30" t="s">
        <v>2625</v>
      </c>
      <c r="K617" s="30" t="str">
        <f t="shared" si="48"/>
        <v>78.10 - Činnosti agentur zprostředkujících zaměstnání</v>
      </c>
      <c r="L617" s="30" t="s">
        <v>5632</v>
      </c>
      <c r="M617" s="30">
        <v>4</v>
      </c>
      <c r="N617" s="30" t="s">
        <v>5630</v>
      </c>
      <c r="O617">
        <f t="shared" si="49"/>
        <v>1</v>
      </c>
    </row>
    <row r="618" spans="1:15" x14ac:dyDescent="0.25">
      <c r="A618" s="30">
        <v>4</v>
      </c>
      <c r="B618" s="30" t="s">
        <v>5633</v>
      </c>
      <c r="C618" s="51">
        <v>7820</v>
      </c>
      <c r="D618" s="51">
        <f t="shared" si="50"/>
        <v>7820</v>
      </c>
      <c r="E618" s="52" t="str">
        <f t="shared" si="46"/>
        <v>78200</v>
      </c>
      <c r="F618" s="51" t="s">
        <v>2626</v>
      </c>
      <c r="G618" s="30" t="s">
        <v>2629</v>
      </c>
      <c r="H618" s="30" t="s">
        <v>7276</v>
      </c>
      <c r="I618" s="30" t="str">
        <f t="shared" si="47"/>
        <v>78200 - Činnosti agentur zprostředkujících práci na přechodnou dobu a ostatní poskytování lidských zdrojů</v>
      </c>
      <c r="J618" s="30" t="s">
        <v>2633</v>
      </c>
      <c r="K618" s="30" t="str">
        <f t="shared" si="48"/>
        <v>78.20 - Činnosti agentur zprostředkujících práci na přechodnou dobu a ostatní poskytování lidských zdrojů</v>
      </c>
      <c r="L618" s="30" t="s">
        <v>7277</v>
      </c>
      <c r="M618" s="30">
        <v>4</v>
      </c>
      <c r="N618" s="30" t="s">
        <v>5633</v>
      </c>
      <c r="O618">
        <f t="shared" si="49"/>
        <v>1</v>
      </c>
    </row>
    <row r="619" spans="1:15" x14ac:dyDescent="0.25">
      <c r="A619" s="30">
        <v>4</v>
      </c>
      <c r="B619" s="30" t="s">
        <v>5639</v>
      </c>
      <c r="C619" s="51">
        <v>7911</v>
      </c>
      <c r="D619" s="51">
        <f t="shared" si="50"/>
        <v>7911</v>
      </c>
      <c r="E619" s="52" t="str">
        <f t="shared" si="46"/>
        <v>79110</v>
      </c>
      <c r="F619" s="51" t="s">
        <v>2634</v>
      </c>
      <c r="G619" s="30" t="s">
        <v>2635</v>
      </c>
      <c r="H619" s="30" t="s">
        <v>7278</v>
      </c>
      <c r="I619" s="30" t="str">
        <f t="shared" si="47"/>
        <v>79110 - Činnosti cestovních agentur</v>
      </c>
      <c r="J619" s="30" t="s">
        <v>2636</v>
      </c>
      <c r="K619" s="30" t="str">
        <f t="shared" si="48"/>
        <v>79.11 - Činnosti cestovních agentur</v>
      </c>
      <c r="L619" s="30" t="s">
        <v>7279</v>
      </c>
      <c r="M619" s="30">
        <v>4</v>
      </c>
      <c r="N619" s="30" t="s">
        <v>5639</v>
      </c>
      <c r="O619">
        <f t="shared" si="49"/>
        <v>1</v>
      </c>
    </row>
    <row r="620" spans="1:15" x14ac:dyDescent="0.25">
      <c r="A620" s="30">
        <v>4</v>
      </c>
      <c r="B620" s="30" t="s">
        <v>5643</v>
      </c>
      <c r="C620" s="51">
        <v>7912</v>
      </c>
      <c r="D620" s="51">
        <f t="shared" si="50"/>
        <v>7912</v>
      </c>
      <c r="E620" s="52" t="str">
        <f t="shared" si="46"/>
        <v>79120</v>
      </c>
      <c r="F620" s="51" t="s">
        <v>2643</v>
      </c>
      <c r="G620" s="30" t="s">
        <v>2644</v>
      </c>
      <c r="H620" s="30" t="s">
        <v>7280</v>
      </c>
      <c r="I620" s="30" t="str">
        <f t="shared" si="47"/>
        <v>79120 - Činnosti cestovních kanceláří</v>
      </c>
      <c r="J620" s="30" t="s">
        <v>2645</v>
      </c>
      <c r="K620" s="30" t="str">
        <f t="shared" si="48"/>
        <v>79.12 - Činnosti cestovních kanceláří</v>
      </c>
      <c r="L620" s="30" t="s">
        <v>5645</v>
      </c>
      <c r="M620" s="30">
        <v>4</v>
      </c>
      <c r="N620" s="30" t="s">
        <v>5643</v>
      </c>
      <c r="O620">
        <f t="shared" si="49"/>
        <v>1</v>
      </c>
    </row>
    <row r="621" spans="1:15" x14ac:dyDescent="0.25">
      <c r="A621" s="30">
        <v>4</v>
      </c>
      <c r="B621" s="30" t="s">
        <v>5646</v>
      </c>
      <c r="C621" s="51">
        <v>7990</v>
      </c>
      <c r="D621" s="51">
        <f t="shared" si="50"/>
        <v>7990</v>
      </c>
      <c r="E621" s="52" t="str">
        <f t="shared" si="46"/>
        <v>79900</v>
      </c>
      <c r="F621" s="51" t="s">
        <v>2646</v>
      </c>
      <c r="G621" s="30" t="s">
        <v>2647</v>
      </c>
      <c r="H621" s="30" t="s">
        <v>7281</v>
      </c>
      <c r="I621" s="30" t="str">
        <f t="shared" si="47"/>
        <v>79900 - Ostatní rezervační a související činnosti</v>
      </c>
      <c r="J621" s="30" t="s">
        <v>2648</v>
      </c>
      <c r="K621" s="30" t="str">
        <f t="shared" si="48"/>
        <v>79.90 - Ostatní rezervační a související činnosti</v>
      </c>
      <c r="L621" s="30" t="s">
        <v>5648</v>
      </c>
      <c r="M621" s="30">
        <v>4</v>
      </c>
      <c r="N621" s="30" t="s">
        <v>5646</v>
      </c>
      <c r="O621">
        <f t="shared" si="49"/>
        <v>1</v>
      </c>
    </row>
    <row r="622" spans="1:15" x14ac:dyDescent="0.25">
      <c r="A622" s="30">
        <v>4</v>
      </c>
      <c r="B622" s="30" t="s">
        <v>7282</v>
      </c>
      <c r="C622" s="51">
        <v>8001</v>
      </c>
      <c r="D622" s="51">
        <f t="shared" si="50"/>
        <v>8001</v>
      </c>
      <c r="E622" s="52" t="str">
        <f t="shared" si="46"/>
        <v>80010</v>
      </c>
      <c r="F622" s="51" t="s">
        <v>2664</v>
      </c>
      <c r="G622" s="30" t="s">
        <v>2665</v>
      </c>
      <c r="H622" s="30" t="s">
        <v>7283</v>
      </c>
      <c r="I622" s="30" t="str">
        <f t="shared" si="47"/>
        <v>80010 - Pátrací činnosti a činnosti soukromých bezpečnostních agentur</v>
      </c>
      <c r="J622" s="30" t="s">
        <v>2669</v>
      </c>
      <c r="K622" s="30" t="str">
        <f t="shared" si="48"/>
        <v>80.01 - Pátrací činnosti a činnosti soukromých bezpečnostních agentur</v>
      </c>
      <c r="L622" s="30" t="s">
        <v>7284</v>
      </c>
      <c r="M622" s="30">
        <v>4</v>
      </c>
      <c r="N622" s="30" t="s">
        <v>7282</v>
      </c>
      <c r="O622">
        <f t="shared" si="49"/>
        <v>1</v>
      </c>
    </row>
    <row r="623" spans="1:15" x14ac:dyDescent="0.25">
      <c r="A623" s="30">
        <v>4</v>
      </c>
      <c r="B623" s="30" t="s">
        <v>7285</v>
      </c>
      <c r="C623" s="51">
        <v>8009</v>
      </c>
      <c r="D623" s="51">
        <f t="shared" si="50"/>
        <v>8009</v>
      </c>
      <c r="E623" s="52" t="str">
        <f t="shared" si="46"/>
        <v>80090</v>
      </c>
      <c r="F623" s="51" t="s">
        <v>2566</v>
      </c>
      <c r="G623" s="30" t="s">
        <v>2567</v>
      </c>
      <c r="H623" s="30" t="s">
        <v>7286</v>
      </c>
      <c r="I623" s="30" t="str">
        <f t="shared" si="47"/>
        <v>80090 - Bezpečnostní činnosti j. n.</v>
      </c>
      <c r="J623" s="30" t="s">
        <v>2572</v>
      </c>
      <c r="K623" s="30" t="str">
        <f t="shared" si="48"/>
        <v>80.09 - Bezpečnostní činnosti j. n.</v>
      </c>
      <c r="L623" s="30" t="s">
        <v>7287</v>
      </c>
      <c r="M623" s="30">
        <v>4</v>
      </c>
      <c r="N623" s="30" t="s">
        <v>7285</v>
      </c>
      <c r="O623">
        <f t="shared" si="49"/>
        <v>1</v>
      </c>
    </row>
    <row r="624" spans="1:15" x14ac:dyDescent="0.25">
      <c r="A624" s="30">
        <v>4</v>
      </c>
      <c r="B624" s="30" t="s">
        <v>5665</v>
      </c>
      <c r="C624" s="51">
        <v>8110</v>
      </c>
      <c r="D624" s="51">
        <f t="shared" si="50"/>
        <v>8110</v>
      </c>
      <c r="E624" s="52" t="str">
        <f t="shared" si="46"/>
        <v>81100</v>
      </c>
      <c r="F624" s="51" t="s">
        <v>2673</v>
      </c>
      <c r="G624" s="30" t="s">
        <v>2676</v>
      </c>
      <c r="H624" s="30" t="s">
        <v>7288</v>
      </c>
      <c r="I624" s="30" t="str">
        <f t="shared" si="47"/>
        <v>81100 - Kombinované podpůrné činnosti</v>
      </c>
      <c r="J624" s="30" t="s">
        <v>2680</v>
      </c>
      <c r="K624" s="30" t="str">
        <f t="shared" si="48"/>
        <v>81.10 - Kombinované podpůrné činnosti</v>
      </c>
      <c r="L624" s="30" t="s">
        <v>7289</v>
      </c>
      <c r="M624" s="30">
        <v>4</v>
      </c>
      <c r="N624" s="30" t="s">
        <v>5665</v>
      </c>
      <c r="O624">
        <f t="shared" si="49"/>
        <v>1</v>
      </c>
    </row>
    <row r="625" spans="1:15" x14ac:dyDescent="0.25">
      <c r="A625" s="30">
        <v>4</v>
      </c>
      <c r="B625" s="30" t="s">
        <v>5669</v>
      </c>
      <c r="C625" s="51">
        <v>8121</v>
      </c>
      <c r="D625" s="51">
        <f t="shared" si="50"/>
        <v>8121</v>
      </c>
      <c r="E625" s="52" t="str">
        <f t="shared" si="46"/>
        <v>81210</v>
      </c>
      <c r="F625" s="51" t="s">
        <v>2677</v>
      </c>
      <c r="G625" s="30" t="s">
        <v>2678</v>
      </c>
      <c r="H625" s="30" t="s">
        <v>7290</v>
      </c>
      <c r="I625" s="30" t="str">
        <f t="shared" si="47"/>
        <v>81210 - Všeobecný úklid budov</v>
      </c>
      <c r="J625" s="30" t="s">
        <v>2679</v>
      </c>
      <c r="K625" s="30" t="str">
        <f t="shared" si="48"/>
        <v>81.21 - Všeobecný úklid budov</v>
      </c>
      <c r="L625" s="30" t="s">
        <v>5671</v>
      </c>
      <c r="M625" s="30">
        <v>4</v>
      </c>
      <c r="N625" s="30" t="s">
        <v>5669</v>
      </c>
      <c r="O625">
        <f t="shared" si="49"/>
        <v>1</v>
      </c>
    </row>
    <row r="626" spans="1:15" x14ac:dyDescent="0.25">
      <c r="A626" s="30">
        <v>4</v>
      </c>
      <c r="B626" s="30" t="s">
        <v>5672</v>
      </c>
      <c r="C626" s="51">
        <v>8122</v>
      </c>
      <c r="D626" s="51">
        <f t="shared" si="50"/>
        <v>8122</v>
      </c>
      <c r="E626" s="52" t="str">
        <f t="shared" si="46"/>
        <v>81220</v>
      </c>
      <c r="F626" s="51" t="s">
        <v>1484</v>
      </c>
      <c r="G626" s="30" t="s">
        <v>1485</v>
      </c>
      <c r="H626" s="30" t="s">
        <v>7291</v>
      </c>
      <c r="I626" s="30" t="str">
        <f t="shared" si="47"/>
        <v>81220 - Specializované čištění a úklid budov a průmyslových zařízení</v>
      </c>
      <c r="J626" s="30" t="s">
        <v>1486</v>
      </c>
      <c r="K626" s="30" t="str">
        <f t="shared" si="48"/>
        <v>81.22 - Specializované čištění a úklid budov a průmyslových zařízení</v>
      </c>
      <c r="L626" s="30" t="s">
        <v>5674</v>
      </c>
      <c r="M626" s="30">
        <v>4</v>
      </c>
      <c r="N626" s="30" t="s">
        <v>5672</v>
      </c>
      <c r="O626">
        <f t="shared" si="49"/>
        <v>1</v>
      </c>
    </row>
    <row r="627" spans="1:15" x14ac:dyDescent="0.25">
      <c r="A627" s="30">
        <v>4</v>
      </c>
      <c r="B627" s="30" t="s">
        <v>7292</v>
      </c>
      <c r="C627" s="51">
        <v>8123</v>
      </c>
      <c r="D627" s="51">
        <f t="shared" si="50"/>
        <v>8123</v>
      </c>
      <c r="E627" s="52" t="str">
        <f t="shared" si="46"/>
        <v>81230</v>
      </c>
      <c r="F627" s="51" t="s">
        <v>2687</v>
      </c>
      <c r="G627" s="30" t="s">
        <v>2685</v>
      </c>
      <c r="H627" s="30" t="s">
        <v>7293</v>
      </c>
      <c r="I627" s="30" t="str">
        <f t="shared" si="47"/>
        <v>81230 - Ostatní úklidové činnosti</v>
      </c>
      <c r="J627" s="30" t="s">
        <v>2691</v>
      </c>
      <c r="K627" s="30" t="str">
        <f t="shared" si="48"/>
        <v>81.23 - Ostatní úklidové činnosti</v>
      </c>
      <c r="L627" s="30" t="s">
        <v>7294</v>
      </c>
      <c r="M627" s="30">
        <v>4</v>
      </c>
      <c r="N627" s="30" t="s">
        <v>7292</v>
      </c>
      <c r="O627">
        <f t="shared" si="49"/>
        <v>1</v>
      </c>
    </row>
    <row r="628" spans="1:15" x14ac:dyDescent="0.25">
      <c r="A628" s="30">
        <v>4</v>
      </c>
      <c r="B628" s="30" t="s">
        <v>5678</v>
      </c>
      <c r="C628" s="51">
        <v>8130</v>
      </c>
      <c r="D628" s="51">
        <f t="shared" si="50"/>
        <v>8130</v>
      </c>
      <c r="E628" s="52" t="str">
        <f t="shared" si="46"/>
        <v>81300</v>
      </c>
      <c r="F628" s="51" t="s">
        <v>2688</v>
      </c>
      <c r="G628" s="30" t="s">
        <v>2689</v>
      </c>
      <c r="H628" s="30" t="s">
        <v>7295</v>
      </c>
      <c r="I628" s="30" t="str">
        <f t="shared" si="47"/>
        <v>81300 - Činnosti související s úpravou krajiny</v>
      </c>
      <c r="J628" s="30" t="s">
        <v>2690</v>
      </c>
      <c r="K628" s="30" t="str">
        <f t="shared" si="48"/>
        <v>81.30 - Činnosti související s úpravou krajiny</v>
      </c>
      <c r="L628" s="30" t="s">
        <v>7296</v>
      </c>
      <c r="M628" s="30">
        <v>4</v>
      </c>
      <c r="N628" s="30" t="s">
        <v>5678</v>
      </c>
      <c r="O628">
        <f t="shared" si="49"/>
        <v>1</v>
      </c>
    </row>
    <row r="629" spans="1:15" x14ac:dyDescent="0.25">
      <c r="A629" s="30">
        <v>4</v>
      </c>
      <c r="B629" s="30" t="s">
        <v>7297</v>
      </c>
      <c r="C629" s="51">
        <v>8210</v>
      </c>
      <c r="D629" s="51">
        <f t="shared" si="50"/>
        <v>8210</v>
      </c>
      <c r="E629" s="52" t="str">
        <f t="shared" si="46"/>
        <v>82100</v>
      </c>
      <c r="F629" s="51" t="s">
        <v>2695</v>
      </c>
      <c r="G629" s="30" t="s">
        <v>2696</v>
      </c>
      <c r="H629" s="30" t="s">
        <v>7298</v>
      </c>
      <c r="I629" s="30" t="str">
        <f t="shared" si="47"/>
        <v>82100 - Administrativní a kancelářské činnosti</v>
      </c>
      <c r="J629" s="30" t="s">
        <v>2700</v>
      </c>
      <c r="K629" s="30" t="str">
        <f t="shared" si="48"/>
        <v>82.10 - Administrativní a kancelářské činnosti</v>
      </c>
      <c r="L629" s="30" t="s">
        <v>7299</v>
      </c>
      <c r="M629" s="30">
        <v>4</v>
      </c>
      <c r="N629" s="30" t="s">
        <v>7297</v>
      </c>
      <c r="O629">
        <f t="shared" si="49"/>
        <v>1</v>
      </c>
    </row>
    <row r="630" spans="1:15" x14ac:dyDescent="0.25">
      <c r="A630" s="30">
        <v>4</v>
      </c>
      <c r="B630" s="30" t="s">
        <v>5691</v>
      </c>
      <c r="C630" s="51">
        <v>8220</v>
      </c>
      <c r="D630" s="51">
        <f t="shared" si="50"/>
        <v>8220</v>
      </c>
      <c r="E630" s="52" t="str">
        <f t="shared" si="46"/>
        <v>82200</v>
      </c>
      <c r="F630" s="51" t="s">
        <v>2701</v>
      </c>
      <c r="G630" s="30" t="s">
        <v>2704</v>
      </c>
      <c r="H630" s="30" t="s">
        <v>7300</v>
      </c>
      <c r="I630" s="30" t="str">
        <f t="shared" si="47"/>
        <v>82200 - Činnosti call center</v>
      </c>
      <c r="J630" s="30" t="s">
        <v>2709</v>
      </c>
      <c r="K630" s="30" t="str">
        <f t="shared" si="48"/>
        <v>82.20 - Činnosti call center</v>
      </c>
      <c r="L630" s="30" t="s">
        <v>7301</v>
      </c>
      <c r="M630" s="30">
        <v>4</v>
      </c>
      <c r="N630" s="30" t="s">
        <v>5691</v>
      </c>
      <c r="O630">
        <f t="shared" si="49"/>
        <v>1</v>
      </c>
    </row>
    <row r="631" spans="1:15" x14ac:dyDescent="0.25">
      <c r="A631" s="30">
        <v>4</v>
      </c>
      <c r="B631" s="30" t="s">
        <v>5694</v>
      </c>
      <c r="C631" s="51">
        <v>8230</v>
      </c>
      <c r="D631" s="51">
        <f t="shared" si="50"/>
        <v>8230</v>
      </c>
      <c r="E631" s="52" t="str">
        <f t="shared" si="46"/>
        <v>82300</v>
      </c>
      <c r="F631" s="51" t="s">
        <v>2705</v>
      </c>
      <c r="G631" s="30" t="s">
        <v>2708</v>
      </c>
      <c r="H631" s="30" t="s">
        <v>7302</v>
      </c>
      <c r="I631" s="30" t="str">
        <f t="shared" si="47"/>
        <v>82300 - Pořádání kongresů a veletrhů</v>
      </c>
      <c r="J631" s="30" t="s">
        <v>2712</v>
      </c>
      <c r="K631" s="30" t="str">
        <f t="shared" si="48"/>
        <v>82.30 - Pořádání kongresů a veletrhů</v>
      </c>
      <c r="L631" s="30" t="s">
        <v>7303</v>
      </c>
      <c r="M631" s="30">
        <v>4</v>
      </c>
      <c r="N631" s="30" t="s">
        <v>5694</v>
      </c>
      <c r="O631">
        <f t="shared" si="49"/>
        <v>1</v>
      </c>
    </row>
    <row r="632" spans="1:15" x14ac:dyDescent="0.25">
      <c r="A632" s="30">
        <v>4</v>
      </c>
      <c r="B632" s="30" t="s">
        <v>7304</v>
      </c>
      <c r="C632" s="51">
        <v>8240</v>
      </c>
      <c r="D632" s="51">
        <f t="shared" si="50"/>
        <v>8240</v>
      </c>
      <c r="E632" s="52" t="str">
        <f t="shared" si="46"/>
        <v>82400</v>
      </c>
      <c r="F632" s="51" t="s">
        <v>2652</v>
      </c>
      <c r="G632" s="30" t="s">
        <v>2653</v>
      </c>
      <c r="H632" s="30" t="s">
        <v>7305</v>
      </c>
      <c r="I632" s="30" t="str">
        <f t="shared" si="47"/>
        <v>82400 - Zprostředkování v oblasti podpůrných činností pro podnikání j. n.</v>
      </c>
      <c r="J632" s="30" t="s">
        <v>2657</v>
      </c>
      <c r="K632" s="30" t="str">
        <f t="shared" si="48"/>
        <v>82.40 - Zprostředkování v oblasti podpůrných činností pro podnikání j. n.</v>
      </c>
      <c r="L632" s="30" t="s">
        <v>7306</v>
      </c>
      <c r="M632" s="30">
        <v>4</v>
      </c>
      <c r="N632" s="30" t="s">
        <v>7304</v>
      </c>
      <c r="O632">
        <f t="shared" si="49"/>
        <v>1</v>
      </c>
    </row>
    <row r="633" spans="1:15" x14ac:dyDescent="0.25">
      <c r="A633" s="30">
        <v>4</v>
      </c>
      <c r="B633" s="30" t="s">
        <v>5698</v>
      </c>
      <c r="C633" s="51">
        <v>8291</v>
      </c>
      <c r="D633" s="51">
        <f t="shared" si="50"/>
        <v>8291</v>
      </c>
      <c r="E633" s="52" t="str">
        <f t="shared" si="46"/>
        <v>82910</v>
      </c>
      <c r="F633" s="51" t="s">
        <v>2713</v>
      </c>
      <c r="G633" s="30" t="s">
        <v>2714</v>
      </c>
      <c r="H633" s="30" t="s">
        <v>7307</v>
      </c>
      <c r="I633" s="30" t="str">
        <f t="shared" si="47"/>
        <v>82910 - Inkasní činnosti, ověřování solventnosti zákazníka</v>
      </c>
      <c r="J633" s="30" t="s">
        <v>2715</v>
      </c>
      <c r="K633" s="30" t="str">
        <f t="shared" si="48"/>
        <v>82.91 - Inkasní činnosti, ověřování solventnosti zákazníka</v>
      </c>
      <c r="L633" s="30" t="s">
        <v>5700</v>
      </c>
      <c r="M633" s="30">
        <v>4</v>
      </c>
      <c r="N633" s="30" t="s">
        <v>5698</v>
      </c>
      <c r="O633">
        <f t="shared" si="49"/>
        <v>1</v>
      </c>
    </row>
    <row r="634" spans="1:15" x14ac:dyDescent="0.25">
      <c r="A634" s="30">
        <v>4</v>
      </c>
      <c r="B634" s="30" t="s">
        <v>5701</v>
      </c>
      <c r="C634" s="51">
        <v>8292</v>
      </c>
      <c r="D634" s="51">
        <f t="shared" si="50"/>
        <v>8292</v>
      </c>
      <c r="E634" s="52" t="str">
        <f t="shared" si="46"/>
        <v>82920</v>
      </c>
      <c r="F634" s="51" t="s">
        <v>2717</v>
      </c>
      <c r="G634" s="30" t="s">
        <v>2718</v>
      </c>
      <c r="H634" s="30" t="s">
        <v>7308</v>
      </c>
      <c r="I634" s="30" t="str">
        <f t="shared" si="47"/>
        <v>82920 - Balicí činnosti</v>
      </c>
      <c r="J634" s="30" t="s">
        <v>2719</v>
      </c>
      <c r="K634" s="30" t="str">
        <f t="shared" si="48"/>
        <v>82.92 - Balicí činnosti</v>
      </c>
      <c r="L634" s="30" t="s">
        <v>5703</v>
      </c>
      <c r="M634" s="30">
        <v>4</v>
      </c>
      <c r="N634" s="30" t="s">
        <v>5701</v>
      </c>
      <c r="O634">
        <f t="shared" si="49"/>
        <v>1</v>
      </c>
    </row>
    <row r="635" spans="1:15" x14ac:dyDescent="0.25">
      <c r="A635" s="30">
        <v>4</v>
      </c>
      <c r="B635" s="30" t="s">
        <v>5704</v>
      </c>
      <c r="C635" s="51">
        <v>8299</v>
      </c>
      <c r="D635" s="51">
        <f t="shared" si="50"/>
        <v>8299</v>
      </c>
      <c r="E635" s="52" t="str">
        <f t="shared" si="46"/>
        <v>82990</v>
      </c>
      <c r="F635" s="51" t="s">
        <v>2720</v>
      </c>
      <c r="G635" s="30" t="s">
        <v>2721</v>
      </c>
      <c r="H635" s="30" t="s">
        <v>7309</v>
      </c>
      <c r="I635" s="30" t="str">
        <f t="shared" si="47"/>
        <v>82990 - Ostatní podpůrné činnosti pro podnikání j. n.</v>
      </c>
      <c r="J635" s="30" t="s">
        <v>2722</v>
      </c>
      <c r="K635" s="30" t="str">
        <f t="shared" si="48"/>
        <v>82.99 - Ostatní podpůrné činnosti pro podnikání j. n.</v>
      </c>
      <c r="L635" s="30" t="s">
        <v>5706</v>
      </c>
      <c r="M635" s="30">
        <v>4</v>
      </c>
      <c r="N635" s="30" t="s">
        <v>5704</v>
      </c>
      <c r="O635">
        <f t="shared" si="49"/>
        <v>1</v>
      </c>
    </row>
    <row r="636" spans="1:15" x14ac:dyDescent="0.25">
      <c r="A636" s="30">
        <v>4</v>
      </c>
      <c r="B636" s="30" t="s">
        <v>5707</v>
      </c>
      <c r="C636" s="51">
        <v>8411</v>
      </c>
      <c r="D636" s="51">
        <f t="shared" si="50"/>
        <v>8411</v>
      </c>
      <c r="E636" s="52" t="str">
        <f t="shared" si="46"/>
        <v>84110</v>
      </c>
      <c r="F636" s="51" t="s">
        <v>2746</v>
      </c>
      <c r="G636" s="30" t="s">
        <v>2747</v>
      </c>
      <c r="H636" s="30" t="s">
        <v>7310</v>
      </c>
      <c r="I636" s="30" t="str">
        <f t="shared" si="47"/>
        <v>84110 - Všeobecné činnosti veřejné správy</v>
      </c>
      <c r="J636" s="30" t="s">
        <v>2748</v>
      </c>
      <c r="K636" s="30" t="str">
        <f t="shared" si="48"/>
        <v>84.11 - Všeobecné činnosti veřejné správy</v>
      </c>
      <c r="L636" s="30" t="s">
        <v>5709</v>
      </c>
      <c r="M636" s="30">
        <v>4</v>
      </c>
      <c r="N636" s="30" t="s">
        <v>5707</v>
      </c>
      <c r="O636">
        <f t="shared" si="49"/>
        <v>1</v>
      </c>
    </row>
    <row r="637" spans="1:15" x14ac:dyDescent="0.25">
      <c r="A637" s="30">
        <v>4</v>
      </c>
      <c r="B637" s="30" t="s">
        <v>5710</v>
      </c>
      <c r="C637" s="51">
        <v>8412</v>
      </c>
      <c r="D637" s="51">
        <f t="shared" si="50"/>
        <v>8412</v>
      </c>
      <c r="E637" s="52" t="str">
        <f t="shared" si="46"/>
        <v>84120</v>
      </c>
      <c r="F637" s="51" t="s">
        <v>2750</v>
      </c>
      <c r="G637" s="30" t="s">
        <v>2753</v>
      </c>
      <c r="H637" s="30" t="s">
        <v>7311</v>
      </c>
      <c r="I637" s="30" t="str">
        <f t="shared" si="47"/>
        <v>84120 - Regulace činností souvisejících s poskytováním zdravotní péče, vzděláváním, kulturou a jiných služeb pro společnost</v>
      </c>
      <c r="J637" s="30" t="s">
        <v>2757</v>
      </c>
      <c r="K637" s="30" t="str">
        <f t="shared" si="48"/>
        <v>84.12 - Regulace činností souvisejících s poskytováním zdravotní péče, vzděláváním, kulturou a jiných služeb pro společnost</v>
      </c>
      <c r="L637" s="30" t="s">
        <v>7312</v>
      </c>
      <c r="M637" s="30">
        <v>4</v>
      </c>
      <c r="N637" s="30" t="s">
        <v>5710</v>
      </c>
      <c r="O637">
        <f t="shared" si="49"/>
        <v>1</v>
      </c>
    </row>
    <row r="638" spans="1:15" x14ac:dyDescent="0.25">
      <c r="A638" s="30">
        <v>5</v>
      </c>
      <c r="B638" s="30" t="s">
        <v>7313</v>
      </c>
      <c r="C638" s="51">
        <v>84121</v>
      </c>
      <c r="D638" s="51">
        <f t="shared" si="50"/>
        <v>84121</v>
      </c>
      <c r="E638" s="52">
        <f t="shared" si="46"/>
        <v>84121</v>
      </c>
      <c r="F638" s="51">
        <v>84121</v>
      </c>
      <c r="G638" s="30" t="s">
        <v>7314</v>
      </c>
      <c r="H638" s="30" t="s">
        <v>7315</v>
      </c>
      <c r="I638" s="30" t="str">
        <f t="shared" si="47"/>
        <v>84121 - Regulace činností související s poskytování zdravotní péče</v>
      </c>
      <c r="J638" s="30" t="s">
        <v>6056</v>
      </c>
      <c r="K638" s="30" t="str">
        <f t="shared" si="48"/>
        <v>84.12.1 - Regulace činností související s poskytování zdravotní péče</v>
      </c>
      <c r="L638" s="30" t="s">
        <v>7316</v>
      </c>
      <c r="M638" s="30">
        <v>5</v>
      </c>
      <c r="N638" s="30" t="s">
        <v>7313</v>
      </c>
      <c r="O638">
        <f t="shared" si="49"/>
        <v>1</v>
      </c>
    </row>
    <row r="639" spans="1:15" x14ac:dyDescent="0.25">
      <c r="A639" s="30">
        <v>5</v>
      </c>
      <c r="B639" s="30" t="s">
        <v>7317</v>
      </c>
      <c r="C639" s="51">
        <v>84122</v>
      </c>
      <c r="D639" s="51">
        <f t="shared" si="50"/>
        <v>84122</v>
      </c>
      <c r="E639" s="52">
        <f t="shared" si="46"/>
        <v>84122</v>
      </c>
      <c r="F639" s="51">
        <v>84122</v>
      </c>
      <c r="G639" s="30" t="s">
        <v>7318</v>
      </c>
      <c r="H639" s="30" t="s">
        <v>7319</v>
      </c>
      <c r="I639" s="30" t="str">
        <f t="shared" si="47"/>
        <v>84122 - Regulace činností souvisejících se vzděláváním</v>
      </c>
      <c r="J639" s="30" t="s">
        <v>6057</v>
      </c>
      <c r="K639" s="30" t="str">
        <f t="shared" si="48"/>
        <v>84.12.2 - Regulace činností souvisejících se vzděláváním</v>
      </c>
      <c r="L639" s="30" t="s">
        <v>7320</v>
      </c>
      <c r="M639" s="30">
        <v>5</v>
      </c>
      <c r="N639" s="30" t="s">
        <v>7317</v>
      </c>
      <c r="O639">
        <f t="shared" si="49"/>
        <v>1</v>
      </c>
    </row>
    <row r="640" spans="1:15" x14ac:dyDescent="0.25">
      <c r="A640" s="30">
        <v>5</v>
      </c>
      <c r="B640" s="30" t="s">
        <v>7321</v>
      </c>
      <c r="C640" s="51">
        <v>84123</v>
      </c>
      <c r="D640" s="51">
        <f t="shared" si="50"/>
        <v>84123</v>
      </c>
      <c r="E640" s="52">
        <f t="shared" si="46"/>
        <v>84123</v>
      </c>
      <c r="F640" s="51">
        <v>84123</v>
      </c>
      <c r="G640" s="30" t="s">
        <v>7322</v>
      </c>
      <c r="H640" s="30" t="s">
        <v>7323</v>
      </c>
      <c r="I640" s="30" t="str">
        <f t="shared" si="47"/>
        <v>84123 - Regulace činností souvisejících s kulturou</v>
      </c>
      <c r="J640" s="30" t="s">
        <v>6058</v>
      </c>
      <c r="K640" s="30" t="str">
        <f t="shared" si="48"/>
        <v>84.12.3 - Regulace činností souvisejících s kulturou</v>
      </c>
      <c r="L640" s="30" t="s">
        <v>7324</v>
      </c>
      <c r="M640" s="30">
        <v>5</v>
      </c>
      <c r="N640" s="30" t="s">
        <v>7321</v>
      </c>
      <c r="O640">
        <f t="shared" si="49"/>
        <v>1</v>
      </c>
    </row>
    <row r="641" spans="1:15" x14ac:dyDescent="0.25">
      <c r="A641" s="30">
        <v>5</v>
      </c>
      <c r="B641" s="30" t="s">
        <v>7325</v>
      </c>
      <c r="C641" s="51">
        <v>84124</v>
      </c>
      <c r="D641" s="51">
        <f t="shared" si="50"/>
        <v>84124</v>
      </c>
      <c r="E641" s="52">
        <f t="shared" si="46"/>
        <v>84124</v>
      </c>
      <c r="F641" s="51">
        <v>84124</v>
      </c>
      <c r="G641" s="30" t="s">
        <v>7326</v>
      </c>
      <c r="H641" s="30" t="s">
        <v>7327</v>
      </c>
      <c r="I641" s="30" t="str">
        <f t="shared" si="47"/>
        <v>84124 - Regulace činností souvisejících se sportem</v>
      </c>
      <c r="J641" s="30" t="s">
        <v>6059</v>
      </c>
      <c r="K641" s="30" t="str">
        <f t="shared" si="48"/>
        <v>84.12.4 - Regulace činností souvisejících se sportem</v>
      </c>
      <c r="L641" s="30" t="s">
        <v>7328</v>
      </c>
      <c r="M641" s="30">
        <v>5</v>
      </c>
      <c r="N641" s="30" t="s">
        <v>7325</v>
      </c>
      <c r="O641">
        <f t="shared" si="49"/>
        <v>1</v>
      </c>
    </row>
    <row r="642" spans="1:15" x14ac:dyDescent="0.25">
      <c r="A642" s="30">
        <v>5</v>
      </c>
      <c r="B642" s="30" t="s">
        <v>7329</v>
      </c>
      <c r="C642" s="51">
        <v>84125</v>
      </c>
      <c r="D642" s="51">
        <f t="shared" si="50"/>
        <v>84125</v>
      </c>
      <c r="E642" s="52">
        <f t="shared" si="46"/>
        <v>84125</v>
      </c>
      <c r="F642" s="51">
        <v>84125</v>
      </c>
      <c r="G642" s="30" t="s">
        <v>7330</v>
      </c>
      <c r="H642" s="30" t="s">
        <v>7331</v>
      </c>
      <c r="I642" s="30" t="str">
        <f t="shared" si="47"/>
        <v>84125 - Regulace činností souvisejících s poskytováním sociální péče, kromě povinného sociálního zabezpečení</v>
      </c>
      <c r="J642" s="30" t="s">
        <v>6060</v>
      </c>
      <c r="K642" s="30" t="str">
        <f t="shared" si="48"/>
        <v>84.12.5 - Regulace činností souvisejících s poskytováním sociální péče, kromě povinného sociálního zabezpečení</v>
      </c>
      <c r="L642" s="30" t="s">
        <v>7332</v>
      </c>
      <c r="M642" s="30">
        <v>5</v>
      </c>
      <c r="N642" s="30" t="s">
        <v>7329</v>
      </c>
      <c r="O642">
        <f t="shared" si="49"/>
        <v>1</v>
      </c>
    </row>
    <row r="643" spans="1:15" x14ac:dyDescent="0.25">
      <c r="A643" s="30">
        <v>5</v>
      </c>
      <c r="B643" s="30" t="s">
        <v>7333</v>
      </c>
      <c r="C643" s="51">
        <v>84129</v>
      </c>
      <c r="D643" s="51">
        <f t="shared" si="50"/>
        <v>84129</v>
      </c>
      <c r="E643" s="52">
        <f t="shared" si="46"/>
        <v>84129</v>
      </c>
      <c r="F643" s="51">
        <v>84129</v>
      </c>
      <c r="G643" s="30" t="s">
        <v>7334</v>
      </c>
      <c r="H643" s="30" t="s">
        <v>7335</v>
      </c>
      <c r="I643" s="30" t="str">
        <f t="shared" si="47"/>
        <v>84129 - Regulace činností související s poskytováním ostatních služeb pro společnost j. n.</v>
      </c>
      <c r="J643" s="30" t="s">
        <v>6061</v>
      </c>
      <c r="K643" s="30" t="str">
        <f t="shared" si="48"/>
        <v>84.12.9 - Regulace činností související s poskytováním ostatních služeb pro společnost j. n.</v>
      </c>
      <c r="L643" s="30" t="s">
        <v>7336</v>
      </c>
      <c r="M643" s="30">
        <v>5</v>
      </c>
      <c r="N643" s="30" t="s">
        <v>7333</v>
      </c>
      <c r="O643">
        <f t="shared" si="49"/>
        <v>1</v>
      </c>
    </row>
    <row r="644" spans="1:15" x14ac:dyDescent="0.25">
      <c r="A644" s="30">
        <v>4</v>
      </c>
      <c r="B644" s="30" t="s">
        <v>5715</v>
      </c>
      <c r="C644" s="51">
        <v>8413</v>
      </c>
      <c r="D644" s="51">
        <f t="shared" si="50"/>
        <v>8413</v>
      </c>
      <c r="E644" s="52" t="str">
        <f t="shared" ref="E644:E707" si="51">IF(LEN(D644)=1,D644,IF(LEN(D644)=2,_xlfn.CONCAT(D644,"000"),IF(LEN(D644)=3,_xlfn.CONCAT(D644,"00"),IF(LEN(D644)=4,_xlfn.CONCAT(D644,"0"),D644))))</f>
        <v>84130</v>
      </c>
      <c r="F644" s="51" t="s">
        <v>2754</v>
      </c>
      <c r="G644" s="30" t="s">
        <v>2755</v>
      </c>
      <c r="H644" s="30" t="s">
        <v>7337</v>
      </c>
      <c r="I644" s="30" t="str">
        <f t="shared" ref="I644:I707" si="52">F644 &amp;" - "&amp;G644</f>
        <v>84130 - Regulace a podpora podnikatelského prostředí</v>
      </c>
      <c r="J644" s="30" t="s">
        <v>2756</v>
      </c>
      <c r="K644" s="30" t="str">
        <f t="shared" ref="K644:K707" si="53">B644 &amp;" - "&amp;G644</f>
        <v>84.13 - Regulace a podpora podnikatelského prostředí</v>
      </c>
      <c r="L644" s="30" t="s">
        <v>5717</v>
      </c>
      <c r="M644" s="30">
        <v>4</v>
      </c>
      <c r="N644" s="30" t="s">
        <v>5715</v>
      </c>
      <c r="O644">
        <f t="shared" si="49"/>
        <v>1</v>
      </c>
    </row>
    <row r="645" spans="1:15" x14ac:dyDescent="0.25">
      <c r="A645" s="30">
        <v>4</v>
      </c>
      <c r="B645" s="30" t="s">
        <v>5718</v>
      </c>
      <c r="C645" s="51">
        <v>8421</v>
      </c>
      <c r="D645" s="51">
        <f t="shared" si="50"/>
        <v>8421</v>
      </c>
      <c r="E645" s="52" t="str">
        <f t="shared" si="51"/>
        <v>84210</v>
      </c>
      <c r="F645" s="51" t="s">
        <v>2758</v>
      </c>
      <c r="G645" s="30" t="s">
        <v>2759</v>
      </c>
      <c r="H645" s="30" t="s">
        <v>7338</v>
      </c>
      <c r="I645" s="30" t="str">
        <f t="shared" si="52"/>
        <v>84210 - Činnosti v oblasti zahraničních věcí</v>
      </c>
      <c r="J645" s="30" t="s">
        <v>2760</v>
      </c>
      <c r="K645" s="30" t="str">
        <f t="shared" si="53"/>
        <v>84.21 - Činnosti v oblasti zahraničních věcí</v>
      </c>
      <c r="L645" s="30" t="s">
        <v>7339</v>
      </c>
      <c r="M645" s="30">
        <v>4</v>
      </c>
      <c r="N645" s="30" t="s">
        <v>5718</v>
      </c>
      <c r="O645">
        <f t="shared" ref="O645:O708" si="54">IF(LEN(F645)=5,1,0)</f>
        <v>1</v>
      </c>
    </row>
    <row r="646" spans="1:15" x14ac:dyDescent="0.25">
      <c r="A646" s="30">
        <v>4</v>
      </c>
      <c r="B646" s="30" t="s">
        <v>5733</v>
      </c>
      <c r="C646" s="51">
        <v>8422</v>
      </c>
      <c r="D646" s="51">
        <f t="shared" si="50"/>
        <v>8422</v>
      </c>
      <c r="E646" s="52" t="str">
        <f t="shared" si="51"/>
        <v>84220</v>
      </c>
      <c r="F646" s="51" t="s">
        <v>2770</v>
      </c>
      <c r="G646" s="30" t="s">
        <v>2771</v>
      </c>
      <c r="H646" s="30" t="s">
        <v>7340</v>
      </c>
      <c r="I646" s="30" t="str">
        <f t="shared" si="52"/>
        <v>84220 - Činnosti v oblasti obrany</v>
      </c>
      <c r="J646" s="30" t="s">
        <v>2772</v>
      </c>
      <c r="K646" s="30" t="str">
        <f t="shared" si="53"/>
        <v>84.22 - Činnosti v oblasti obrany</v>
      </c>
      <c r="L646" s="30" t="s">
        <v>7341</v>
      </c>
      <c r="M646" s="30">
        <v>4</v>
      </c>
      <c r="N646" s="30" t="s">
        <v>5733</v>
      </c>
      <c r="O646">
        <f t="shared" si="54"/>
        <v>1</v>
      </c>
    </row>
    <row r="647" spans="1:15" x14ac:dyDescent="0.25">
      <c r="A647" s="30">
        <v>4</v>
      </c>
      <c r="B647" s="30" t="s">
        <v>5738</v>
      </c>
      <c r="C647" s="51">
        <v>8423</v>
      </c>
      <c r="D647" s="51">
        <f t="shared" si="50"/>
        <v>8423</v>
      </c>
      <c r="E647" s="52" t="str">
        <f t="shared" si="51"/>
        <v>84230</v>
      </c>
      <c r="F647" s="51" t="s">
        <v>2773</v>
      </c>
      <c r="G647" s="30" t="s">
        <v>2774</v>
      </c>
      <c r="H647" s="30" t="s">
        <v>7342</v>
      </c>
      <c r="I647" s="30" t="str">
        <f t="shared" si="52"/>
        <v>84230 - Činnosti v oblasti spravedlnosti a soudnictví</v>
      </c>
      <c r="J647" s="30" t="s">
        <v>2775</v>
      </c>
      <c r="K647" s="30" t="str">
        <f t="shared" si="53"/>
        <v>84.23 - Činnosti v oblasti spravedlnosti a soudnictví</v>
      </c>
      <c r="L647" s="30" t="s">
        <v>7343</v>
      </c>
      <c r="M647" s="30">
        <v>4</v>
      </c>
      <c r="N647" s="30" t="s">
        <v>5738</v>
      </c>
      <c r="O647">
        <f t="shared" si="54"/>
        <v>1</v>
      </c>
    </row>
    <row r="648" spans="1:15" x14ac:dyDescent="0.25">
      <c r="A648" s="30">
        <v>4</v>
      </c>
      <c r="B648" s="30" t="s">
        <v>5743</v>
      </c>
      <c r="C648" s="51">
        <v>8424</v>
      </c>
      <c r="D648" s="51">
        <f t="shared" si="50"/>
        <v>8424</v>
      </c>
      <c r="E648" s="52" t="str">
        <f t="shared" si="51"/>
        <v>84240</v>
      </c>
      <c r="F648" s="51" t="s">
        <v>2776</v>
      </c>
      <c r="G648" s="30" t="s">
        <v>2777</v>
      </c>
      <c r="H648" s="30" t="s">
        <v>7344</v>
      </c>
      <c r="I648" s="30" t="str">
        <f t="shared" si="52"/>
        <v>84240 - Činnosti v oblasti veřejného pořádku a bezpečnosti</v>
      </c>
      <c r="J648" s="30" t="s">
        <v>2778</v>
      </c>
      <c r="K648" s="30" t="str">
        <f t="shared" si="53"/>
        <v>84.24 - Činnosti v oblasti veřejného pořádku a bezpečnosti</v>
      </c>
      <c r="L648" s="30" t="s">
        <v>7345</v>
      </c>
      <c r="M648" s="30">
        <v>4</v>
      </c>
      <c r="N648" s="30" t="s">
        <v>5743</v>
      </c>
      <c r="O648">
        <f t="shared" si="54"/>
        <v>1</v>
      </c>
    </row>
    <row r="649" spans="1:15" x14ac:dyDescent="0.25">
      <c r="A649" s="30">
        <v>4</v>
      </c>
      <c r="B649" s="30" t="s">
        <v>5748</v>
      </c>
      <c r="C649" s="51">
        <v>8425</v>
      </c>
      <c r="D649" s="51">
        <f t="shared" si="50"/>
        <v>8425</v>
      </c>
      <c r="E649" s="52" t="str">
        <f t="shared" si="51"/>
        <v>84250</v>
      </c>
      <c r="F649" s="51" t="s">
        <v>2779</v>
      </c>
      <c r="G649" s="30" t="s">
        <v>2780</v>
      </c>
      <c r="H649" s="30" t="s">
        <v>7346</v>
      </c>
      <c r="I649" s="30" t="str">
        <f t="shared" si="52"/>
        <v>84250 - Činnosti v oblasti protipožární ochrany</v>
      </c>
      <c r="J649" s="30" t="s">
        <v>2781</v>
      </c>
      <c r="K649" s="30" t="str">
        <f t="shared" si="53"/>
        <v>84.25 - Činnosti v oblasti protipožární ochrany</v>
      </c>
      <c r="L649" s="30" t="s">
        <v>7347</v>
      </c>
      <c r="M649" s="30">
        <v>4</v>
      </c>
      <c r="N649" s="30" t="s">
        <v>5748</v>
      </c>
      <c r="O649">
        <f t="shared" si="54"/>
        <v>1</v>
      </c>
    </row>
    <row r="650" spans="1:15" x14ac:dyDescent="0.25">
      <c r="A650" s="30">
        <v>4</v>
      </c>
      <c r="B650" s="30" t="s">
        <v>5753</v>
      </c>
      <c r="C650" s="51">
        <v>8430</v>
      </c>
      <c r="D650" s="51">
        <f t="shared" si="50"/>
        <v>8430</v>
      </c>
      <c r="E650" s="52" t="str">
        <f t="shared" si="51"/>
        <v>84300</v>
      </c>
      <c r="F650" s="51" t="s">
        <v>2782</v>
      </c>
      <c r="G650" s="30" t="s">
        <v>2785</v>
      </c>
      <c r="H650" s="30" t="s">
        <v>7348</v>
      </c>
      <c r="I650" s="30" t="str">
        <f t="shared" si="52"/>
        <v>84300 - Činnosti v oblasti povinného sociální zabezpečení</v>
      </c>
      <c r="J650" s="30" t="s">
        <v>2790</v>
      </c>
      <c r="K650" s="30" t="str">
        <f t="shared" si="53"/>
        <v>84.30 - Činnosti v oblasti povinného sociální zabezpečení</v>
      </c>
      <c r="L650" s="30" t="s">
        <v>7349</v>
      </c>
      <c r="M650" s="30">
        <v>4</v>
      </c>
      <c r="N650" s="30" t="s">
        <v>5753</v>
      </c>
      <c r="O650">
        <f t="shared" si="54"/>
        <v>1</v>
      </c>
    </row>
    <row r="651" spans="1:15" x14ac:dyDescent="0.25">
      <c r="A651" s="30">
        <v>4</v>
      </c>
      <c r="B651" s="30" t="s">
        <v>5758</v>
      </c>
      <c r="C651" s="51">
        <v>8510</v>
      </c>
      <c r="D651" s="51">
        <f t="shared" si="50"/>
        <v>8510</v>
      </c>
      <c r="E651" s="52" t="str">
        <f t="shared" si="51"/>
        <v>85100</v>
      </c>
      <c r="F651" s="51" t="s">
        <v>2786</v>
      </c>
      <c r="G651" s="30" t="s">
        <v>2789</v>
      </c>
      <c r="H651" s="30" t="s">
        <v>7350</v>
      </c>
      <c r="I651" s="30" t="str">
        <f t="shared" si="52"/>
        <v>85100 - Preprimární vzdělávání</v>
      </c>
      <c r="J651" s="30" t="s">
        <v>2794</v>
      </c>
      <c r="K651" s="30" t="str">
        <f t="shared" si="53"/>
        <v>85.10 - Preprimární vzdělávání</v>
      </c>
      <c r="L651" s="30" t="s">
        <v>7351</v>
      </c>
      <c r="M651" s="30">
        <v>4</v>
      </c>
      <c r="N651" s="30" t="s">
        <v>5758</v>
      </c>
      <c r="O651">
        <f t="shared" si="54"/>
        <v>1</v>
      </c>
    </row>
    <row r="652" spans="1:15" x14ac:dyDescent="0.25">
      <c r="A652" s="30">
        <v>4</v>
      </c>
      <c r="B652" s="30" t="s">
        <v>5761</v>
      </c>
      <c r="C652" s="51">
        <v>8520</v>
      </c>
      <c r="D652" s="51">
        <f t="shared" si="50"/>
        <v>8520</v>
      </c>
      <c r="E652" s="52" t="str">
        <f t="shared" si="51"/>
        <v>85200</v>
      </c>
      <c r="F652" s="51" t="s">
        <v>2791</v>
      </c>
      <c r="G652" s="30" t="s">
        <v>2792</v>
      </c>
      <c r="H652" s="30" t="s">
        <v>7352</v>
      </c>
      <c r="I652" s="30" t="str">
        <f t="shared" si="52"/>
        <v>85200 - Primární vzdělávání</v>
      </c>
      <c r="J652" s="30" t="s">
        <v>2793</v>
      </c>
      <c r="K652" s="30" t="str">
        <f t="shared" si="53"/>
        <v>85.20 - Primární vzdělávání</v>
      </c>
      <c r="L652" s="30" t="s">
        <v>5763</v>
      </c>
      <c r="M652" s="30">
        <v>4</v>
      </c>
      <c r="N652" s="30" t="s">
        <v>5761</v>
      </c>
      <c r="O652">
        <f t="shared" si="54"/>
        <v>1</v>
      </c>
    </row>
    <row r="653" spans="1:15" x14ac:dyDescent="0.25">
      <c r="A653" s="30">
        <v>4</v>
      </c>
      <c r="B653" s="30" t="s">
        <v>5764</v>
      </c>
      <c r="C653" s="51">
        <v>8531</v>
      </c>
      <c r="D653" s="51">
        <f t="shared" ref="D653:D716" si="55">C653</f>
        <v>8531</v>
      </c>
      <c r="E653" s="52" t="str">
        <f t="shared" si="51"/>
        <v>85310</v>
      </c>
      <c r="F653" s="51" t="s">
        <v>2795</v>
      </c>
      <c r="G653" s="30" t="s">
        <v>2796</v>
      </c>
      <c r="H653" s="30" t="s">
        <v>7353</v>
      </c>
      <c r="I653" s="30" t="str">
        <f t="shared" si="52"/>
        <v>85310 - Sekundární všeobecné vzdělávání</v>
      </c>
      <c r="J653" s="30" t="s">
        <v>2797</v>
      </c>
      <c r="K653" s="30" t="str">
        <f t="shared" si="53"/>
        <v>85.31 - Sekundární všeobecné vzdělávání</v>
      </c>
      <c r="L653" s="30" t="s">
        <v>5767</v>
      </c>
      <c r="M653" s="30">
        <v>4</v>
      </c>
      <c r="N653" s="30" t="s">
        <v>5764</v>
      </c>
      <c r="O653">
        <f t="shared" si="54"/>
        <v>1</v>
      </c>
    </row>
    <row r="654" spans="1:15" x14ac:dyDescent="0.25">
      <c r="A654" s="30">
        <v>5</v>
      </c>
      <c r="B654" s="30" t="s">
        <v>5768</v>
      </c>
      <c r="C654" s="51">
        <v>85311</v>
      </c>
      <c r="D654" s="51">
        <f t="shared" si="55"/>
        <v>85311</v>
      </c>
      <c r="E654" s="52">
        <f t="shared" si="51"/>
        <v>85311</v>
      </c>
      <c r="F654" s="51">
        <v>85311</v>
      </c>
      <c r="G654" s="30" t="s">
        <v>2801</v>
      </c>
      <c r="H654" s="30" t="s">
        <v>7354</v>
      </c>
      <c r="I654" s="30" t="str">
        <f t="shared" si="52"/>
        <v>85311 - Sekundární všeobecné vzdělávání na druhém stupni základních škol</v>
      </c>
      <c r="J654" s="30" t="s">
        <v>2806</v>
      </c>
      <c r="K654" s="30" t="str">
        <f t="shared" si="53"/>
        <v>85.31.1 - Sekundární všeobecné vzdělávání na druhém stupni základních škol</v>
      </c>
      <c r="L654" s="30" t="s">
        <v>7355</v>
      </c>
      <c r="M654" s="30">
        <v>5</v>
      </c>
      <c r="N654" s="30" t="s">
        <v>5768</v>
      </c>
      <c r="O654">
        <f t="shared" si="54"/>
        <v>1</v>
      </c>
    </row>
    <row r="655" spans="1:15" x14ac:dyDescent="0.25">
      <c r="A655" s="30">
        <v>5</v>
      </c>
      <c r="B655" s="30" t="s">
        <v>5770</v>
      </c>
      <c r="C655" s="51">
        <v>85312</v>
      </c>
      <c r="D655" s="51">
        <f t="shared" si="55"/>
        <v>85312</v>
      </c>
      <c r="E655" s="52">
        <f t="shared" si="51"/>
        <v>85312</v>
      </c>
      <c r="F655" s="51">
        <v>85312</v>
      </c>
      <c r="G655" s="30" t="s">
        <v>2805</v>
      </c>
      <c r="H655" s="30" t="s">
        <v>7356</v>
      </c>
      <c r="I655" s="30" t="str">
        <f t="shared" si="52"/>
        <v>85312 - Sekundární všeobecné vzdělávání na středních školách</v>
      </c>
      <c r="J655" s="30" t="s">
        <v>2810</v>
      </c>
      <c r="K655" s="30" t="str">
        <f t="shared" si="53"/>
        <v>85.31.2 - Sekundární všeobecné vzdělávání na středních školách</v>
      </c>
      <c r="L655" s="30" t="s">
        <v>7357</v>
      </c>
      <c r="M655" s="30">
        <v>5</v>
      </c>
      <c r="N655" s="30" t="s">
        <v>5770</v>
      </c>
      <c r="O655">
        <f t="shared" si="54"/>
        <v>1</v>
      </c>
    </row>
    <row r="656" spans="1:15" x14ac:dyDescent="0.25">
      <c r="A656" s="30">
        <v>4</v>
      </c>
      <c r="B656" s="30" t="s">
        <v>5772</v>
      </c>
      <c r="C656" s="51">
        <v>8532</v>
      </c>
      <c r="D656" s="51">
        <f t="shared" si="55"/>
        <v>8532</v>
      </c>
      <c r="E656" s="52" t="str">
        <f t="shared" si="51"/>
        <v>85320</v>
      </c>
      <c r="F656" s="51" t="s">
        <v>2807</v>
      </c>
      <c r="G656" s="30" t="s">
        <v>2808</v>
      </c>
      <c r="H656" s="30" t="s">
        <v>7358</v>
      </c>
      <c r="I656" s="30" t="str">
        <f t="shared" si="52"/>
        <v>85320 - Sekundární odborné vzdělávání</v>
      </c>
      <c r="J656" s="30" t="s">
        <v>2809</v>
      </c>
      <c r="K656" s="30" t="str">
        <f t="shared" si="53"/>
        <v>85.32 - Sekundární odborné vzdělávání</v>
      </c>
      <c r="L656" s="30" t="s">
        <v>5775</v>
      </c>
      <c r="M656" s="30">
        <v>4</v>
      </c>
      <c r="N656" s="30" t="s">
        <v>5772</v>
      </c>
      <c r="O656">
        <f t="shared" si="54"/>
        <v>1</v>
      </c>
    </row>
    <row r="657" spans="1:15" x14ac:dyDescent="0.25">
      <c r="A657" s="30">
        <v>5</v>
      </c>
      <c r="B657" s="30" t="s">
        <v>5776</v>
      </c>
      <c r="C657" s="51">
        <v>85321</v>
      </c>
      <c r="D657" s="51">
        <f t="shared" si="55"/>
        <v>85321</v>
      </c>
      <c r="E657" s="52">
        <f t="shared" si="51"/>
        <v>85321</v>
      </c>
      <c r="F657" s="51">
        <v>85321</v>
      </c>
      <c r="G657" s="30" t="s">
        <v>2814</v>
      </c>
      <c r="H657" s="30" t="s">
        <v>7359</v>
      </c>
      <c r="I657" s="30" t="str">
        <f t="shared" si="52"/>
        <v>85321 - Sekundární odborné vzdělávání v uměleckých oborech</v>
      </c>
      <c r="J657" s="30" t="s">
        <v>2817</v>
      </c>
      <c r="K657" s="30" t="str">
        <f t="shared" si="53"/>
        <v>85.32.1 - Sekundární odborné vzdělávání v uměleckých oborech</v>
      </c>
      <c r="L657" s="30" t="s">
        <v>7360</v>
      </c>
      <c r="M657" s="30">
        <v>5</v>
      </c>
      <c r="N657" s="30" t="s">
        <v>5776</v>
      </c>
      <c r="O657">
        <f t="shared" si="54"/>
        <v>1</v>
      </c>
    </row>
    <row r="658" spans="1:15" x14ac:dyDescent="0.25">
      <c r="A658" s="30">
        <v>5</v>
      </c>
      <c r="B658" s="30" t="s">
        <v>5778</v>
      </c>
      <c r="C658" s="51">
        <v>85322</v>
      </c>
      <c r="D658" s="51">
        <f t="shared" si="55"/>
        <v>85322</v>
      </c>
      <c r="E658" s="52">
        <f t="shared" si="51"/>
        <v>85322</v>
      </c>
      <c r="F658" s="51">
        <v>85322</v>
      </c>
      <c r="G658" s="30" t="s">
        <v>2816</v>
      </c>
      <c r="H658" s="30" t="s">
        <v>7361</v>
      </c>
      <c r="I658" s="30" t="str">
        <f t="shared" si="52"/>
        <v>85322 - Sekundární odborné vzdělávání bez maturitní zkoušky v jiných než uměleckých oborech</v>
      </c>
      <c r="J658" s="30" t="s">
        <v>2820</v>
      </c>
      <c r="K658" s="30" t="str">
        <f t="shared" si="53"/>
        <v>85.32.2 - Sekundární odborné vzdělávání bez maturitní zkoušky v jiných než uměleckých oborech</v>
      </c>
      <c r="L658" s="30" t="s">
        <v>7362</v>
      </c>
      <c r="M658" s="30">
        <v>5</v>
      </c>
      <c r="N658" s="30" t="s">
        <v>5778</v>
      </c>
      <c r="O658">
        <f t="shared" si="54"/>
        <v>1</v>
      </c>
    </row>
    <row r="659" spans="1:15" x14ac:dyDescent="0.25">
      <c r="A659" s="30">
        <v>5</v>
      </c>
      <c r="B659" s="30" t="s">
        <v>7363</v>
      </c>
      <c r="C659" s="51">
        <v>85323</v>
      </c>
      <c r="D659" s="51">
        <f t="shared" si="55"/>
        <v>85323</v>
      </c>
      <c r="E659" s="52">
        <f t="shared" si="51"/>
        <v>85323</v>
      </c>
      <c r="F659" s="51">
        <v>85323</v>
      </c>
      <c r="G659" s="30" t="s">
        <v>2822</v>
      </c>
      <c r="H659" s="30" t="s">
        <v>7364</v>
      </c>
      <c r="I659" s="30" t="str">
        <f t="shared" si="52"/>
        <v>85323 - Sekundární odborné vzdělávání s maturitní zkouškou v jiných než uměleckých oborech</v>
      </c>
      <c r="J659" s="30" t="s">
        <v>2828</v>
      </c>
      <c r="K659" s="30" t="str">
        <f t="shared" si="53"/>
        <v>85.32.3 - Sekundární odborné vzdělávání s maturitní zkouškou v jiných než uměleckých oborech</v>
      </c>
      <c r="L659" s="30" t="s">
        <v>7365</v>
      </c>
      <c r="M659" s="30">
        <v>5</v>
      </c>
      <c r="N659" s="30" t="s">
        <v>7363</v>
      </c>
      <c r="O659">
        <f t="shared" si="54"/>
        <v>1</v>
      </c>
    </row>
    <row r="660" spans="1:15" x14ac:dyDescent="0.25">
      <c r="A660" s="30">
        <v>4</v>
      </c>
      <c r="B660" s="30" t="s">
        <v>7366</v>
      </c>
      <c r="C660" s="51">
        <v>8533</v>
      </c>
      <c r="D660" s="51">
        <f t="shared" si="55"/>
        <v>8533</v>
      </c>
      <c r="E660" s="52" t="str">
        <f t="shared" si="51"/>
        <v>85330</v>
      </c>
      <c r="F660" s="51" t="s">
        <v>2826</v>
      </c>
      <c r="G660" s="30" t="s">
        <v>2827</v>
      </c>
      <c r="H660" s="30" t="s">
        <v>7367</v>
      </c>
      <c r="I660" s="30" t="str">
        <f t="shared" si="52"/>
        <v>85330 - Postsekundární neterciární vzdělávání</v>
      </c>
      <c r="J660" s="30" t="s">
        <v>2833</v>
      </c>
      <c r="K660" s="30" t="str">
        <f t="shared" si="53"/>
        <v>85.33 - Postsekundární neterciární vzdělávání</v>
      </c>
      <c r="L660" s="30" t="s">
        <v>7368</v>
      </c>
      <c r="M660" s="30">
        <v>4</v>
      </c>
      <c r="N660" s="30" t="s">
        <v>7366</v>
      </c>
      <c r="O660">
        <f t="shared" si="54"/>
        <v>1</v>
      </c>
    </row>
    <row r="661" spans="1:15" x14ac:dyDescent="0.25">
      <c r="A661" s="30">
        <v>4</v>
      </c>
      <c r="B661" s="30" t="s">
        <v>7369</v>
      </c>
      <c r="C661" s="51">
        <v>8540</v>
      </c>
      <c r="D661" s="51">
        <f t="shared" si="55"/>
        <v>8540</v>
      </c>
      <c r="E661" s="52" t="str">
        <f t="shared" si="51"/>
        <v>85400</v>
      </c>
      <c r="F661" s="51" t="s">
        <v>2832</v>
      </c>
      <c r="G661" s="30" t="s">
        <v>2830</v>
      </c>
      <c r="H661" s="30" t="s">
        <v>7370</v>
      </c>
      <c r="I661" s="30" t="str">
        <f t="shared" si="52"/>
        <v>85400 - Terciární vzdělávání</v>
      </c>
      <c r="J661" s="30" t="s">
        <v>2837</v>
      </c>
      <c r="K661" s="30" t="str">
        <f t="shared" si="53"/>
        <v>85.40 - Terciární vzdělávání</v>
      </c>
      <c r="L661" s="30" t="s">
        <v>7371</v>
      </c>
      <c r="M661" s="30">
        <v>4</v>
      </c>
      <c r="N661" s="30" t="s">
        <v>7369</v>
      </c>
      <c r="O661">
        <f t="shared" si="54"/>
        <v>1</v>
      </c>
    </row>
    <row r="662" spans="1:15" x14ac:dyDescent="0.25">
      <c r="A662" s="30">
        <v>5</v>
      </c>
      <c r="B662" s="30" t="s">
        <v>7372</v>
      </c>
      <c r="C662" s="51">
        <v>85401</v>
      </c>
      <c r="D662" s="51">
        <f t="shared" si="55"/>
        <v>85401</v>
      </c>
      <c r="E662" s="52">
        <f t="shared" si="51"/>
        <v>85401</v>
      </c>
      <c r="F662" s="51">
        <v>85401</v>
      </c>
      <c r="G662" s="30" t="s">
        <v>7373</v>
      </c>
      <c r="H662" s="30" t="s">
        <v>7374</v>
      </c>
      <c r="I662" s="30" t="str">
        <f t="shared" si="52"/>
        <v>85401 - Terciární vzdělávání v uměleckých oborech</v>
      </c>
      <c r="J662" s="30" t="s">
        <v>6062</v>
      </c>
      <c r="K662" s="30" t="str">
        <f t="shared" si="53"/>
        <v>85.40.1 - Terciární vzdělávání v uměleckých oborech</v>
      </c>
      <c r="L662" s="30" t="s">
        <v>7375</v>
      </c>
      <c r="M662" s="30">
        <v>5</v>
      </c>
      <c r="N662" s="30" t="s">
        <v>7372</v>
      </c>
      <c r="O662">
        <f t="shared" si="54"/>
        <v>1</v>
      </c>
    </row>
    <row r="663" spans="1:15" x14ac:dyDescent="0.25">
      <c r="A663" s="30">
        <v>5</v>
      </c>
      <c r="B663" s="30" t="s">
        <v>7376</v>
      </c>
      <c r="C663" s="51">
        <v>85402</v>
      </c>
      <c r="D663" s="51">
        <f t="shared" si="55"/>
        <v>85402</v>
      </c>
      <c r="E663" s="52">
        <f t="shared" si="51"/>
        <v>85402</v>
      </c>
      <c r="F663" s="51">
        <v>85402</v>
      </c>
      <c r="G663" s="30" t="s">
        <v>7377</v>
      </c>
      <c r="H663" s="30" t="s">
        <v>7378</v>
      </c>
      <c r="I663" s="30" t="str">
        <f t="shared" si="52"/>
        <v>85402 - Terciární vzdělávání v jiných než uměleckých oborech</v>
      </c>
      <c r="J663" s="30" t="s">
        <v>6063</v>
      </c>
      <c r="K663" s="30" t="str">
        <f t="shared" si="53"/>
        <v>85.40.2 - Terciární vzdělávání v jiných než uměleckých oborech</v>
      </c>
      <c r="L663" s="30" t="s">
        <v>7379</v>
      </c>
      <c r="M663" s="30">
        <v>5</v>
      </c>
      <c r="N663" s="30" t="s">
        <v>7376</v>
      </c>
      <c r="O663">
        <f t="shared" si="54"/>
        <v>1</v>
      </c>
    </row>
    <row r="664" spans="1:15" x14ac:dyDescent="0.25">
      <c r="A664" s="30">
        <v>4</v>
      </c>
      <c r="B664" s="30" t="s">
        <v>5786</v>
      </c>
      <c r="C664" s="51">
        <v>8551</v>
      </c>
      <c r="D664" s="51">
        <f t="shared" si="55"/>
        <v>8551</v>
      </c>
      <c r="E664" s="52" t="str">
        <f t="shared" si="51"/>
        <v>85510</v>
      </c>
      <c r="F664" s="51" t="s">
        <v>2834</v>
      </c>
      <c r="G664" s="30" t="s">
        <v>2835</v>
      </c>
      <c r="H664" s="30" t="s">
        <v>7380</v>
      </c>
      <c r="I664" s="30" t="str">
        <f t="shared" si="52"/>
        <v>85510 - Sportovní a rekreační vzdělávání</v>
      </c>
      <c r="J664" s="30" t="s">
        <v>2836</v>
      </c>
      <c r="K664" s="30" t="str">
        <f t="shared" si="53"/>
        <v>85.51 - Sportovní a rekreační vzdělávání</v>
      </c>
      <c r="L664" s="30" t="s">
        <v>5788</v>
      </c>
      <c r="M664" s="30">
        <v>4</v>
      </c>
      <c r="N664" s="30" t="s">
        <v>5786</v>
      </c>
      <c r="O664">
        <f t="shared" si="54"/>
        <v>1</v>
      </c>
    </row>
    <row r="665" spans="1:15" x14ac:dyDescent="0.25">
      <c r="A665" s="30">
        <v>4</v>
      </c>
      <c r="B665" s="30" t="s">
        <v>5789</v>
      </c>
      <c r="C665" s="51">
        <v>8552</v>
      </c>
      <c r="D665" s="51">
        <f t="shared" si="55"/>
        <v>8552</v>
      </c>
      <c r="E665" s="52" t="str">
        <f t="shared" si="51"/>
        <v>85520</v>
      </c>
      <c r="F665" s="51" t="s">
        <v>2840</v>
      </c>
      <c r="G665" s="30" t="s">
        <v>2841</v>
      </c>
      <c r="H665" s="30" t="s">
        <v>7381</v>
      </c>
      <c r="I665" s="30" t="str">
        <f t="shared" si="52"/>
        <v>85520 - Umělecké vzdělávání</v>
      </c>
      <c r="J665" s="30" t="s">
        <v>2842</v>
      </c>
      <c r="K665" s="30" t="str">
        <f t="shared" si="53"/>
        <v>85.52 - Umělecké vzdělávání</v>
      </c>
      <c r="L665" s="30" t="s">
        <v>5791</v>
      </c>
      <c r="M665" s="30">
        <v>4</v>
      </c>
      <c r="N665" s="30" t="s">
        <v>5789</v>
      </c>
      <c r="O665">
        <f t="shared" si="54"/>
        <v>1</v>
      </c>
    </row>
    <row r="666" spans="1:15" x14ac:dyDescent="0.25">
      <c r="A666" s="30">
        <v>4</v>
      </c>
      <c r="B666" s="30" t="s">
        <v>5792</v>
      </c>
      <c r="C666" s="51">
        <v>8553</v>
      </c>
      <c r="D666" s="51">
        <f t="shared" si="55"/>
        <v>8553</v>
      </c>
      <c r="E666" s="52" t="str">
        <f t="shared" si="51"/>
        <v>85530</v>
      </c>
      <c r="F666" s="51" t="s">
        <v>2844</v>
      </c>
      <c r="G666" s="30" t="s">
        <v>2847</v>
      </c>
      <c r="H666" s="30" t="s">
        <v>7382</v>
      </c>
      <c r="I666" s="30" t="str">
        <f t="shared" si="52"/>
        <v>85530 - Činnosti autoškol</v>
      </c>
      <c r="J666" s="30" t="s">
        <v>2850</v>
      </c>
      <c r="K666" s="30" t="str">
        <f t="shared" si="53"/>
        <v>85.53 - Činnosti autoškol</v>
      </c>
      <c r="L666" s="30" t="s">
        <v>7383</v>
      </c>
      <c r="M666" s="30">
        <v>4</v>
      </c>
      <c r="N666" s="30" t="s">
        <v>5792</v>
      </c>
      <c r="O666">
        <f t="shared" si="54"/>
        <v>1</v>
      </c>
    </row>
    <row r="667" spans="1:15" x14ac:dyDescent="0.25">
      <c r="A667" s="30">
        <v>4</v>
      </c>
      <c r="B667" s="30" t="s">
        <v>5801</v>
      </c>
      <c r="C667" s="51">
        <v>8559</v>
      </c>
      <c r="D667" s="51">
        <f t="shared" si="55"/>
        <v>8559</v>
      </c>
      <c r="E667" s="52" t="str">
        <f t="shared" si="51"/>
        <v>85590</v>
      </c>
      <c r="F667" s="51" t="s">
        <v>2857</v>
      </c>
      <c r="G667" s="30" t="s">
        <v>2858</v>
      </c>
      <c r="H667" s="30" t="s">
        <v>7384</v>
      </c>
      <c r="I667" s="30" t="str">
        <f t="shared" si="52"/>
        <v>85590 - Ostatní vzdělávání j. n.</v>
      </c>
      <c r="J667" s="30" t="s">
        <v>2859</v>
      </c>
      <c r="K667" s="30" t="str">
        <f t="shared" si="53"/>
        <v>85.59 - Ostatní vzdělávání j. n.</v>
      </c>
      <c r="L667" s="30" t="s">
        <v>5803</v>
      </c>
      <c r="M667" s="30">
        <v>4</v>
      </c>
      <c r="N667" s="30" t="s">
        <v>5801</v>
      </c>
      <c r="O667">
        <f t="shared" si="54"/>
        <v>1</v>
      </c>
    </row>
    <row r="668" spans="1:15" x14ac:dyDescent="0.25">
      <c r="A668" s="30">
        <v>5</v>
      </c>
      <c r="B668" s="30" t="s">
        <v>5804</v>
      </c>
      <c r="C668" s="51">
        <v>85591</v>
      </c>
      <c r="D668" s="51">
        <f t="shared" si="55"/>
        <v>85591</v>
      </c>
      <c r="E668" s="52">
        <f t="shared" si="51"/>
        <v>85591</v>
      </c>
      <c r="F668" s="51">
        <v>85591</v>
      </c>
      <c r="G668" s="30" t="s">
        <v>2861</v>
      </c>
      <c r="H668" s="30" t="s">
        <v>7385</v>
      </c>
      <c r="I668" s="30" t="str">
        <f t="shared" si="52"/>
        <v>85591 - Vzdělávání v jazykových školách</v>
      </c>
      <c r="J668" s="30" t="s">
        <v>2862</v>
      </c>
      <c r="K668" s="30" t="str">
        <f t="shared" si="53"/>
        <v>85.59.1 - Vzdělávání v jazykových školách</v>
      </c>
      <c r="L668" s="30" t="s">
        <v>5805</v>
      </c>
      <c r="M668" s="30">
        <v>5</v>
      </c>
      <c r="N668" s="30" t="s">
        <v>5804</v>
      </c>
      <c r="O668">
        <f t="shared" si="54"/>
        <v>1</v>
      </c>
    </row>
    <row r="669" spans="1:15" x14ac:dyDescent="0.25">
      <c r="A669" s="30">
        <v>5</v>
      </c>
      <c r="B669" s="30" t="s">
        <v>5810</v>
      </c>
      <c r="C669" s="51">
        <v>85599</v>
      </c>
      <c r="D669" s="51">
        <f t="shared" si="55"/>
        <v>85599</v>
      </c>
      <c r="E669" s="52">
        <f t="shared" si="51"/>
        <v>85599</v>
      </c>
      <c r="F669" s="51">
        <v>85599</v>
      </c>
      <c r="G669" s="30" t="s">
        <v>2867</v>
      </c>
      <c r="H669" s="30" t="s">
        <v>7386</v>
      </c>
      <c r="I669" s="30" t="str">
        <f t="shared" si="52"/>
        <v>85599 - Jiné vzdělávání j. n.</v>
      </c>
      <c r="J669" s="30" t="s">
        <v>2871</v>
      </c>
      <c r="K669" s="30" t="str">
        <f t="shared" si="53"/>
        <v>85.59.9 - Jiné vzdělávání j. n.</v>
      </c>
      <c r="L669" s="30" t="s">
        <v>5811</v>
      </c>
      <c r="M669" s="30">
        <v>5</v>
      </c>
      <c r="N669" s="30" t="s">
        <v>5810</v>
      </c>
      <c r="O669">
        <f t="shared" si="54"/>
        <v>1</v>
      </c>
    </row>
    <row r="670" spans="1:15" x14ac:dyDescent="0.25">
      <c r="A670" s="30">
        <v>4</v>
      </c>
      <c r="B670" s="30" t="s">
        <v>7387</v>
      </c>
      <c r="C670" s="51">
        <v>8561</v>
      </c>
      <c r="D670" s="51">
        <f t="shared" si="55"/>
        <v>8561</v>
      </c>
      <c r="E670" s="52" t="str">
        <f t="shared" si="51"/>
        <v>85610</v>
      </c>
      <c r="F670" s="51" t="s">
        <v>2733</v>
      </c>
      <c r="G670" s="30" t="s">
        <v>2734</v>
      </c>
      <c r="H670" s="30" t="s">
        <v>7388</v>
      </c>
      <c r="I670" s="30" t="str">
        <f t="shared" si="52"/>
        <v>85610 - Zprostředkování v oblasti vzdělávání</v>
      </c>
      <c r="J670" s="30" t="s">
        <v>2737</v>
      </c>
      <c r="K670" s="30" t="str">
        <f t="shared" si="53"/>
        <v>85.61 - Zprostředkování v oblasti vzdělávání</v>
      </c>
      <c r="L670" s="30" t="s">
        <v>7389</v>
      </c>
      <c r="M670" s="30">
        <v>4</v>
      </c>
      <c r="N670" s="30" t="s">
        <v>7387</v>
      </c>
      <c r="O670">
        <f t="shared" si="54"/>
        <v>1</v>
      </c>
    </row>
    <row r="671" spans="1:15" x14ac:dyDescent="0.25">
      <c r="A671" s="30">
        <v>4</v>
      </c>
      <c r="B671" s="30" t="s">
        <v>7390</v>
      </c>
      <c r="C671" s="51">
        <v>8569</v>
      </c>
      <c r="D671" s="51">
        <f t="shared" si="55"/>
        <v>8569</v>
      </c>
      <c r="E671" s="52" t="str">
        <f t="shared" si="51"/>
        <v>85690</v>
      </c>
      <c r="F671" s="51" t="s">
        <v>2875</v>
      </c>
      <c r="G671" s="30" t="s">
        <v>2876</v>
      </c>
      <c r="H671" s="30" t="s">
        <v>7391</v>
      </c>
      <c r="I671" s="30" t="str">
        <f t="shared" si="52"/>
        <v>85690 - Podpůrné činnosti v oblasti vzdělávání j. n.</v>
      </c>
      <c r="J671" s="30" t="s">
        <v>2881</v>
      </c>
      <c r="K671" s="30" t="str">
        <f t="shared" si="53"/>
        <v>85.69 - Podpůrné činnosti v oblasti vzdělávání j. n.</v>
      </c>
      <c r="L671" s="30" t="s">
        <v>7392</v>
      </c>
      <c r="M671" s="30">
        <v>4</v>
      </c>
      <c r="N671" s="30" t="s">
        <v>7390</v>
      </c>
      <c r="O671">
        <f t="shared" si="54"/>
        <v>1</v>
      </c>
    </row>
    <row r="672" spans="1:15" x14ac:dyDescent="0.25">
      <c r="A672" s="30">
        <v>4</v>
      </c>
      <c r="B672" s="30" t="s">
        <v>5815</v>
      </c>
      <c r="C672" s="51">
        <v>8610</v>
      </c>
      <c r="D672" s="51">
        <f t="shared" si="55"/>
        <v>8610</v>
      </c>
      <c r="E672" s="52" t="str">
        <f t="shared" si="51"/>
        <v>86100</v>
      </c>
      <c r="F672" s="51" t="s">
        <v>2877</v>
      </c>
      <c r="G672" s="30" t="s">
        <v>2880</v>
      </c>
      <c r="H672" s="30" t="s">
        <v>7393</v>
      </c>
      <c r="I672" s="30" t="str">
        <f t="shared" si="52"/>
        <v>86100 - Lůžková zdravotní péče</v>
      </c>
      <c r="J672" s="30" t="s">
        <v>2885</v>
      </c>
      <c r="K672" s="30" t="str">
        <f t="shared" si="53"/>
        <v>86.10 - Lůžková zdravotní péče</v>
      </c>
      <c r="L672" s="30" t="s">
        <v>7394</v>
      </c>
      <c r="M672" s="30">
        <v>4</v>
      </c>
      <c r="N672" s="30" t="s">
        <v>5815</v>
      </c>
      <c r="O672">
        <f t="shared" si="54"/>
        <v>1</v>
      </c>
    </row>
    <row r="673" spans="1:15" x14ac:dyDescent="0.25">
      <c r="A673" s="30">
        <v>4</v>
      </c>
      <c r="B673" s="30" t="s">
        <v>5818</v>
      </c>
      <c r="C673" s="51">
        <v>8621</v>
      </c>
      <c r="D673" s="51">
        <f t="shared" si="55"/>
        <v>8621</v>
      </c>
      <c r="E673" s="52" t="str">
        <f t="shared" si="51"/>
        <v>86210</v>
      </c>
      <c r="F673" s="51" t="s">
        <v>2882</v>
      </c>
      <c r="G673" s="30" t="s">
        <v>2883</v>
      </c>
      <c r="H673" s="30" t="s">
        <v>7395</v>
      </c>
      <c r="I673" s="30" t="str">
        <f t="shared" si="52"/>
        <v>86210 - Všeobecná ambulantní zdravotní péče</v>
      </c>
      <c r="J673" s="30" t="s">
        <v>2884</v>
      </c>
      <c r="K673" s="30" t="str">
        <f t="shared" si="53"/>
        <v>86.21 - Všeobecná ambulantní zdravotní péče</v>
      </c>
      <c r="L673" s="30" t="s">
        <v>5820</v>
      </c>
      <c r="M673" s="30">
        <v>4</v>
      </c>
      <c r="N673" s="30" t="s">
        <v>5818</v>
      </c>
      <c r="O673">
        <f t="shared" si="54"/>
        <v>1</v>
      </c>
    </row>
    <row r="674" spans="1:15" x14ac:dyDescent="0.25">
      <c r="A674" s="30">
        <v>4</v>
      </c>
      <c r="B674" s="30" t="s">
        <v>5821</v>
      </c>
      <c r="C674" s="51">
        <v>8622</v>
      </c>
      <c r="D674" s="51">
        <f t="shared" si="55"/>
        <v>8622</v>
      </c>
      <c r="E674" s="52" t="str">
        <f t="shared" si="51"/>
        <v>86220</v>
      </c>
      <c r="F674" s="51" t="s">
        <v>2886</v>
      </c>
      <c r="G674" s="30" t="s">
        <v>2887</v>
      </c>
      <c r="H674" s="30" t="s">
        <v>7396</v>
      </c>
      <c r="I674" s="30" t="str">
        <f t="shared" si="52"/>
        <v>86220 - Specializovaná ambulantní zdravotní péče</v>
      </c>
      <c r="J674" s="30" t="s">
        <v>2888</v>
      </c>
      <c r="K674" s="30" t="str">
        <f t="shared" si="53"/>
        <v>86.22 - Specializovaná ambulantní zdravotní péče</v>
      </c>
      <c r="L674" s="30" t="s">
        <v>5823</v>
      </c>
      <c r="M674" s="30">
        <v>4</v>
      </c>
      <c r="N674" s="30" t="s">
        <v>5821</v>
      </c>
      <c r="O674">
        <f t="shared" si="54"/>
        <v>1</v>
      </c>
    </row>
    <row r="675" spans="1:15" x14ac:dyDescent="0.25">
      <c r="A675" s="30">
        <v>4</v>
      </c>
      <c r="B675" s="30" t="s">
        <v>5824</v>
      </c>
      <c r="C675" s="51">
        <v>8623</v>
      </c>
      <c r="D675" s="51">
        <f t="shared" si="55"/>
        <v>8623</v>
      </c>
      <c r="E675" s="52" t="str">
        <f t="shared" si="51"/>
        <v>86230</v>
      </c>
      <c r="F675" s="51" t="s">
        <v>2889</v>
      </c>
      <c r="G675" s="30" t="s">
        <v>2890</v>
      </c>
      <c r="H675" s="30" t="s">
        <v>7397</v>
      </c>
      <c r="I675" s="30" t="str">
        <f t="shared" si="52"/>
        <v>86230 - Zubní péče</v>
      </c>
      <c r="J675" s="30" t="s">
        <v>2891</v>
      </c>
      <c r="K675" s="30" t="str">
        <f t="shared" si="53"/>
        <v>86.23 - Zubní péče</v>
      </c>
      <c r="L675" s="30" t="s">
        <v>5826</v>
      </c>
      <c r="M675" s="30">
        <v>4</v>
      </c>
      <c r="N675" s="30" t="s">
        <v>5824</v>
      </c>
      <c r="O675">
        <f t="shared" si="54"/>
        <v>1</v>
      </c>
    </row>
    <row r="676" spans="1:15" x14ac:dyDescent="0.25">
      <c r="A676" s="30">
        <v>4</v>
      </c>
      <c r="B676" s="30" t="s">
        <v>7398</v>
      </c>
      <c r="C676" s="51">
        <v>8691</v>
      </c>
      <c r="D676" s="51">
        <f t="shared" si="55"/>
        <v>8691</v>
      </c>
      <c r="E676" s="52" t="str">
        <f t="shared" si="51"/>
        <v>86910</v>
      </c>
      <c r="F676" s="51" t="s">
        <v>2895</v>
      </c>
      <c r="G676" s="30" t="s">
        <v>2896</v>
      </c>
      <c r="H676" s="30" t="s">
        <v>7399</v>
      </c>
      <c r="I676" s="30" t="str">
        <f t="shared" si="52"/>
        <v>86910 - Činnosti související s diagnostickým zobrazováním a zdravotnické laboratorní činnosti</v>
      </c>
      <c r="J676" s="30" t="s">
        <v>2899</v>
      </c>
      <c r="K676" s="30" t="str">
        <f t="shared" si="53"/>
        <v>86.91 - Činnosti související s diagnostickým zobrazováním a zdravotnické laboratorní činnosti</v>
      </c>
      <c r="L676" s="30" t="s">
        <v>7400</v>
      </c>
      <c r="M676" s="30">
        <v>4</v>
      </c>
      <c r="N676" s="30" t="s">
        <v>7398</v>
      </c>
      <c r="O676">
        <f t="shared" si="54"/>
        <v>1</v>
      </c>
    </row>
    <row r="677" spans="1:15" x14ac:dyDescent="0.25">
      <c r="A677" s="30">
        <v>4</v>
      </c>
      <c r="B677" s="30" t="s">
        <v>7401</v>
      </c>
      <c r="C677" s="51">
        <v>8692</v>
      </c>
      <c r="D677" s="51">
        <f t="shared" si="55"/>
        <v>8692</v>
      </c>
      <c r="E677" s="52" t="str">
        <f t="shared" si="51"/>
        <v>86920</v>
      </c>
      <c r="F677" s="51" t="s">
        <v>2897</v>
      </c>
      <c r="G677" s="30" t="s">
        <v>2898</v>
      </c>
      <c r="H677" s="30" t="s">
        <v>7402</v>
      </c>
      <c r="I677" s="30" t="str">
        <f t="shared" si="52"/>
        <v>86920 - Přeprava pacientů vozidly zdravotnické dopravní služby</v>
      </c>
      <c r="J677" s="30" t="s">
        <v>2902</v>
      </c>
      <c r="K677" s="30" t="str">
        <f t="shared" si="53"/>
        <v>86.92 - Přeprava pacientů vozidly zdravotnické dopravní služby</v>
      </c>
      <c r="L677" s="30" t="s">
        <v>7403</v>
      </c>
      <c r="M677" s="30">
        <v>4</v>
      </c>
      <c r="N677" s="30" t="s">
        <v>7401</v>
      </c>
      <c r="O677">
        <f t="shared" si="54"/>
        <v>1</v>
      </c>
    </row>
    <row r="678" spans="1:15" x14ac:dyDescent="0.25">
      <c r="A678" s="30">
        <v>4</v>
      </c>
      <c r="B678" s="30" t="s">
        <v>7404</v>
      </c>
      <c r="C678" s="51">
        <v>8693</v>
      </c>
      <c r="D678" s="51">
        <f t="shared" si="55"/>
        <v>8693</v>
      </c>
      <c r="E678" s="52" t="str">
        <f t="shared" si="51"/>
        <v>86930</v>
      </c>
      <c r="F678" s="51" t="s">
        <v>2900</v>
      </c>
      <c r="G678" s="30" t="s">
        <v>2901</v>
      </c>
      <c r="H678" s="30" t="s">
        <v>7405</v>
      </c>
      <c r="I678" s="30" t="str">
        <f t="shared" si="52"/>
        <v>86930 - Činnosti psychologů a psychoterapeutů, kromě lékařů</v>
      </c>
      <c r="J678" s="30" t="s">
        <v>2905</v>
      </c>
      <c r="K678" s="30" t="str">
        <f t="shared" si="53"/>
        <v>86.93 - Činnosti psychologů a psychoterapeutů, kromě lékařů</v>
      </c>
      <c r="L678" s="30" t="s">
        <v>7406</v>
      </c>
      <c r="M678" s="30">
        <v>4</v>
      </c>
      <c r="N678" s="30" t="s">
        <v>7404</v>
      </c>
      <c r="O678">
        <f t="shared" si="54"/>
        <v>1</v>
      </c>
    </row>
    <row r="679" spans="1:15" x14ac:dyDescent="0.25">
      <c r="A679" s="30">
        <v>4</v>
      </c>
      <c r="B679" s="30" t="s">
        <v>7407</v>
      </c>
      <c r="C679" s="51">
        <v>8694</v>
      </c>
      <c r="D679" s="51">
        <f t="shared" si="55"/>
        <v>8694</v>
      </c>
      <c r="E679" s="52" t="str">
        <f t="shared" si="51"/>
        <v>86940</v>
      </c>
      <c r="F679" s="51" t="s">
        <v>2903</v>
      </c>
      <c r="G679" s="30" t="s">
        <v>2904</v>
      </c>
      <c r="H679" s="30" t="s">
        <v>7408</v>
      </c>
      <c r="I679" s="30" t="str">
        <f t="shared" si="52"/>
        <v>86940 - Ošetřovatelské činnosti a činnosti porodních asistentek</v>
      </c>
      <c r="J679" s="30" t="s">
        <v>2908</v>
      </c>
      <c r="K679" s="30" t="str">
        <f t="shared" si="53"/>
        <v>86.94 - Ošetřovatelské činnosti a činnosti porodních asistentek</v>
      </c>
      <c r="L679" s="30" t="s">
        <v>7409</v>
      </c>
      <c r="M679" s="30">
        <v>4</v>
      </c>
      <c r="N679" s="30" t="s">
        <v>7407</v>
      </c>
      <c r="O679">
        <f t="shared" si="54"/>
        <v>1</v>
      </c>
    </row>
    <row r="680" spans="1:15" x14ac:dyDescent="0.25">
      <c r="A680" s="30">
        <v>4</v>
      </c>
      <c r="B680" s="30" t="s">
        <v>7410</v>
      </c>
      <c r="C680" s="51">
        <v>8695</v>
      </c>
      <c r="D680" s="51">
        <f t="shared" si="55"/>
        <v>8695</v>
      </c>
      <c r="E680" s="52" t="str">
        <f t="shared" si="51"/>
        <v>86950</v>
      </c>
      <c r="F680" s="51" t="s">
        <v>2906</v>
      </c>
      <c r="G680" s="30" t="s">
        <v>2907</v>
      </c>
      <c r="H680" s="30" t="s">
        <v>7411</v>
      </c>
      <c r="I680" s="30" t="str">
        <f t="shared" si="52"/>
        <v>86950 - Činnosti fyzioterapeutů</v>
      </c>
      <c r="J680" s="30" t="s">
        <v>2911</v>
      </c>
      <c r="K680" s="30" t="str">
        <f t="shared" si="53"/>
        <v>86.95 - Činnosti fyzioterapeutů</v>
      </c>
      <c r="L680" s="30" t="s">
        <v>7412</v>
      </c>
      <c r="M680" s="30">
        <v>4</v>
      </c>
      <c r="N680" s="30" t="s">
        <v>7410</v>
      </c>
      <c r="O680">
        <f t="shared" si="54"/>
        <v>1</v>
      </c>
    </row>
    <row r="681" spans="1:15" x14ac:dyDescent="0.25">
      <c r="A681" s="30">
        <v>4</v>
      </c>
      <c r="B681" s="30" t="s">
        <v>7413</v>
      </c>
      <c r="C681" s="51">
        <v>8696</v>
      </c>
      <c r="D681" s="51">
        <f t="shared" si="55"/>
        <v>8696</v>
      </c>
      <c r="E681" s="52" t="str">
        <f t="shared" si="51"/>
        <v>86960</v>
      </c>
      <c r="F681" s="51" t="s">
        <v>2909</v>
      </c>
      <c r="G681" s="30" t="s">
        <v>2910</v>
      </c>
      <c r="H681" s="30" t="s">
        <v>7414</v>
      </c>
      <c r="I681" s="30" t="str">
        <f t="shared" si="52"/>
        <v>86960 - Činnosti v oblasti tradiční, doplňkové a alternativní medicíny</v>
      </c>
      <c r="J681" s="30" t="s">
        <v>2914</v>
      </c>
      <c r="K681" s="30" t="str">
        <f t="shared" si="53"/>
        <v>86.96 - Činnosti v oblasti tradiční, doplňkové a alternativní medicíny</v>
      </c>
      <c r="L681" s="30" t="s">
        <v>7415</v>
      </c>
      <c r="M681" s="30">
        <v>4</v>
      </c>
      <c r="N681" s="30" t="s">
        <v>7413</v>
      </c>
      <c r="O681">
        <f t="shared" si="54"/>
        <v>1</v>
      </c>
    </row>
    <row r="682" spans="1:15" x14ac:dyDescent="0.25">
      <c r="A682" s="30">
        <v>4</v>
      </c>
      <c r="B682" s="30" t="s">
        <v>7416</v>
      </c>
      <c r="C682" s="51">
        <v>8697</v>
      </c>
      <c r="D682" s="51">
        <f t="shared" si="55"/>
        <v>8697</v>
      </c>
      <c r="E682" s="52" t="str">
        <f t="shared" si="51"/>
        <v>86970</v>
      </c>
      <c r="F682" s="51" t="s">
        <v>2735</v>
      </c>
      <c r="G682" s="30" t="s">
        <v>2736</v>
      </c>
      <c r="H682" s="30" t="s">
        <v>7417</v>
      </c>
      <c r="I682" s="30" t="str">
        <f t="shared" si="52"/>
        <v>86970 - Zprostředkování v oblasti zdravotní péče</v>
      </c>
      <c r="J682" s="30" t="s">
        <v>2740</v>
      </c>
      <c r="K682" s="30" t="str">
        <f t="shared" si="53"/>
        <v>86.97 - Zprostředkování v oblasti zdravotní péče</v>
      </c>
      <c r="L682" s="30" t="s">
        <v>7418</v>
      </c>
      <c r="M682" s="30">
        <v>4</v>
      </c>
      <c r="N682" s="30" t="s">
        <v>7416</v>
      </c>
      <c r="O682">
        <f t="shared" si="54"/>
        <v>1</v>
      </c>
    </row>
    <row r="683" spans="1:15" x14ac:dyDescent="0.25">
      <c r="A683" s="30">
        <v>4</v>
      </c>
      <c r="B683" s="30" t="s">
        <v>7419</v>
      </c>
      <c r="C683" s="51">
        <v>8699</v>
      </c>
      <c r="D683" s="51">
        <f t="shared" si="55"/>
        <v>8699</v>
      </c>
      <c r="E683" s="52" t="str">
        <f t="shared" si="51"/>
        <v>86990</v>
      </c>
      <c r="F683" s="51" t="s">
        <v>2912</v>
      </c>
      <c r="G683" s="30" t="s">
        <v>2913</v>
      </c>
      <c r="H683" s="30" t="s">
        <v>7420</v>
      </c>
      <c r="I683" s="30" t="str">
        <f t="shared" si="52"/>
        <v>86990 - Ostatní činnosti související se zdravotní péčí j. n.</v>
      </c>
      <c r="J683" s="30" t="s">
        <v>2918</v>
      </c>
      <c r="K683" s="30" t="str">
        <f t="shared" si="53"/>
        <v>86.99 - Ostatní činnosti související se zdravotní péčí j. n.</v>
      </c>
      <c r="L683" s="30" t="s">
        <v>7421</v>
      </c>
      <c r="M683" s="30">
        <v>4</v>
      </c>
      <c r="N683" s="30" t="s">
        <v>7419</v>
      </c>
      <c r="O683">
        <f t="shared" si="54"/>
        <v>1</v>
      </c>
    </row>
    <row r="684" spans="1:15" x14ac:dyDescent="0.25">
      <c r="A684" s="30">
        <v>4</v>
      </c>
      <c r="B684" s="30" t="s">
        <v>5834</v>
      </c>
      <c r="C684" s="51">
        <v>8710</v>
      </c>
      <c r="D684" s="51">
        <f t="shared" si="55"/>
        <v>8710</v>
      </c>
      <c r="E684" s="52" t="str">
        <f t="shared" si="51"/>
        <v>87100</v>
      </c>
      <c r="F684" s="51" t="s">
        <v>2921</v>
      </c>
      <c r="G684" s="30" t="s">
        <v>2924</v>
      </c>
      <c r="H684" s="30" t="s">
        <v>7422</v>
      </c>
      <c r="I684" s="30" t="str">
        <f t="shared" si="52"/>
        <v>87100 - Pobytové služby sociální péče ve zdravotnických zařízeních lůžkové péče</v>
      </c>
      <c r="J684" s="30" t="s">
        <v>2929</v>
      </c>
      <c r="K684" s="30" t="str">
        <f t="shared" si="53"/>
        <v>87.10 - Pobytové služby sociální péče ve zdravotnických zařízeních lůžkové péče</v>
      </c>
      <c r="L684" s="30" t="s">
        <v>7423</v>
      </c>
      <c r="M684" s="30">
        <v>4</v>
      </c>
      <c r="N684" s="30" t="s">
        <v>5834</v>
      </c>
      <c r="O684">
        <f t="shared" si="54"/>
        <v>1</v>
      </c>
    </row>
    <row r="685" spans="1:15" x14ac:dyDescent="0.25">
      <c r="A685" s="30">
        <v>4</v>
      </c>
      <c r="B685" s="30" t="s">
        <v>5837</v>
      </c>
      <c r="C685" s="51">
        <v>8720</v>
      </c>
      <c r="D685" s="51">
        <f t="shared" si="55"/>
        <v>8720</v>
      </c>
      <c r="E685" s="52" t="str">
        <f t="shared" si="51"/>
        <v>87200</v>
      </c>
      <c r="F685" s="51" t="s">
        <v>2925</v>
      </c>
      <c r="G685" s="30" t="s">
        <v>2928</v>
      </c>
      <c r="H685" s="30" t="s">
        <v>7424</v>
      </c>
      <c r="I685" s="30" t="str">
        <f t="shared" si="52"/>
        <v>87200 - Pobytové služby sociální péče pro osoby s duševním onemocněním, mentálním postižením nebo osoby závislé na návykových látkách</v>
      </c>
      <c r="J685" s="30" t="s">
        <v>2933</v>
      </c>
      <c r="K685" s="30" t="str">
        <f t="shared" si="53"/>
        <v>87.20 - Pobytové služby sociální péče pro osoby s duševním onemocněním, mentálním postižením nebo osoby závislé na návykových látkách</v>
      </c>
      <c r="L685" s="30" t="s">
        <v>7425</v>
      </c>
      <c r="M685" s="30">
        <v>4</v>
      </c>
      <c r="N685" s="30" t="s">
        <v>5837</v>
      </c>
      <c r="O685">
        <f t="shared" si="54"/>
        <v>1</v>
      </c>
    </row>
    <row r="686" spans="1:15" x14ac:dyDescent="0.25">
      <c r="A686" s="30">
        <v>4</v>
      </c>
      <c r="B686" s="30" t="s">
        <v>5844</v>
      </c>
      <c r="C686" s="51">
        <v>8730</v>
      </c>
      <c r="D686" s="51">
        <f t="shared" si="55"/>
        <v>8730</v>
      </c>
      <c r="E686" s="52" t="str">
        <f t="shared" si="51"/>
        <v>87300</v>
      </c>
      <c r="F686" s="51" t="s">
        <v>2937</v>
      </c>
      <c r="G686" s="30" t="s">
        <v>2940</v>
      </c>
      <c r="H686" s="30" t="s">
        <v>7426</v>
      </c>
      <c r="I686" s="30" t="str">
        <f t="shared" si="52"/>
        <v>87300 - Pobytové služby sociální péče pro seniory nebo osoby s fyzickým nebo smyslovým postižením</v>
      </c>
      <c r="J686" s="30" t="s">
        <v>2944</v>
      </c>
      <c r="K686" s="30" t="str">
        <f t="shared" si="53"/>
        <v>87.30 - Pobytové služby sociální péče pro seniory nebo osoby s fyzickým nebo smyslovým postižením</v>
      </c>
      <c r="L686" s="30" t="s">
        <v>7427</v>
      </c>
      <c r="M686" s="30">
        <v>4</v>
      </c>
      <c r="N686" s="30" t="s">
        <v>5844</v>
      </c>
      <c r="O686">
        <f t="shared" si="54"/>
        <v>1</v>
      </c>
    </row>
    <row r="687" spans="1:15" x14ac:dyDescent="0.25">
      <c r="A687" s="30">
        <v>4</v>
      </c>
      <c r="B687" s="30" t="s">
        <v>7428</v>
      </c>
      <c r="C687" s="51">
        <v>8791</v>
      </c>
      <c r="D687" s="51">
        <f t="shared" si="55"/>
        <v>8791</v>
      </c>
      <c r="E687" s="52" t="str">
        <f t="shared" si="51"/>
        <v>87910</v>
      </c>
      <c r="F687" s="51" t="s">
        <v>2738</v>
      </c>
      <c r="G687" s="30" t="s">
        <v>2739</v>
      </c>
      <c r="H687" s="30" t="s">
        <v>7429</v>
      </c>
      <c r="I687" s="30" t="str">
        <f t="shared" si="52"/>
        <v>87910 - Zprostředkování v oblasti pobytových služeb sociální péče</v>
      </c>
      <c r="J687" s="30" t="s">
        <v>2743</v>
      </c>
      <c r="K687" s="30" t="str">
        <f t="shared" si="53"/>
        <v>87.91 - Zprostředkování v oblasti pobytových služeb sociální péče</v>
      </c>
      <c r="L687" s="30" t="s">
        <v>7430</v>
      </c>
      <c r="M687" s="30">
        <v>4</v>
      </c>
      <c r="N687" s="30" t="s">
        <v>7428</v>
      </c>
      <c r="O687">
        <f t="shared" si="54"/>
        <v>1</v>
      </c>
    </row>
    <row r="688" spans="1:15" x14ac:dyDescent="0.25">
      <c r="A688" s="30">
        <v>4</v>
      </c>
      <c r="B688" s="30" t="s">
        <v>7431</v>
      </c>
      <c r="C688" s="51">
        <v>8799</v>
      </c>
      <c r="D688" s="51">
        <f t="shared" si="55"/>
        <v>8799</v>
      </c>
      <c r="E688" s="52" t="str">
        <f t="shared" si="51"/>
        <v>87990</v>
      </c>
      <c r="F688" s="51" t="s">
        <v>2951</v>
      </c>
      <c r="G688" s="30" t="s">
        <v>2952</v>
      </c>
      <c r="H688" s="30" t="s">
        <v>7432</v>
      </c>
      <c r="I688" s="30" t="str">
        <f t="shared" si="52"/>
        <v>87990 - Ostatní pobytové služby sociální péče j. n.</v>
      </c>
      <c r="J688" s="30" t="s">
        <v>2957</v>
      </c>
      <c r="K688" s="30" t="str">
        <f t="shared" si="53"/>
        <v>87.99 - Ostatní pobytové služby sociální péče j. n.</v>
      </c>
      <c r="L688" s="30" t="s">
        <v>7433</v>
      </c>
      <c r="M688" s="30">
        <v>4</v>
      </c>
      <c r="N688" s="30" t="s">
        <v>7431</v>
      </c>
      <c r="O688">
        <f t="shared" si="54"/>
        <v>1</v>
      </c>
    </row>
    <row r="689" spans="1:15" x14ac:dyDescent="0.25">
      <c r="A689" s="30">
        <v>4</v>
      </c>
      <c r="B689" s="30" t="s">
        <v>5854</v>
      </c>
      <c r="C689" s="51">
        <v>8810</v>
      </c>
      <c r="D689" s="51">
        <f t="shared" si="55"/>
        <v>8810</v>
      </c>
      <c r="E689" s="52" t="str">
        <f t="shared" si="51"/>
        <v>88100</v>
      </c>
      <c r="F689" s="51" t="s">
        <v>2953</v>
      </c>
      <c r="G689" s="30" t="s">
        <v>2956</v>
      </c>
      <c r="H689" s="30" t="s">
        <v>7434</v>
      </c>
      <c r="I689" s="30" t="str">
        <f t="shared" si="52"/>
        <v>88100 - Ambulantní nebo terénní sociální služby pro seniory nebo osoby se zdravotním postižením</v>
      </c>
      <c r="J689" s="30" t="s">
        <v>2961</v>
      </c>
      <c r="K689" s="30" t="str">
        <f t="shared" si="53"/>
        <v>88.10 - Ambulantní nebo terénní sociální služby pro seniory nebo osoby se zdravotním postižením</v>
      </c>
      <c r="L689" s="30" t="s">
        <v>7435</v>
      </c>
      <c r="M689" s="30">
        <v>4</v>
      </c>
      <c r="N689" s="30" t="s">
        <v>5854</v>
      </c>
      <c r="O689">
        <f t="shared" si="54"/>
        <v>1</v>
      </c>
    </row>
    <row r="690" spans="1:15" x14ac:dyDescent="0.25">
      <c r="A690" s="30">
        <v>4</v>
      </c>
      <c r="B690" s="30" t="s">
        <v>5861</v>
      </c>
      <c r="C690" s="51">
        <v>8891</v>
      </c>
      <c r="D690" s="51">
        <f t="shared" si="55"/>
        <v>8891</v>
      </c>
      <c r="E690" s="52" t="str">
        <f t="shared" si="51"/>
        <v>88910</v>
      </c>
      <c r="F690" s="51" t="s">
        <v>2965</v>
      </c>
      <c r="G690" s="30" t="s">
        <v>2968</v>
      </c>
      <c r="H690" s="30" t="s">
        <v>7436</v>
      </c>
      <c r="I690" s="30" t="str">
        <f t="shared" si="52"/>
        <v>88910 - Služby pro děti</v>
      </c>
      <c r="J690" s="30" t="s">
        <v>2972</v>
      </c>
      <c r="K690" s="30" t="str">
        <f t="shared" si="53"/>
        <v>88.91 - Služby pro děti</v>
      </c>
      <c r="L690" s="30" t="s">
        <v>7437</v>
      </c>
      <c r="M690" s="30">
        <v>4</v>
      </c>
      <c r="N690" s="30" t="s">
        <v>5861</v>
      </c>
      <c r="O690">
        <f t="shared" si="54"/>
        <v>1</v>
      </c>
    </row>
    <row r="691" spans="1:15" x14ac:dyDescent="0.25">
      <c r="A691" s="30">
        <v>4</v>
      </c>
      <c r="B691" s="30" t="s">
        <v>5864</v>
      </c>
      <c r="C691" s="51">
        <v>8899</v>
      </c>
      <c r="D691" s="51">
        <f t="shared" si="55"/>
        <v>8899</v>
      </c>
      <c r="E691" s="52" t="str">
        <f t="shared" si="51"/>
        <v>88990</v>
      </c>
      <c r="F691" s="51" t="s">
        <v>2969</v>
      </c>
      <c r="G691" s="30" t="s">
        <v>2970</v>
      </c>
      <c r="H691" s="30" t="s">
        <v>7438</v>
      </c>
      <c r="I691" s="30" t="str">
        <f t="shared" si="52"/>
        <v>88990 - Ostatní ambulantní nebo terénní sociální služby j. n.</v>
      </c>
      <c r="J691" s="30" t="s">
        <v>2971</v>
      </c>
      <c r="K691" s="30" t="str">
        <f t="shared" si="53"/>
        <v>88.99 - Ostatní ambulantní nebo terénní sociální služby j. n.</v>
      </c>
      <c r="L691" s="30" t="s">
        <v>5866</v>
      </c>
      <c r="M691" s="30">
        <v>4</v>
      </c>
      <c r="N691" s="30" t="s">
        <v>5864</v>
      </c>
      <c r="O691">
        <f t="shared" si="54"/>
        <v>1</v>
      </c>
    </row>
    <row r="692" spans="1:15" x14ac:dyDescent="0.25">
      <c r="A692" s="30">
        <v>4</v>
      </c>
      <c r="B692" s="30" t="s">
        <v>7439</v>
      </c>
      <c r="C692" s="51">
        <v>9011</v>
      </c>
      <c r="D692" s="51">
        <f t="shared" si="55"/>
        <v>9011</v>
      </c>
      <c r="E692" s="52" t="str">
        <f t="shared" si="51"/>
        <v>90110</v>
      </c>
      <c r="F692" s="51" t="s">
        <v>2999</v>
      </c>
      <c r="G692" s="30" t="s">
        <v>3000</v>
      </c>
      <c r="H692" s="30" t="s">
        <v>7440</v>
      </c>
      <c r="I692" s="30" t="str">
        <f t="shared" si="52"/>
        <v>90110 - Literární a hudební tvorba</v>
      </c>
      <c r="J692" s="30" t="s">
        <v>3004</v>
      </c>
      <c r="K692" s="30" t="str">
        <f t="shared" si="53"/>
        <v>90.11 - Literární a hudební tvorba</v>
      </c>
      <c r="L692" s="30" t="s">
        <v>7441</v>
      </c>
      <c r="M692" s="30">
        <v>4</v>
      </c>
      <c r="N692" s="30" t="s">
        <v>7439</v>
      </c>
      <c r="O692">
        <f t="shared" si="54"/>
        <v>1</v>
      </c>
    </row>
    <row r="693" spans="1:15" x14ac:dyDescent="0.25">
      <c r="A693" s="30">
        <v>5</v>
      </c>
      <c r="B693" s="30" t="s">
        <v>7442</v>
      </c>
      <c r="C693" s="51">
        <v>90111</v>
      </c>
      <c r="D693" s="51">
        <f t="shared" si="55"/>
        <v>90111</v>
      </c>
      <c r="E693" s="52">
        <f t="shared" si="51"/>
        <v>90111</v>
      </c>
      <c r="F693" s="51">
        <v>90111</v>
      </c>
      <c r="G693" s="30" t="s">
        <v>7443</v>
      </c>
      <c r="H693" s="30" t="s">
        <v>7444</v>
      </c>
      <c r="I693" s="30" t="str">
        <f t="shared" si="52"/>
        <v>90111 - Literární tvorba</v>
      </c>
      <c r="J693" s="30" t="s">
        <v>6064</v>
      </c>
      <c r="K693" s="30" t="str">
        <f t="shared" si="53"/>
        <v>90.11.1 - Literární tvorba</v>
      </c>
      <c r="L693" s="30" t="s">
        <v>7445</v>
      </c>
      <c r="M693" s="30">
        <v>5</v>
      </c>
      <c r="N693" s="30" t="s">
        <v>7442</v>
      </c>
      <c r="O693">
        <f t="shared" si="54"/>
        <v>1</v>
      </c>
    </row>
    <row r="694" spans="1:15" x14ac:dyDescent="0.25">
      <c r="A694" s="30">
        <v>5</v>
      </c>
      <c r="B694" s="30" t="s">
        <v>7446</v>
      </c>
      <c r="C694" s="51">
        <v>90112</v>
      </c>
      <c r="D694" s="51">
        <f t="shared" si="55"/>
        <v>90112</v>
      </c>
      <c r="E694" s="52">
        <f t="shared" si="51"/>
        <v>90112</v>
      </c>
      <c r="F694" s="51">
        <v>90112</v>
      </c>
      <c r="G694" s="30" t="s">
        <v>7447</v>
      </c>
      <c r="H694" s="30" t="s">
        <v>7448</v>
      </c>
      <c r="I694" s="30" t="str">
        <f t="shared" si="52"/>
        <v>90112 - Hudební tvorba</v>
      </c>
      <c r="J694" s="30" t="s">
        <v>6065</v>
      </c>
      <c r="K694" s="30" t="str">
        <f t="shared" si="53"/>
        <v>90.11.2 - Hudební tvorba</v>
      </c>
      <c r="L694" s="30" t="s">
        <v>7449</v>
      </c>
      <c r="M694" s="30">
        <v>5</v>
      </c>
      <c r="N694" s="30" t="s">
        <v>7446</v>
      </c>
      <c r="O694">
        <f t="shared" si="54"/>
        <v>1</v>
      </c>
    </row>
    <row r="695" spans="1:15" x14ac:dyDescent="0.25">
      <c r="A695" s="30">
        <v>4</v>
      </c>
      <c r="B695" s="30" t="s">
        <v>7450</v>
      </c>
      <c r="C695" s="51">
        <v>9012</v>
      </c>
      <c r="D695" s="51">
        <f t="shared" si="55"/>
        <v>9012</v>
      </c>
      <c r="E695" s="52" t="str">
        <f t="shared" si="51"/>
        <v>90120</v>
      </c>
      <c r="F695" s="51" t="s">
        <v>3002</v>
      </c>
      <c r="G695" s="30" t="s">
        <v>3003</v>
      </c>
      <c r="H695" s="30" t="s">
        <v>7451</v>
      </c>
      <c r="I695" s="30" t="str">
        <f t="shared" si="52"/>
        <v>90120 - Výtvarná tvorba</v>
      </c>
      <c r="J695" s="30" t="s">
        <v>3007</v>
      </c>
      <c r="K695" s="30" t="str">
        <f t="shared" si="53"/>
        <v>90.12 - Výtvarná tvorba</v>
      </c>
      <c r="L695" s="30" t="s">
        <v>7452</v>
      </c>
      <c r="M695" s="30">
        <v>4</v>
      </c>
      <c r="N695" s="30" t="s">
        <v>7450</v>
      </c>
      <c r="O695">
        <f t="shared" si="54"/>
        <v>1</v>
      </c>
    </row>
    <row r="696" spans="1:15" x14ac:dyDescent="0.25">
      <c r="A696" s="30">
        <v>4</v>
      </c>
      <c r="B696" s="30" t="s">
        <v>7453</v>
      </c>
      <c r="C696" s="51">
        <v>9013</v>
      </c>
      <c r="D696" s="51">
        <f t="shared" si="55"/>
        <v>9013</v>
      </c>
      <c r="E696" s="52" t="str">
        <f t="shared" si="51"/>
        <v>90130</v>
      </c>
      <c r="F696" s="51" t="s">
        <v>3005</v>
      </c>
      <c r="G696" s="30" t="s">
        <v>3006</v>
      </c>
      <c r="H696" s="30" t="s">
        <v>7454</v>
      </c>
      <c r="I696" s="30" t="str">
        <f t="shared" si="52"/>
        <v>90130 - Ostatní umělecká tvorba</v>
      </c>
      <c r="J696" s="30" t="s">
        <v>3008</v>
      </c>
      <c r="K696" s="30" t="str">
        <f t="shared" si="53"/>
        <v>90.13 - Ostatní umělecká tvorba</v>
      </c>
      <c r="L696" s="30" t="s">
        <v>7455</v>
      </c>
      <c r="M696" s="30">
        <v>4</v>
      </c>
      <c r="N696" s="30" t="s">
        <v>7453</v>
      </c>
      <c r="O696">
        <f t="shared" si="54"/>
        <v>1</v>
      </c>
    </row>
    <row r="697" spans="1:15" x14ac:dyDescent="0.25">
      <c r="A697" s="30">
        <v>4</v>
      </c>
      <c r="B697" s="30" t="s">
        <v>7456</v>
      </c>
      <c r="C697" s="51">
        <v>9020</v>
      </c>
      <c r="D697" s="51">
        <f t="shared" si="55"/>
        <v>9020</v>
      </c>
      <c r="E697" s="52" t="str">
        <f t="shared" si="51"/>
        <v>90200</v>
      </c>
      <c r="F697" s="51" t="s">
        <v>2988</v>
      </c>
      <c r="G697" s="30" t="s">
        <v>2989</v>
      </c>
      <c r="H697" s="30" t="s">
        <v>7457</v>
      </c>
      <c r="I697" s="30" t="str">
        <f t="shared" si="52"/>
        <v>90200 - Činnosti v oblasti scénických umění</v>
      </c>
      <c r="J697" s="30" t="s">
        <v>2995</v>
      </c>
      <c r="K697" s="30" t="str">
        <f t="shared" si="53"/>
        <v>90.20 - Činnosti v oblasti scénických umění</v>
      </c>
      <c r="L697" s="30" t="s">
        <v>7458</v>
      </c>
      <c r="M697" s="30">
        <v>4</v>
      </c>
      <c r="N697" s="30" t="s">
        <v>7456</v>
      </c>
      <c r="O697">
        <f t="shared" si="54"/>
        <v>1</v>
      </c>
    </row>
    <row r="698" spans="1:15" x14ac:dyDescent="0.25">
      <c r="A698" s="30">
        <v>4</v>
      </c>
      <c r="B698" s="30" t="s">
        <v>7459</v>
      </c>
      <c r="C698" s="51">
        <v>9031</v>
      </c>
      <c r="D698" s="51">
        <f t="shared" si="55"/>
        <v>9031</v>
      </c>
      <c r="E698" s="52" t="str">
        <f t="shared" si="51"/>
        <v>90310</v>
      </c>
      <c r="F698" s="51" t="s">
        <v>3012</v>
      </c>
      <c r="G698" s="30" t="s">
        <v>3013</v>
      </c>
      <c r="H698" s="30" t="s">
        <v>7460</v>
      </c>
      <c r="I698" s="30" t="str">
        <f t="shared" si="52"/>
        <v>90310 - Provozování kulturních zařízení a areálů</v>
      </c>
      <c r="J698" s="30" t="s">
        <v>3019</v>
      </c>
      <c r="K698" s="30" t="str">
        <f t="shared" si="53"/>
        <v>90.31 - Provozování kulturních zařízení a areálů</v>
      </c>
      <c r="L698" s="30" t="s">
        <v>7461</v>
      </c>
      <c r="M698" s="30">
        <v>4</v>
      </c>
      <c r="N698" s="30" t="s">
        <v>7459</v>
      </c>
      <c r="O698">
        <f t="shared" si="54"/>
        <v>1</v>
      </c>
    </row>
    <row r="699" spans="1:15" x14ac:dyDescent="0.25">
      <c r="A699" s="30">
        <v>4</v>
      </c>
      <c r="B699" s="30" t="s">
        <v>7462</v>
      </c>
      <c r="C699" s="51">
        <v>9039</v>
      </c>
      <c r="D699" s="51">
        <f t="shared" si="55"/>
        <v>9039</v>
      </c>
      <c r="E699" s="52" t="str">
        <f t="shared" si="51"/>
        <v>90390</v>
      </c>
      <c r="F699" s="51" t="s">
        <v>2993</v>
      </c>
      <c r="G699" s="30" t="s">
        <v>2994</v>
      </c>
      <c r="H699" s="30" t="s">
        <v>7463</v>
      </c>
      <c r="I699" s="30" t="str">
        <f t="shared" si="52"/>
        <v>90390 - Ostatní podpůrné činnosti pro uměleckou tvorbu a scénická umění</v>
      </c>
      <c r="J699" s="30" t="s">
        <v>3001</v>
      </c>
      <c r="K699" s="30" t="str">
        <f t="shared" si="53"/>
        <v>90.39 - Ostatní podpůrné činnosti pro uměleckou tvorbu a scénická umění</v>
      </c>
      <c r="L699" s="30" t="s">
        <v>7464</v>
      </c>
      <c r="M699" s="30">
        <v>4</v>
      </c>
      <c r="N699" s="30" t="s">
        <v>7462</v>
      </c>
      <c r="O699">
        <f t="shared" si="54"/>
        <v>1</v>
      </c>
    </row>
    <row r="700" spans="1:15" x14ac:dyDescent="0.25">
      <c r="A700" s="30">
        <v>4</v>
      </c>
      <c r="B700" s="30" t="s">
        <v>7465</v>
      </c>
      <c r="C700" s="51">
        <v>9111</v>
      </c>
      <c r="D700" s="51">
        <f t="shared" si="55"/>
        <v>9111</v>
      </c>
      <c r="E700" s="52" t="str">
        <f t="shared" si="51"/>
        <v>91110</v>
      </c>
      <c r="F700" s="51" t="s">
        <v>3017</v>
      </c>
      <c r="G700" s="30" t="s">
        <v>3018</v>
      </c>
      <c r="H700" s="30" t="s">
        <v>7466</v>
      </c>
      <c r="I700" s="30" t="str">
        <f t="shared" si="52"/>
        <v>91110 - Činnosti knihoven</v>
      </c>
      <c r="J700" s="30" t="s">
        <v>3022</v>
      </c>
      <c r="K700" s="30" t="str">
        <f t="shared" si="53"/>
        <v>91.11 - Činnosti knihoven</v>
      </c>
      <c r="L700" s="30" t="s">
        <v>7467</v>
      </c>
      <c r="M700" s="30">
        <v>4</v>
      </c>
      <c r="N700" s="30" t="s">
        <v>7465</v>
      </c>
      <c r="O700">
        <f t="shared" si="54"/>
        <v>1</v>
      </c>
    </row>
    <row r="701" spans="1:15" x14ac:dyDescent="0.25">
      <c r="A701" s="30">
        <v>4</v>
      </c>
      <c r="B701" s="30" t="s">
        <v>7468</v>
      </c>
      <c r="C701" s="51">
        <v>9112</v>
      </c>
      <c r="D701" s="51">
        <f t="shared" si="55"/>
        <v>9112</v>
      </c>
      <c r="E701" s="52" t="str">
        <f t="shared" si="51"/>
        <v>91120</v>
      </c>
      <c r="F701" s="51" t="s">
        <v>3020</v>
      </c>
      <c r="G701" s="30" t="s">
        <v>3021</v>
      </c>
      <c r="H701" s="30" t="s">
        <v>7469</v>
      </c>
      <c r="I701" s="30" t="str">
        <f t="shared" si="52"/>
        <v>91120 - Činnosti archivů</v>
      </c>
      <c r="J701" s="30" t="s">
        <v>3028</v>
      </c>
      <c r="K701" s="30" t="str">
        <f t="shared" si="53"/>
        <v>91.12 - Činnosti archivů</v>
      </c>
      <c r="L701" s="30" t="s">
        <v>7470</v>
      </c>
      <c r="M701" s="30">
        <v>4</v>
      </c>
      <c r="N701" s="30" t="s">
        <v>7468</v>
      </c>
      <c r="O701">
        <f t="shared" si="54"/>
        <v>1</v>
      </c>
    </row>
    <row r="702" spans="1:15" x14ac:dyDescent="0.25">
      <c r="A702" s="30">
        <v>4</v>
      </c>
      <c r="B702" s="30" t="s">
        <v>7471</v>
      </c>
      <c r="C702" s="51">
        <v>9121</v>
      </c>
      <c r="D702" s="51">
        <f t="shared" si="55"/>
        <v>9121</v>
      </c>
      <c r="E702" s="52" t="str">
        <f t="shared" si="51"/>
        <v>91210</v>
      </c>
      <c r="F702" s="51" t="s">
        <v>3026</v>
      </c>
      <c r="G702" s="30" t="s">
        <v>3027</v>
      </c>
      <c r="H702" s="30" t="s">
        <v>7472</v>
      </c>
      <c r="I702" s="30" t="str">
        <f t="shared" si="52"/>
        <v>91210 - Činnosti muzeí a galerií</v>
      </c>
      <c r="J702" s="30" t="s">
        <v>3034</v>
      </c>
      <c r="K702" s="30" t="str">
        <f t="shared" si="53"/>
        <v>91.21 - Činnosti muzeí a galerií</v>
      </c>
      <c r="L702" s="30" t="s">
        <v>7473</v>
      </c>
      <c r="M702" s="30">
        <v>4</v>
      </c>
      <c r="N702" s="30" t="s">
        <v>7471</v>
      </c>
      <c r="O702">
        <f t="shared" si="54"/>
        <v>1</v>
      </c>
    </row>
    <row r="703" spans="1:15" x14ac:dyDescent="0.25">
      <c r="A703" s="30">
        <v>4</v>
      </c>
      <c r="B703" s="30" t="s">
        <v>7474</v>
      </c>
      <c r="C703" s="51">
        <v>9122</v>
      </c>
      <c r="D703" s="51">
        <f t="shared" si="55"/>
        <v>9122</v>
      </c>
      <c r="E703" s="52" t="str">
        <f t="shared" si="51"/>
        <v>91220</v>
      </c>
      <c r="F703" s="51" t="s">
        <v>3032</v>
      </c>
      <c r="G703" s="30" t="s">
        <v>3033</v>
      </c>
      <c r="H703" s="30" t="s">
        <v>7475</v>
      </c>
      <c r="I703" s="30" t="str">
        <f t="shared" si="52"/>
        <v>91220 - Provozování historických a kulturních památek</v>
      </c>
      <c r="J703" s="30" t="s">
        <v>3040</v>
      </c>
      <c r="K703" s="30" t="str">
        <f t="shared" si="53"/>
        <v>91.22 - Provozování historických a kulturních památek</v>
      </c>
      <c r="L703" s="30" t="s">
        <v>7476</v>
      </c>
      <c r="M703" s="30">
        <v>4</v>
      </c>
      <c r="N703" s="30" t="s">
        <v>7474</v>
      </c>
      <c r="O703">
        <f t="shared" si="54"/>
        <v>1</v>
      </c>
    </row>
    <row r="704" spans="1:15" x14ac:dyDescent="0.25">
      <c r="A704" s="30">
        <v>4</v>
      </c>
      <c r="B704" s="30" t="s">
        <v>7477</v>
      </c>
      <c r="C704" s="51">
        <v>9130</v>
      </c>
      <c r="D704" s="51">
        <f t="shared" si="55"/>
        <v>9130</v>
      </c>
      <c r="E704" s="52" t="str">
        <f t="shared" si="51"/>
        <v>91300</v>
      </c>
      <c r="F704" s="51" t="s">
        <v>1257</v>
      </c>
      <c r="G704" s="30" t="s">
        <v>1258</v>
      </c>
      <c r="H704" s="30" t="s">
        <v>7478</v>
      </c>
      <c r="I704" s="30" t="str">
        <f t="shared" si="52"/>
        <v>91300 - Konzervování, restaurování a jiné podpůrné činnosti pro kulturní dědictví</v>
      </c>
      <c r="J704" s="30" t="s">
        <v>1256</v>
      </c>
      <c r="K704" s="30" t="str">
        <f t="shared" si="53"/>
        <v>91.30 - Konzervování, restaurování a jiné podpůrné činnosti pro kulturní dědictví</v>
      </c>
      <c r="L704" s="30" t="s">
        <v>7479</v>
      </c>
      <c r="M704" s="30">
        <v>4</v>
      </c>
      <c r="N704" s="30" t="s">
        <v>7477</v>
      </c>
      <c r="O704">
        <f t="shared" si="54"/>
        <v>1</v>
      </c>
    </row>
    <row r="705" spans="1:15" x14ac:dyDescent="0.25">
      <c r="A705" s="30">
        <v>4</v>
      </c>
      <c r="B705" s="30" t="s">
        <v>7480</v>
      </c>
      <c r="C705" s="51">
        <v>9141</v>
      </c>
      <c r="D705" s="51">
        <f t="shared" si="55"/>
        <v>9141</v>
      </c>
      <c r="E705" s="52" t="str">
        <f t="shared" si="51"/>
        <v>91410</v>
      </c>
      <c r="F705" s="51" t="s">
        <v>3038</v>
      </c>
      <c r="G705" s="30" t="s">
        <v>3039</v>
      </c>
      <c r="H705" s="30" t="s">
        <v>7481</v>
      </c>
      <c r="I705" s="30" t="str">
        <f t="shared" si="52"/>
        <v>91410 - Činnosti botanických a zoologických zahrad</v>
      </c>
      <c r="J705" s="30" t="s">
        <v>3043</v>
      </c>
      <c r="K705" s="30" t="str">
        <f t="shared" si="53"/>
        <v>91.41 - Činnosti botanických a zoologických zahrad</v>
      </c>
      <c r="L705" s="30" t="s">
        <v>7482</v>
      </c>
      <c r="M705" s="30">
        <v>4</v>
      </c>
      <c r="N705" s="30" t="s">
        <v>7480</v>
      </c>
      <c r="O705">
        <f t="shared" si="54"/>
        <v>1</v>
      </c>
    </row>
    <row r="706" spans="1:15" x14ac:dyDescent="0.25">
      <c r="A706" s="30">
        <v>4</v>
      </c>
      <c r="B706" s="30" t="s">
        <v>7483</v>
      </c>
      <c r="C706" s="51">
        <v>9142</v>
      </c>
      <c r="D706" s="51">
        <f t="shared" si="55"/>
        <v>9142</v>
      </c>
      <c r="E706" s="52" t="str">
        <f t="shared" si="51"/>
        <v>91420</v>
      </c>
      <c r="F706" s="51" t="s">
        <v>3041</v>
      </c>
      <c r="G706" s="30" t="s">
        <v>3042</v>
      </c>
      <c r="H706" s="30" t="s">
        <v>7484</v>
      </c>
      <c r="I706" s="30" t="str">
        <f t="shared" si="52"/>
        <v>91420 - Činnosti přírodních rezervací a národních parků</v>
      </c>
      <c r="J706" s="30" t="s">
        <v>3046</v>
      </c>
      <c r="K706" s="30" t="str">
        <f t="shared" si="53"/>
        <v>91.42 - Činnosti přírodních rezervací a národních parků</v>
      </c>
      <c r="L706" s="30" t="s">
        <v>7485</v>
      </c>
      <c r="M706" s="30">
        <v>4</v>
      </c>
      <c r="N706" s="30" t="s">
        <v>7483</v>
      </c>
      <c r="O706">
        <f t="shared" si="54"/>
        <v>1</v>
      </c>
    </row>
    <row r="707" spans="1:15" x14ac:dyDescent="0.25">
      <c r="A707" s="30">
        <v>4</v>
      </c>
      <c r="B707" s="30" t="s">
        <v>5907</v>
      </c>
      <c r="C707" s="51">
        <v>9200</v>
      </c>
      <c r="D707" s="51">
        <f t="shared" si="55"/>
        <v>9200</v>
      </c>
      <c r="E707" s="52" t="str">
        <f t="shared" si="51"/>
        <v>92000</v>
      </c>
      <c r="F707" s="51" t="s">
        <v>3049</v>
      </c>
      <c r="G707" s="30" t="s">
        <v>3050</v>
      </c>
      <c r="H707" s="30" t="s">
        <v>7486</v>
      </c>
      <c r="I707" s="30" t="str">
        <f t="shared" si="52"/>
        <v>92000 - Činnosti heren, kasin a sázkových kanceláří</v>
      </c>
      <c r="J707" s="30" t="s">
        <v>3051</v>
      </c>
      <c r="K707" s="30" t="str">
        <f t="shared" si="53"/>
        <v>92.00 - Činnosti heren, kasin a sázkových kanceláří</v>
      </c>
      <c r="L707" s="30" t="s">
        <v>5909</v>
      </c>
      <c r="M707" s="30">
        <v>4</v>
      </c>
      <c r="N707" s="30" t="s">
        <v>5907</v>
      </c>
      <c r="O707">
        <f t="shared" si="54"/>
        <v>1</v>
      </c>
    </row>
    <row r="708" spans="1:15" x14ac:dyDescent="0.25">
      <c r="A708" s="30">
        <v>4</v>
      </c>
      <c r="B708" s="30" t="s">
        <v>5910</v>
      </c>
      <c r="C708" s="51">
        <v>9311</v>
      </c>
      <c r="D708" s="51">
        <f t="shared" si="55"/>
        <v>9311</v>
      </c>
      <c r="E708" s="52" t="str">
        <f t="shared" ref="E708:E753" si="56">IF(LEN(D708)=1,D708,IF(LEN(D708)=2,_xlfn.CONCAT(D708,"000"),IF(LEN(D708)=3,_xlfn.CONCAT(D708,"00"),IF(LEN(D708)=4,_xlfn.CONCAT(D708,"0"),D708))))</f>
        <v>93110</v>
      </c>
      <c r="F708" s="51" t="s">
        <v>3052</v>
      </c>
      <c r="G708" s="30" t="s">
        <v>3053</v>
      </c>
      <c r="H708" s="30" t="s">
        <v>7487</v>
      </c>
      <c r="I708" s="30" t="str">
        <f t="shared" ref="I708:I753" si="57">F708 &amp;" - "&amp;G708</f>
        <v>93110 - Provozování sportovních zařízení</v>
      </c>
      <c r="J708" s="30" t="s">
        <v>3054</v>
      </c>
      <c r="K708" s="30" t="str">
        <f t="shared" ref="K708:K753" si="58">B708 &amp;" - "&amp;G708</f>
        <v>93.11 - Provozování sportovních zařízení</v>
      </c>
      <c r="L708" s="30" t="s">
        <v>5912</v>
      </c>
      <c r="M708" s="30">
        <v>4</v>
      </c>
      <c r="N708" s="30" t="s">
        <v>5910</v>
      </c>
      <c r="O708">
        <f t="shared" si="54"/>
        <v>1</v>
      </c>
    </row>
    <row r="709" spans="1:15" x14ac:dyDescent="0.25">
      <c r="A709" s="30">
        <v>4</v>
      </c>
      <c r="B709" s="30" t="s">
        <v>5913</v>
      </c>
      <c r="C709" s="51">
        <v>9312</v>
      </c>
      <c r="D709" s="51">
        <f t="shared" si="55"/>
        <v>9312</v>
      </c>
      <c r="E709" s="52" t="str">
        <f t="shared" si="56"/>
        <v>93120</v>
      </c>
      <c r="F709" s="51" t="s">
        <v>3055</v>
      </c>
      <c r="G709" s="30" t="s">
        <v>3056</v>
      </c>
      <c r="H709" s="30" t="s">
        <v>7488</v>
      </c>
      <c r="I709" s="30" t="str">
        <f t="shared" si="57"/>
        <v>93120 - Činnosti sportovních klubů</v>
      </c>
      <c r="J709" s="30" t="s">
        <v>3057</v>
      </c>
      <c r="K709" s="30" t="str">
        <f t="shared" si="58"/>
        <v>93.12 - Činnosti sportovních klubů</v>
      </c>
      <c r="L709" s="30" t="s">
        <v>5915</v>
      </c>
      <c r="M709" s="30">
        <v>4</v>
      </c>
      <c r="N709" s="30" t="s">
        <v>5913</v>
      </c>
      <c r="O709">
        <f t="shared" ref="O709:O753" si="59">IF(LEN(F709)=5,1,0)</f>
        <v>1</v>
      </c>
    </row>
    <row r="710" spans="1:15" x14ac:dyDescent="0.25">
      <c r="A710" s="30">
        <v>4</v>
      </c>
      <c r="B710" s="30" t="s">
        <v>5916</v>
      </c>
      <c r="C710" s="51">
        <v>9313</v>
      </c>
      <c r="D710" s="51">
        <f t="shared" si="55"/>
        <v>9313</v>
      </c>
      <c r="E710" s="52" t="str">
        <f t="shared" si="56"/>
        <v>93130</v>
      </c>
      <c r="F710" s="51" t="s">
        <v>2838</v>
      </c>
      <c r="G710" s="30" t="s">
        <v>2839</v>
      </c>
      <c r="H710" s="30" t="s">
        <v>7489</v>
      </c>
      <c r="I710" s="30" t="str">
        <f t="shared" si="57"/>
        <v>93130 - Činnosti fitcenter</v>
      </c>
      <c r="J710" s="30" t="s">
        <v>2843</v>
      </c>
      <c r="K710" s="30" t="str">
        <f t="shared" si="58"/>
        <v>93.13 - Činnosti fitcenter</v>
      </c>
      <c r="L710" s="30" t="s">
        <v>5918</v>
      </c>
      <c r="M710" s="30">
        <v>4</v>
      </c>
      <c r="N710" s="30" t="s">
        <v>5916</v>
      </c>
      <c r="O710">
        <f t="shared" si="59"/>
        <v>1</v>
      </c>
    </row>
    <row r="711" spans="1:15" x14ac:dyDescent="0.25">
      <c r="A711" s="30">
        <v>4</v>
      </c>
      <c r="B711" s="30" t="s">
        <v>5919</v>
      </c>
      <c r="C711" s="51">
        <v>9319</v>
      </c>
      <c r="D711" s="51">
        <f t="shared" si="55"/>
        <v>9319</v>
      </c>
      <c r="E711" s="52" t="str">
        <f t="shared" si="56"/>
        <v>93190</v>
      </c>
      <c r="F711" s="51" t="s">
        <v>3058</v>
      </c>
      <c r="G711" s="30" t="s">
        <v>3061</v>
      </c>
      <c r="H711" s="30" t="s">
        <v>7490</v>
      </c>
      <c r="I711" s="30" t="str">
        <f t="shared" si="57"/>
        <v>93190 - Činnosti v oblasti sportu j. n.</v>
      </c>
      <c r="J711" s="30" t="s">
        <v>3062</v>
      </c>
      <c r="K711" s="30" t="str">
        <f t="shared" si="58"/>
        <v>93.19 - Činnosti v oblasti sportu j. n.</v>
      </c>
      <c r="L711" s="30" t="s">
        <v>7491</v>
      </c>
      <c r="M711" s="30">
        <v>4</v>
      </c>
      <c r="N711" s="30" t="s">
        <v>5919</v>
      </c>
      <c r="O711">
        <f t="shared" si="59"/>
        <v>1</v>
      </c>
    </row>
    <row r="712" spans="1:15" x14ac:dyDescent="0.25">
      <c r="A712" s="30">
        <v>4</v>
      </c>
      <c r="B712" s="30" t="s">
        <v>5922</v>
      </c>
      <c r="C712" s="51">
        <v>9321</v>
      </c>
      <c r="D712" s="51">
        <f t="shared" si="55"/>
        <v>9321</v>
      </c>
      <c r="E712" s="52" t="str">
        <f t="shared" si="56"/>
        <v>93210</v>
      </c>
      <c r="F712" s="51" t="s">
        <v>3063</v>
      </c>
      <c r="G712" s="30" t="s">
        <v>3066</v>
      </c>
      <c r="H712" s="30" t="s">
        <v>7492</v>
      </c>
      <c r="I712" s="30" t="str">
        <f t="shared" si="57"/>
        <v>93210 - Činnosti zábavních parků</v>
      </c>
      <c r="J712" s="30" t="s">
        <v>3067</v>
      </c>
      <c r="K712" s="30" t="str">
        <f t="shared" si="58"/>
        <v>93.21 - Činnosti zábavních parků</v>
      </c>
      <c r="L712" s="30" t="s">
        <v>7493</v>
      </c>
      <c r="M712" s="30">
        <v>4</v>
      </c>
      <c r="N712" s="30" t="s">
        <v>5922</v>
      </c>
      <c r="O712">
        <f t="shared" si="59"/>
        <v>1</v>
      </c>
    </row>
    <row r="713" spans="1:15" x14ac:dyDescent="0.25">
      <c r="A713" s="30">
        <v>4</v>
      </c>
      <c r="B713" s="30" t="s">
        <v>5925</v>
      </c>
      <c r="C713" s="51">
        <v>9329</v>
      </c>
      <c r="D713" s="51">
        <f t="shared" si="55"/>
        <v>9329</v>
      </c>
      <c r="E713" s="52" t="str">
        <f t="shared" si="56"/>
        <v>93290</v>
      </c>
      <c r="F713" s="51" t="s">
        <v>2710</v>
      </c>
      <c r="G713" s="30" t="s">
        <v>2711</v>
      </c>
      <c r="H713" s="30" t="s">
        <v>7494</v>
      </c>
      <c r="I713" s="30" t="str">
        <f t="shared" si="57"/>
        <v>93290 - Činnosti v oblasti zábavy a rekreace j. n.</v>
      </c>
      <c r="J713" s="30" t="s">
        <v>2716</v>
      </c>
      <c r="K713" s="30" t="str">
        <f t="shared" si="58"/>
        <v>93.29 - Činnosti v oblasti zábavy a rekreace j. n.</v>
      </c>
      <c r="L713" s="30" t="s">
        <v>7495</v>
      </c>
      <c r="M713" s="30">
        <v>4</v>
      </c>
      <c r="N713" s="30" t="s">
        <v>5925</v>
      </c>
      <c r="O713">
        <f t="shared" si="59"/>
        <v>1</v>
      </c>
    </row>
    <row r="714" spans="1:15" x14ac:dyDescent="0.25">
      <c r="A714" s="30">
        <v>4</v>
      </c>
      <c r="B714" s="30" t="s">
        <v>5928</v>
      </c>
      <c r="C714" s="51">
        <v>9411</v>
      </c>
      <c r="D714" s="51">
        <f t="shared" si="55"/>
        <v>9411</v>
      </c>
      <c r="E714" s="52" t="str">
        <f t="shared" si="56"/>
        <v>94110</v>
      </c>
      <c r="F714" s="51" t="s">
        <v>3070</v>
      </c>
      <c r="G714" s="30" t="s">
        <v>3071</v>
      </c>
      <c r="H714" s="30" t="s">
        <v>7496</v>
      </c>
      <c r="I714" s="30" t="str">
        <f t="shared" si="57"/>
        <v>94110 - Činnosti podnikatelských a zaměstnavatelských organizací</v>
      </c>
      <c r="J714" s="30" t="s">
        <v>3072</v>
      </c>
      <c r="K714" s="30" t="str">
        <f t="shared" si="58"/>
        <v>94.11 - Činnosti podnikatelských a zaměstnavatelských organizací</v>
      </c>
      <c r="L714" s="30" t="s">
        <v>5930</v>
      </c>
      <c r="M714" s="30">
        <v>4</v>
      </c>
      <c r="N714" s="30" t="s">
        <v>5928</v>
      </c>
      <c r="O714">
        <f t="shared" si="59"/>
        <v>1</v>
      </c>
    </row>
    <row r="715" spans="1:15" x14ac:dyDescent="0.25">
      <c r="A715" s="30">
        <v>4</v>
      </c>
      <c r="B715" s="30" t="s">
        <v>5931</v>
      </c>
      <c r="C715" s="51">
        <v>9412</v>
      </c>
      <c r="D715" s="51">
        <f t="shared" si="55"/>
        <v>9412</v>
      </c>
      <c r="E715" s="52" t="str">
        <f t="shared" si="56"/>
        <v>94120</v>
      </c>
      <c r="F715" s="51" t="s">
        <v>3073</v>
      </c>
      <c r="G715" s="30" t="s">
        <v>3074</v>
      </c>
      <c r="H715" s="30" t="s">
        <v>7497</v>
      </c>
      <c r="I715" s="30" t="str">
        <f t="shared" si="57"/>
        <v>94120 - Činnosti profesních organizací</v>
      </c>
      <c r="J715" s="30" t="s">
        <v>3075</v>
      </c>
      <c r="K715" s="30" t="str">
        <f t="shared" si="58"/>
        <v>94.12 - Činnosti profesních organizací</v>
      </c>
      <c r="L715" s="30" t="s">
        <v>5933</v>
      </c>
      <c r="M715" s="30">
        <v>4</v>
      </c>
      <c r="N715" s="30" t="s">
        <v>5931</v>
      </c>
      <c r="O715">
        <f t="shared" si="59"/>
        <v>1</v>
      </c>
    </row>
    <row r="716" spans="1:15" x14ac:dyDescent="0.25">
      <c r="A716" s="30">
        <v>4</v>
      </c>
      <c r="B716" s="30" t="s">
        <v>5934</v>
      </c>
      <c r="C716" s="51">
        <v>9420</v>
      </c>
      <c r="D716" s="51">
        <f t="shared" si="55"/>
        <v>9420</v>
      </c>
      <c r="E716" s="52" t="str">
        <f t="shared" si="56"/>
        <v>94200</v>
      </c>
      <c r="F716" s="51" t="s">
        <v>3076</v>
      </c>
      <c r="G716" s="30" t="s">
        <v>3077</v>
      </c>
      <c r="H716" s="30" t="s">
        <v>7498</v>
      </c>
      <c r="I716" s="30" t="str">
        <f t="shared" si="57"/>
        <v>94200 - Činnosti odborových svazů</v>
      </c>
      <c r="J716" s="30" t="s">
        <v>3078</v>
      </c>
      <c r="K716" s="30" t="str">
        <f t="shared" si="58"/>
        <v>94.20 - Činnosti odborových svazů</v>
      </c>
      <c r="L716" s="30" t="s">
        <v>5936</v>
      </c>
      <c r="M716" s="30">
        <v>4</v>
      </c>
      <c r="N716" s="30" t="s">
        <v>5934</v>
      </c>
      <c r="O716">
        <f t="shared" si="59"/>
        <v>1</v>
      </c>
    </row>
    <row r="717" spans="1:15" x14ac:dyDescent="0.25">
      <c r="A717" s="30">
        <v>4</v>
      </c>
      <c r="B717" s="30" t="s">
        <v>5937</v>
      </c>
      <c r="C717" s="51">
        <v>9491</v>
      </c>
      <c r="D717" s="51">
        <f t="shared" ref="D717:D753" si="60">C717</f>
        <v>9491</v>
      </c>
      <c r="E717" s="52" t="str">
        <f t="shared" si="56"/>
        <v>94910</v>
      </c>
      <c r="F717" s="51" t="s">
        <v>3079</v>
      </c>
      <c r="G717" s="30" t="s">
        <v>3080</v>
      </c>
      <c r="H717" s="30" t="s">
        <v>7499</v>
      </c>
      <c r="I717" s="30" t="str">
        <f t="shared" si="57"/>
        <v>94910 - Činnosti náboženských organizací</v>
      </c>
      <c r="J717" s="30" t="s">
        <v>3081</v>
      </c>
      <c r="K717" s="30" t="str">
        <f t="shared" si="58"/>
        <v>94.91 - Činnosti náboženských organizací</v>
      </c>
      <c r="L717" s="30" t="s">
        <v>5939</v>
      </c>
      <c r="M717" s="30">
        <v>4</v>
      </c>
      <c r="N717" s="30" t="s">
        <v>5937</v>
      </c>
      <c r="O717">
        <f t="shared" si="59"/>
        <v>1</v>
      </c>
    </row>
    <row r="718" spans="1:15" x14ac:dyDescent="0.25">
      <c r="A718" s="30">
        <v>4</v>
      </c>
      <c r="B718" s="30" t="s">
        <v>5940</v>
      </c>
      <c r="C718" s="51">
        <v>9492</v>
      </c>
      <c r="D718" s="51">
        <f t="shared" si="60"/>
        <v>9492</v>
      </c>
      <c r="E718" s="52" t="str">
        <f t="shared" si="56"/>
        <v>94920</v>
      </c>
      <c r="F718" s="51" t="s">
        <v>3082</v>
      </c>
      <c r="G718" s="30" t="s">
        <v>3085</v>
      </c>
      <c r="H718" s="30" t="s">
        <v>7500</v>
      </c>
      <c r="I718" s="30" t="str">
        <f t="shared" si="57"/>
        <v>94920 - Činnosti politických organizací</v>
      </c>
      <c r="J718" s="30" t="s">
        <v>3090</v>
      </c>
      <c r="K718" s="30" t="str">
        <f t="shared" si="58"/>
        <v>94.92 - Činnosti politických organizací</v>
      </c>
      <c r="L718" s="30" t="s">
        <v>7501</v>
      </c>
      <c r="M718" s="30">
        <v>4</v>
      </c>
      <c r="N718" s="30" t="s">
        <v>5940</v>
      </c>
      <c r="O718">
        <f t="shared" si="59"/>
        <v>1</v>
      </c>
    </row>
    <row r="719" spans="1:15" x14ac:dyDescent="0.25">
      <c r="A719" s="30">
        <v>4</v>
      </c>
      <c r="B719" s="30" t="s">
        <v>5943</v>
      </c>
      <c r="C719" s="51">
        <v>9499</v>
      </c>
      <c r="D719" s="51">
        <f t="shared" si="60"/>
        <v>9499</v>
      </c>
      <c r="E719" s="52" t="str">
        <f t="shared" si="56"/>
        <v>94990</v>
      </c>
      <c r="F719" s="51" t="s">
        <v>3086</v>
      </c>
      <c r="G719" s="30" t="s">
        <v>3089</v>
      </c>
      <c r="H719" s="30" t="s">
        <v>7502</v>
      </c>
      <c r="I719" s="30" t="str">
        <f t="shared" si="57"/>
        <v>94990 - Činnosti ostatních organizací sdružujících osoby za účelem prosazování společných a veřejných zájmů j. n.</v>
      </c>
      <c r="J719" s="30" t="s">
        <v>3094</v>
      </c>
      <c r="K719" s="30" t="str">
        <f t="shared" si="58"/>
        <v>94.99 - Činnosti ostatních organizací sdružujících osoby za účelem prosazování společných a veřejných zájmů j. n.</v>
      </c>
      <c r="L719" s="30" t="s">
        <v>7503</v>
      </c>
      <c r="M719" s="30">
        <v>4</v>
      </c>
      <c r="N719" s="30" t="s">
        <v>5943</v>
      </c>
      <c r="O719">
        <f t="shared" si="59"/>
        <v>1</v>
      </c>
    </row>
    <row r="720" spans="1:15" x14ac:dyDescent="0.25">
      <c r="A720" s="30">
        <v>5</v>
      </c>
      <c r="B720" s="30" t="s">
        <v>5947</v>
      </c>
      <c r="C720" s="51">
        <v>94991</v>
      </c>
      <c r="D720" s="51">
        <f t="shared" si="60"/>
        <v>94991</v>
      </c>
      <c r="E720" s="52">
        <f t="shared" si="56"/>
        <v>94991</v>
      </c>
      <c r="F720" s="51">
        <v>94991</v>
      </c>
      <c r="G720" s="30" t="s">
        <v>3092</v>
      </c>
      <c r="H720" s="30" t="s">
        <v>7504</v>
      </c>
      <c r="I720" s="30" t="str">
        <f t="shared" si="57"/>
        <v>94991 - Činnosti organizací dětí a mládeže</v>
      </c>
      <c r="J720" s="30" t="s">
        <v>3093</v>
      </c>
      <c r="K720" s="30" t="str">
        <f t="shared" si="58"/>
        <v>94.99.1 - Činnosti organizací dětí a mládeže</v>
      </c>
      <c r="L720" s="30" t="s">
        <v>7505</v>
      </c>
      <c r="M720" s="30">
        <v>5</v>
      </c>
      <c r="N720" s="30" t="s">
        <v>5947</v>
      </c>
      <c r="O720">
        <f t="shared" si="59"/>
        <v>1</v>
      </c>
    </row>
    <row r="721" spans="1:15" x14ac:dyDescent="0.25">
      <c r="A721" s="30">
        <v>5</v>
      </c>
      <c r="B721" s="30" t="s">
        <v>5950</v>
      </c>
      <c r="C721" s="51">
        <v>94992</v>
      </c>
      <c r="D721" s="51">
        <f t="shared" si="60"/>
        <v>94992</v>
      </c>
      <c r="E721" s="52">
        <f t="shared" si="56"/>
        <v>94992</v>
      </c>
      <c r="F721" s="51">
        <v>94992</v>
      </c>
      <c r="G721" s="30" t="s">
        <v>3096</v>
      </c>
      <c r="H721" s="30" t="s">
        <v>7506</v>
      </c>
      <c r="I721" s="30" t="str">
        <f t="shared" si="57"/>
        <v>94992 - Činnosti organizací na podporu kulturní činnosti</v>
      </c>
      <c r="J721" s="30" t="s">
        <v>3097</v>
      </c>
      <c r="K721" s="30" t="str">
        <f t="shared" si="58"/>
        <v>94.99.2 - Činnosti organizací na podporu kulturní činnosti</v>
      </c>
      <c r="L721" s="30" t="s">
        <v>5951</v>
      </c>
      <c r="M721" s="30">
        <v>5</v>
      </c>
      <c r="N721" s="30" t="s">
        <v>5950</v>
      </c>
      <c r="O721">
        <f t="shared" si="59"/>
        <v>1</v>
      </c>
    </row>
    <row r="722" spans="1:15" x14ac:dyDescent="0.25">
      <c r="A722" s="30">
        <v>5</v>
      </c>
      <c r="B722" s="30" t="s">
        <v>5952</v>
      </c>
      <c r="C722" s="51">
        <v>94993</v>
      </c>
      <c r="D722" s="51">
        <f t="shared" si="60"/>
        <v>94993</v>
      </c>
      <c r="E722" s="52">
        <f t="shared" si="56"/>
        <v>94993</v>
      </c>
      <c r="F722" s="51">
        <v>94993</v>
      </c>
      <c r="G722" s="30" t="s">
        <v>3099</v>
      </c>
      <c r="H722" s="30" t="s">
        <v>7507</v>
      </c>
      <c r="I722" s="30" t="str">
        <f t="shared" si="57"/>
        <v>94993 - Činnosti organizací na podporu rekreační a zájmové činnosti</v>
      </c>
      <c r="J722" s="30" t="s">
        <v>3100</v>
      </c>
      <c r="K722" s="30" t="str">
        <f t="shared" si="58"/>
        <v>94.99.3 - Činnosti organizací na podporu rekreační a zájmové činnosti</v>
      </c>
      <c r="L722" s="30" t="s">
        <v>7508</v>
      </c>
      <c r="M722" s="30">
        <v>5</v>
      </c>
      <c r="N722" s="30" t="s">
        <v>5952</v>
      </c>
      <c r="O722">
        <f t="shared" si="59"/>
        <v>1</v>
      </c>
    </row>
    <row r="723" spans="1:15" x14ac:dyDescent="0.25">
      <c r="A723" s="30">
        <v>5</v>
      </c>
      <c r="B723" s="30" t="s">
        <v>5956</v>
      </c>
      <c r="C723" s="51">
        <v>94994</v>
      </c>
      <c r="D723" s="51">
        <f t="shared" si="60"/>
        <v>94994</v>
      </c>
      <c r="E723" s="52">
        <f t="shared" si="56"/>
        <v>94994</v>
      </c>
      <c r="F723" s="51">
        <v>94994</v>
      </c>
      <c r="G723" s="30" t="s">
        <v>3102</v>
      </c>
      <c r="H723" s="30" t="s">
        <v>7509</v>
      </c>
      <c r="I723" s="30" t="str">
        <f t="shared" si="57"/>
        <v>94994 - Činnosti spotřebitelských organizací</v>
      </c>
      <c r="J723" s="30" t="s">
        <v>3103</v>
      </c>
      <c r="K723" s="30" t="str">
        <f t="shared" si="58"/>
        <v>94.99.4 - Činnosti spotřebitelských organizací</v>
      </c>
      <c r="L723" s="30" t="s">
        <v>5957</v>
      </c>
      <c r="M723" s="30">
        <v>5</v>
      </c>
      <c r="N723" s="30" t="s">
        <v>5956</v>
      </c>
      <c r="O723">
        <f t="shared" si="59"/>
        <v>1</v>
      </c>
    </row>
    <row r="724" spans="1:15" x14ac:dyDescent="0.25">
      <c r="A724" s="30">
        <v>5</v>
      </c>
      <c r="B724" s="30" t="s">
        <v>5958</v>
      </c>
      <c r="C724" s="51">
        <v>94995</v>
      </c>
      <c r="D724" s="51">
        <f t="shared" si="60"/>
        <v>94995</v>
      </c>
      <c r="E724" s="52">
        <f t="shared" si="56"/>
        <v>94995</v>
      </c>
      <c r="F724" s="51">
        <v>94995</v>
      </c>
      <c r="G724" s="30" t="s">
        <v>3105</v>
      </c>
      <c r="H724" s="30" t="s">
        <v>7510</v>
      </c>
      <c r="I724" s="30" t="str">
        <f t="shared" si="57"/>
        <v>94995 - Činnosti environmentálních a ekologických hnutí</v>
      </c>
      <c r="J724" s="30" t="s">
        <v>3106</v>
      </c>
      <c r="K724" s="30" t="str">
        <f t="shared" si="58"/>
        <v>94.99.5 - Činnosti environmentálních a ekologických hnutí</v>
      </c>
      <c r="L724" s="30" t="s">
        <v>5959</v>
      </c>
      <c r="M724" s="30">
        <v>5</v>
      </c>
      <c r="N724" s="30" t="s">
        <v>5958</v>
      </c>
      <c r="O724">
        <f t="shared" si="59"/>
        <v>1</v>
      </c>
    </row>
    <row r="725" spans="1:15" x14ac:dyDescent="0.25">
      <c r="A725" s="30">
        <v>5</v>
      </c>
      <c r="B725" s="30" t="s">
        <v>5960</v>
      </c>
      <c r="C725" s="51">
        <v>94996</v>
      </c>
      <c r="D725" s="51">
        <f t="shared" si="60"/>
        <v>94996</v>
      </c>
      <c r="E725" s="52">
        <f t="shared" si="56"/>
        <v>94996</v>
      </c>
      <c r="F725" s="51">
        <v>94996</v>
      </c>
      <c r="G725" s="30" t="s">
        <v>3108</v>
      </c>
      <c r="H725" s="30" t="s">
        <v>7511</v>
      </c>
      <c r="I725" s="30" t="str">
        <f t="shared" si="57"/>
        <v>94996 - Činnosti organizací na ochranu a zlepšení postavení etnických, menšinových a jiných speciálních skupin</v>
      </c>
      <c r="J725" s="30" t="s">
        <v>3109</v>
      </c>
      <c r="K725" s="30" t="str">
        <f t="shared" si="58"/>
        <v>94.99.6 - Činnosti organizací na ochranu a zlepšení postavení etnických, menšinových a jiných speciálních skupin</v>
      </c>
      <c r="L725" s="30" t="s">
        <v>5961</v>
      </c>
      <c r="M725" s="30">
        <v>5</v>
      </c>
      <c r="N725" s="30" t="s">
        <v>5960</v>
      </c>
      <c r="O725">
        <f t="shared" si="59"/>
        <v>1</v>
      </c>
    </row>
    <row r="726" spans="1:15" x14ac:dyDescent="0.25">
      <c r="A726" s="30">
        <v>5</v>
      </c>
      <c r="B726" s="30" t="s">
        <v>5962</v>
      </c>
      <c r="C726" s="51">
        <v>94997</v>
      </c>
      <c r="D726" s="51">
        <f t="shared" si="60"/>
        <v>94997</v>
      </c>
      <c r="E726" s="52">
        <f t="shared" si="56"/>
        <v>94997</v>
      </c>
      <c r="F726" s="51">
        <v>94997</v>
      </c>
      <c r="G726" s="30" t="s">
        <v>3111</v>
      </c>
      <c r="H726" s="30" t="s">
        <v>7512</v>
      </c>
      <c r="I726" s="30" t="str">
        <f t="shared" si="57"/>
        <v>94997 - Činnosti občanských iniciativ, protestních hnutí</v>
      </c>
      <c r="J726" s="30" t="s">
        <v>3112</v>
      </c>
      <c r="K726" s="30" t="str">
        <f t="shared" si="58"/>
        <v>94.99.7 - Činnosti občanských iniciativ, protestních hnutí</v>
      </c>
      <c r="L726" s="30" t="s">
        <v>5963</v>
      </c>
      <c r="M726" s="30">
        <v>5</v>
      </c>
      <c r="N726" s="30" t="s">
        <v>5962</v>
      </c>
      <c r="O726">
        <f t="shared" si="59"/>
        <v>1</v>
      </c>
    </row>
    <row r="727" spans="1:15" x14ac:dyDescent="0.25">
      <c r="A727" s="30">
        <v>5</v>
      </c>
      <c r="B727" s="30" t="s">
        <v>5964</v>
      </c>
      <c r="C727" s="51">
        <v>94999</v>
      </c>
      <c r="D727" s="51">
        <f t="shared" si="60"/>
        <v>94999</v>
      </c>
      <c r="E727" s="52">
        <f t="shared" si="56"/>
        <v>94999</v>
      </c>
      <c r="F727" s="51">
        <v>94999</v>
      </c>
      <c r="G727" s="30" t="s">
        <v>3116</v>
      </c>
      <c r="H727" s="30" t="s">
        <v>7513</v>
      </c>
      <c r="I727" s="30" t="str">
        <f t="shared" si="57"/>
        <v>94999 - Činnosti jiných organizací sdružujících osoby za účelem prosazování společných a veřejných zájmů j. n.</v>
      </c>
      <c r="J727" s="30" t="s">
        <v>3122</v>
      </c>
      <c r="K727" s="30" t="str">
        <f t="shared" si="58"/>
        <v>94.99.9 - Činnosti jiných organizací sdružujících osoby za účelem prosazování společných a veřejných zájmů j. n.</v>
      </c>
      <c r="L727" s="30" t="s">
        <v>7514</v>
      </c>
      <c r="M727" s="30">
        <v>5</v>
      </c>
      <c r="N727" s="30" t="s">
        <v>5964</v>
      </c>
      <c r="O727">
        <f t="shared" si="59"/>
        <v>1</v>
      </c>
    </row>
    <row r="728" spans="1:15" x14ac:dyDescent="0.25">
      <c r="A728" s="30">
        <v>4</v>
      </c>
      <c r="B728" s="30" t="s">
        <v>7515</v>
      </c>
      <c r="C728" s="51">
        <v>9510</v>
      </c>
      <c r="D728" s="51">
        <f t="shared" si="60"/>
        <v>9510</v>
      </c>
      <c r="E728" s="52" t="str">
        <f t="shared" si="56"/>
        <v>95100</v>
      </c>
      <c r="F728" s="51" t="s">
        <v>3120</v>
      </c>
      <c r="G728" s="30" t="s">
        <v>3121</v>
      </c>
      <c r="H728" s="30" t="s">
        <v>7516</v>
      </c>
      <c r="I728" s="30" t="str">
        <f t="shared" si="57"/>
        <v>95100 - Opravy a údržba počítačů a komunikačních zařízení</v>
      </c>
      <c r="J728" s="30" t="s">
        <v>3126</v>
      </c>
      <c r="K728" s="30" t="str">
        <f t="shared" si="58"/>
        <v>95.10 - Opravy a údržba počítačů a komunikačních zařízení</v>
      </c>
      <c r="L728" s="30" t="s">
        <v>7517</v>
      </c>
      <c r="M728" s="30">
        <v>4</v>
      </c>
      <c r="N728" s="30" t="s">
        <v>7515</v>
      </c>
      <c r="O728">
        <f t="shared" si="59"/>
        <v>1</v>
      </c>
    </row>
    <row r="729" spans="1:15" x14ac:dyDescent="0.25">
      <c r="A729" s="30">
        <v>4</v>
      </c>
      <c r="B729" s="30" t="s">
        <v>5972</v>
      </c>
      <c r="C729" s="51">
        <v>9521</v>
      </c>
      <c r="D729" s="51">
        <f t="shared" si="60"/>
        <v>9521</v>
      </c>
      <c r="E729" s="52" t="str">
        <f t="shared" si="56"/>
        <v>95210</v>
      </c>
      <c r="F729" s="51" t="s">
        <v>3127</v>
      </c>
      <c r="G729" s="30" t="s">
        <v>3130</v>
      </c>
      <c r="H729" s="30" t="s">
        <v>7518</v>
      </c>
      <c r="I729" s="30" t="str">
        <f t="shared" si="57"/>
        <v>95210 - Opravy a údržba spotřební elektroniky</v>
      </c>
      <c r="J729" s="30" t="s">
        <v>3135</v>
      </c>
      <c r="K729" s="30" t="str">
        <f t="shared" si="58"/>
        <v>95.21 - Opravy a údržba spotřební elektroniky</v>
      </c>
      <c r="L729" s="30" t="s">
        <v>7519</v>
      </c>
      <c r="M729" s="30">
        <v>4</v>
      </c>
      <c r="N729" s="30" t="s">
        <v>5972</v>
      </c>
      <c r="O729">
        <f t="shared" si="59"/>
        <v>1</v>
      </c>
    </row>
    <row r="730" spans="1:15" x14ac:dyDescent="0.25">
      <c r="A730" s="30">
        <v>4</v>
      </c>
      <c r="B730" s="30" t="s">
        <v>5976</v>
      </c>
      <c r="C730" s="51">
        <v>9522</v>
      </c>
      <c r="D730" s="51">
        <f t="shared" si="60"/>
        <v>9522</v>
      </c>
      <c r="E730" s="52" t="str">
        <f t="shared" si="56"/>
        <v>95220</v>
      </c>
      <c r="F730" s="51" t="s">
        <v>3131</v>
      </c>
      <c r="G730" s="30" t="s">
        <v>3134</v>
      </c>
      <c r="H730" s="30" t="s">
        <v>7520</v>
      </c>
      <c r="I730" s="30" t="str">
        <f t="shared" si="57"/>
        <v>95220 - Opravy a údržba přístrojů a zařízení převážně pro domácnost, dům a zahradu</v>
      </c>
      <c r="J730" s="30" t="s">
        <v>3140</v>
      </c>
      <c r="K730" s="30" t="str">
        <f t="shared" si="58"/>
        <v>95.22 - Opravy a údržba přístrojů a zařízení převážně pro domácnost, dům a zahradu</v>
      </c>
      <c r="L730" s="30" t="s">
        <v>7521</v>
      </c>
      <c r="M730" s="30">
        <v>4</v>
      </c>
      <c r="N730" s="30" t="s">
        <v>5976</v>
      </c>
      <c r="O730">
        <f t="shared" si="59"/>
        <v>1</v>
      </c>
    </row>
    <row r="731" spans="1:15" x14ac:dyDescent="0.25">
      <c r="A731" s="30">
        <v>4</v>
      </c>
      <c r="B731" s="30" t="s">
        <v>5981</v>
      </c>
      <c r="C731" s="51">
        <v>9523</v>
      </c>
      <c r="D731" s="51">
        <f t="shared" si="60"/>
        <v>9523</v>
      </c>
      <c r="E731" s="52" t="str">
        <f t="shared" si="56"/>
        <v>95230</v>
      </c>
      <c r="F731" s="51" t="s">
        <v>3136</v>
      </c>
      <c r="G731" s="30" t="s">
        <v>3139</v>
      </c>
      <c r="H731" s="30" t="s">
        <v>7522</v>
      </c>
      <c r="I731" s="30" t="str">
        <f t="shared" si="57"/>
        <v>95230 - Opravy a údržba obuvi a kožených výrobků</v>
      </c>
      <c r="J731" s="30" t="s">
        <v>3145</v>
      </c>
      <c r="K731" s="30" t="str">
        <f t="shared" si="58"/>
        <v>95.23 - Opravy a údržba obuvi a kožených výrobků</v>
      </c>
      <c r="L731" s="30" t="s">
        <v>7523</v>
      </c>
      <c r="M731" s="30">
        <v>4</v>
      </c>
      <c r="N731" s="30" t="s">
        <v>5981</v>
      </c>
      <c r="O731">
        <f t="shared" si="59"/>
        <v>1</v>
      </c>
    </row>
    <row r="732" spans="1:15" x14ac:dyDescent="0.25">
      <c r="A732" s="30">
        <v>4</v>
      </c>
      <c r="B732" s="30" t="s">
        <v>5986</v>
      </c>
      <c r="C732" s="51">
        <v>9524</v>
      </c>
      <c r="D732" s="51">
        <f t="shared" si="60"/>
        <v>9524</v>
      </c>
      <c r="E732" s="52" t="str">
        <f t="shared" si="56"/>
        <v>95240</v>
      </c>
      <c r="F732" s="51" t="s">
        <v>3141</v>
      </c>
      <c r="G732" s="30" t="s">
        <v>3144</v>
      </c>
      <c r="H732" s="30" t="s">
        <v>7524</v>
      </c>
      <c r="I732" s="30" t="str">
        <f t="shared" si="57"/>
        <v>95240 - Opravy a údržba nábytku a bytového zařízení</v>
      </c>
      <c r="J732" s="30" t="s">
        <v>3150</v>
      </c>
      <c r="K732" s="30" t="str">
        <f t="shared" si="58"/>
        <v>95.24 - Opravy a údržba nábytku a bytového zařízení</v>
      </c>
      <c r="L732" s="30" t="s">
        <v>7525</v>
      </c>
      <c r="M732" s="30">
        <v>4</v>
      </c>
      <c r="N732" s="30" t="s">
        <v>5986</v>
      </c>
      <c r="O732">
        <f t="shared" si="59"/>
        <v>1</v>
      </c>
    </row>
    <row r="733" spans="1:15" x14ac:dyDescent="0.25">
      <c r="A733" s="30">
        <v>4</v>
      </c>
      <c r="B733" s="30" t="s">
        <v>5989</v>
      </c>
      <c r="C733" s="51">
        <v>9525</v>
      </c>
      <c r="D733" s="51">
        <f t="shared" si="60"/>
        <v>9525</v>
      </c>
      <c r="E733" s="52" t="str">
        <f t="shared" si="56"/>
        <v>95250</v>
      </c>
      <c r="F733" s="51" t="s">
        <v>3146</v>
      </c>
      <c r="G733" s="30" t="s">
        <v>3149</v>
      </c>
      <c r="H733" s="30" t="s">
        <v>7526</v>
      </c>
      <c r="I733" s="30" t="str">
        <f t="shared" si="57"/>
        <v>95250 - Opravy a údržba hodin, hodinek a klenotů</v>
      </c>
      <c r="J733" s="30" t="s">
        <v>3155</v>
      </c>
      <c r="K733" s="30" t="str">
        <f t="shared" si="58"/>
        <v>95.25 - Opravy a údržba hodin, hodinek a klenotů</v>
      </c>
      <c r="L733" s="30" t="s">
        <v>7527</v>
      </c>
      <c r="M733" s="30">
        <v>4</v>
      </c>
      <c r="N733" s="30" t="s">
        <v>5989</v>
      </c>
      <c r="O733">
        <f t="shared" si="59"/>
        <v>1</v>
      </c>
    </row>
    <row r="734" spans="1:15" x14ac:dyDescent="0.25">
      <c r="A734" s="30">
        <v>4</v>
      </c>
      <c r="B734" s="30" t="s">
        <v>5992</v>
      </c>
      <c r="C734" s="51">
        <v>9529</v>
      </c>
      <c r="D734" s="51">
        <f t="shared" si="60"/>
        <v>9529</v>
      </c>
      <c r="E734" s="52" t="str">
        <f t="shared" si="56"/>
        <v>95290</v>
      </c>
      <c r="F734" s="51" t="s">
        <v>3151</v>
      </c>
      <c r="G734" s="30" t="s">
        <v>3154</v>
      </c>
      <c r="H734" s="30" t="s">
        <v>7528</v>
      </c>
      <c r="I734" s="30" t="str">
        <f t="shared" si="57"/>
        <v>95290 - Opravy a údržba výrobků pro osobní potřebu a převážně pro domácnost j. n.</v>
      </c>
      <c r="J734" s="30" t="s">
        <v>3159</v>
      </c>
      <c r="K734" s="30" t="str">
        <f t="shared" si="58"/>
        <v>95.29 - Opravy a údržba výrobků pro osobní potřebu a převážně pro domácnost j. n.</v>
      </c>
      <c r="L734" s="30" t="s">
        <v>7529</v>
      </c>
      <c r="M734" s="30">
        <v>4</v>
      </c>
      <c r="N734" s="30" t="s">
        <v>5992</v>
      </c>
      <c r="O734">
        <f t="shared" si="59"/>
        <v>1</v>
      </c>
    </row>
    <row r="735" spans="1:15" x14ac:dyDescent="0.25">
      <c r="A735" s="30">
        <v>4</v>
      </c>
      <c r="B735" s="30" t="s">
        <v>7530</v>
      </c>
      <c r="C735" s="51">
        <v>9531</v>
      </c>
      <c r="D735" s="51">
        <f t="shared" si="60"/>
        <v>9531</v>
      </c>
      <c r="E735" s="52" t="str">
        <f t="shared" si="56"/>
        <v>95310</v>
      </c>
      <c r="F735" s="51" t="s">
        <v>1528</v>
      </c>
      <c r="G735" s="30" t="s">
        <v>1529</v>
      </c>
      <c r="H735" s="30" t="s">
        <v>7531</v>
      </c>
      <c r="I735" s="30" t="str">
        <f t="shared" si="57"/>
        <v>95310 - Opravy a údržba motorových vozidel</v>
      </c>
      <c r="J735" s="30" t="s">
        <v>1524</v>
      </c>
      <c r="K735" s="30" t="str">
        <f t="shared" si="58"/>
        <v>95.31 - Opravy a údržba motorových vozidel</v>
      </c>
      <c r="L735" s="30" t="s">
        <v>7532</v>
      </c>
      <c r="M735" s="30">
        <v>4</v>
      </c>
      <c r="N735" s="30" t="s">
        <v>7530</v>
      </c>
      <c r="O735">
        <f t="shared" si="59"/>
        <v>1</v>
      </c>
    </row>
    <row r="736" spans="1:15" x14ac:dyDescent="0.25">
      <c r="A736" s="30">
        <v>4</v>
      </c>
      <c r="B736" s="30" t="s">
        <v>7533</v>
      </c>
      <c r="C736" s="51">
        <v>9532</v>
      </c>
      <c r="D736" s="51">
        <f t="shared" si="60"/>
        <v>9532</v>
      </c>
      <c r="E736" s="52" t="str">
        <f t="shared" si="56"/>
        <v>95320</v>
      </c>
      <c r="F736" s="51" t="s">
        <v>1552</v>
      </c>
      <c r="G736" s="30" t="s">
        <v>1553</v>
      </c>
      <c r="H736" s="30" t="s">
        <v>7534</v>
      </c>
      <c r="I736" s="30" t="str">
        <f t="shared" si="57"/>
        <v>95320 - Opravy a údržba motocyklů</v>
      </c>
      <c r="J736" s="30" t="s">
        <v>1554</v>
      </c>
      <c r="K736" s="30" t="str">
        <f t="shared" si="58"/>
        <v>95.32 - Opravy a údržba motocyklů</v>
      </c>
      <c r="L736" s="30" t="s">
        <v>7535</v>
      </c>
      <c r="M736" s="30">
        <v>4</v>
      </c>
      <c r="N736" s="30" t="s">
        <v>7533</v>
      </c>
      <c r="O736">
        <f t="shared" si="59"/>
        <v>1</v>
      </c>
    </row>
    <row r="737" spans="1:15" x14ac:dyDescent="0.25">
      <c r="A737" s="30">
        <v>4</v>
      </c>
      <c r="B737" s="30" t="s">
        <v>7536</v>
      </c>
      <c r="C737" s="51">
        <v>9540</v>
      </c>
      <c r="D737" s="51">
        <f t="shared" si="60"/>
        <v>9540</v>
      </c>
      <c r="E737" s="52" t="str">
        <f t="shared" si="56"/>
        <v>95400</v>
      </c>
      <c r="F737" s="51" t="s">
        <v>2741</v>
      </c>
      <c r="G737" s="30" t="s">
        <v>2742</v>
      </c>
      <c r="H737" s="30" t="s">
        <v>7537</v>
      </c>
      <c r="I737" s="30" t="str">
        <f t="shared" si="57"/>
        <v>95400 - Zprostředkování v oblasti oprav a údržby počítačů, výrobků pro osobní potřebu a převážně pro domácnost a motorových vozidel a motocyklů</v>
      </c>
      <c r="J737" s="30" t="s">
        <v>1530</v>
      </c>
      <c r="K737" s="30" t="str">
        <f t="shared" si="58"/>
        <v>95.40 - Zprostředkování v oblasti oprav a údržby počítačů, výrobků pro osobní potřebu a převážně pro domácnost a motorových vozidel a motocyklů</v>
      </c>
      <c r="L737" s="30" t="s">
        <v>7538</v>
      </c>
      <c r="M737" s="30">
        <v>4</v>
      </c>
      <c r="N737" s="30" t="s">
        <v>7536</v>
      </c>
      <c r="O737">
        <f t="shared" si="59"/>
        <v>1</v>
      </c>
    </row>
    <row r="738" spans="1:15" x14ac:dyDescent="0.25">
      <c r="A738" s="30">
        <v>4</v>
      </c>
      <c r="B738" s="30" t="s">
        <v>7539</v>
      </c>
      <c r="C738" s="51">
        <v>9610</v>
      </c>
      <c r="D738" s="51">
        <f t="shared" si="60"/>
        <v>9610</v>
      </c>
      <c r="E738" s="52" t="str">
        <f t="shared" si="56"/>
        <v>96100</v>
      </c>
      <c r="F738" s="51" t="s">
        <v>3160</v>
      </c>
      <c r="G738" s="30" t="s">
        <v>3161</v>
      </c>
      <c r="H738" s="30" t="s">
        <v>7540</v>
      </c>
      <c r="I738" s="30" t="str">
        <f t="shared" si="57"/>
        <v>96100 - Praní a čištění textilních a kožešinových výrobků</v>
      </c>
      <c r="J738" s="30" t="s">
        <v>3162</v>
      </c>
      <c r="K738" s="30" t="str">
        <f t="shared" si="58"/>
        <v>96.10 - Praní a čištění textilních a kožešinových výrobků</v>
      </c>
      <c r="L738" s="30" t="s">
        <v>7541</v>
      </c>
      <c r="M738" s="30">
        <v>4</v>
      </c>
      <c r="N738" s="30" t="s">
        <v>7539</v>
      </c>
      <c r="O738">
        <f t="shared" si="59"/>
        <v>1</v>
      </c>
    </row>
    <row r="739" spans="1:15" x14ac:dyDescent="0.25">
      <c r="A739" s="30">
        <v>5</v>
      </c>
      <c r="B739" s="30" t="s">
        <v>7542</v>
      </c>
      <c r="C739" s="51">
        <v>96101</v>
      </c>
      <c r="D739" s="51">
        <f t="shared" si="60"/>
        <v>96101</v>
      </c>
      <c r="E739" s="52">
        <f t="shared" si="56"/>
        <v>96101</v>
      </c>
      <c r="F739" s="51">
        <v>96101</v>
      </c>
      <c r="G739" s="30" t="s">
        <v>7543</v>
      </c>
      <c r="H739" s="30" t="s">
        <v>7544</v>
      </c>
      <c r="I739" s="30" t="str">
        <f t="shared" si="57"/>
        <v>96101 - Praní a čištění textilních a kožešinových výrobků pro oblast zdravotnictví</v>
      </c>
      <c r="J739" s="30" t="s">
        <v>6066</v>
      </c>
      <c r="K739" s="30" t="str">
        <f t="shared" si="58"/>
        <v>96.10.1 - Praní a čištění textilních a kožešinových výrobků pro oblast zdravotnictví</v>
      </c>
      <c r="L739" s="30" t="s">
        <v>7545</v>
      </c>
      <c r="M739" s="30">
        <v>5</v>
      </c>
      <c r="N739" s="30" t="s">
        <v>7542</v>
      </c>
      <c r="O739">
        <f t="shared" si="59"/>
        <v>1</v>
      </c>
    </row>
    <row r="740" spans="1:15" x14ac:dyDescent="0.25">
      <c r="A740" s="30">
        <v>5</v>
      </c>
      <c r="B740" s="30" t="s">
        <v>7546</v>
      </c>
      <c r="C740" s="51">
        <v>96102</v>
      </c>
      <c r="D740" s="51">
        <f t="shared" si="60"/>
        <v>96102</v>
      </c>
      <c r="E740" s="52">
        <f t="shared" si="56"/>
        <v>96102</v>
      </c>
      <c r="F740" s="51">
        <v>96102</v>
      </c>
      <c r="G740" s="30" t="s">
        <v>7547</v>
      </c>
      <c r="H740" s="30" t="s">
        <v>7548</v>
      </c>
      <c r="I740" s="30" t="str">
        <f t="shared" si="57"/>
        <v>96102 - Praní a čištění textilních a kožešinových výrobků pro oblast ubytování a stravování</v>
      </c>
      <c r="J740" s="30" t="s">
        <v>6067</v>
      </c>
      <c r="K740" s="30" t="str">
        <f t="shared" si="58"/>
        <v>96.10.2 - Praní a čištění textilních a kožešinových výrobků pro oblast ubytování a stravování</v>
      </c>
      <c r="L740" s="30" t="s">
        <v>7549</v>
      </c>
      <c r="M740" s="30">
        <v>5</v>
      </c>
      <c r="N740" s="30" t="s">
        <v>7546</v>
      </c>
      <c r="O740">
        <f t="shared" si="59"/>
        <v>1</v>
      </c>
    </row>
    <row r="741" spans="1:15" x14ac:dyDescent="0.25">
      <c r="A741" s="30">
        <v>5</v>
      </c>
      <c r="B741" s="30" t="s">
        <v>7550</v>
      </c>
      <c r="C741" s="51">
        <v>96103</v>
      </c>
      <c r="D741" s="51">
        <f t="shared" si="60"/>
        <v>96103</v>
      </c>
      <c r="E741" s="52">
        <f t="shared" si="56"/>
        <v>96103</v>
      </c>
      <c r="F741" s="51">
        <v>96103</v>
      </c>
      <c r="G741" s="30" t="s">
        <v>7551</v>
      </c>
      <c r="H741" s="30" t="s">
        <v>7552</v>
      </c>
      <c r="I741" s="30" t="str">
        <f t="shared" si="57"/>
        <v>96103 - Praní a čištění textilních a kožešinových výrobků pro jiné oblasti podnikání</v>
      </c>
      <c r="J741" s="30" t="s">
        <v>6068</v>
      </c>
      <c r="K741" s="30" t="str">
        <f t="shared" si="58"/>
        <v>96.10.3 - Praní a čištění textilních a kožešinových výrobků pro jiné oblasti podnikání</v>
      </c>
      <c r="L741" s="30" t="s">
        <v>7553</v>
      </c>
      <c r="M741" s="30">
        <v>5</v>
      </c>
      <c r="N741" s="30" t="s">
        <v>7550</v>
      </c>
      <c r="O741">
        <f t="shared" si="59"/>
        <v>1</v>
      </c>
    </row>
    <row r="742" spans="1:15" x14ac:dyDescent="0.25">
      <c r="A742" s="30">
        <v>5</v>
      </c>
      <c r="B742" s="30" t="s">
        <v>7554</v>
      </c>
      <c r="C742" s="51">
        <v>96104</v>
      </c>
      <c r="D742" s="51">
        <f t="shared" si="60"/>
        <v>96104</v>
      </c>
      <c r="E742" s="52">
        <f t="shared" si="56"/>
        <v>96104</v>
      </c>
      <c r="F742" s="51">
        <v>96104</v>
      </c>
      <c r="G742" s="30" t="s">
        <v>7555</v>
      </c>
      <c r="H742" s="30" t="s">
        <v>7556</v>
      </c>
      <c r="I742" s="30" t="str">
        <f t="shared" si="57"/>
        <v>96104 - Praní a čištění textilních a kožešinových výrobků pro veřejnost</v>
      </c>
      <c r="J742" s="30" t="s">
        <v>6069</v>
      </c>
      <c r="K742" s="30" t="str">
        <f t="shared" si="58"/>
        <v>96.10.4 - Praní a čištění textilních a kožešinových výrobků pro veřejnost</v>
      </c>
      <c r="L742" s="30" t="s">
        <v>7557</v>
      </c>
      <c r="M742" s="30">
        <v>5</v>
      </c>
      <c r="N742" s="30" t="s">
        <v>7554</v>
      </c>
      <c r="O742">
        <f t="shared" si="59"/>
        <v>1</v>
      </c>
    </row>
    <row r="743" spans="1:15" x14ac:dyDescent="0.25">
      <c r="A743" s="30">
        <v>4</v>
      </c>
      <c r="B743" s="30" t="s">
        <v>7558</v>
      </c>
      <c r="C743" s="51">
        <v>9621</v>
      </c>
      <c r="D743" s="51">
        <f t="shared" si="60"/>
        <v>9621</v>
      </c>
      <c r="E743" s="52" t="str">
        <f t="shared" si="56"/>
        <v>96210</v>
      </c>
      <c r="F743" s="51" t="s">
        <v>3166</v>
      </c>
      <c r="G743" s="30" t="s">
        <v>3167</v>
      </c>
      <c r="H743" s="30" t="s">
        <v>7559</v>
      </c>
      <c r="I743" s="30" t="str">
        <f t="shared" si="57"/>
        <v>96210 - Kadeřnické a holičské činnosti</v>
      </c>
      <c r="J743" s="30" t="s">
        <v>3170</v>
      </c>
      <c r="K743" s="30" t="str">
        <f t="shared" si="58"/>
        <v>96.21 - Kadeřnické a holičské činnosti</v>
      </c>
      <c r="L743" s="30" t="s">
        <v>7560</v>
      </c>
      <c r="M743" s="30">
        <v>4</v>
      </c>
      <c r="N743" s="30" t="s">
        <v>7558</v>
      </c>
      <c r="O743">
        <f t="shared" si="59"/>
        <v>1</v>
      </c>
    </row>
    <row r="744" spans="1:15" x14ac:dyDescent="0.25">
      <c r="A744" s="30">
        <v>4</v>
      </c>
      <c r="B744" s="30" t="s">
        <v>7561</v>
      </c>
      <c r="C744" s="51">
        <v>9622</v>
      </c>
      <c r="D744" s="51">
        <f t="shared" si="60"/>
        <v>9622</v>
      </c>
      <c r="E744" s="52" t="str">
        <f t="shared" si="56"/>
        <v>96220</v>
      </c>
      <c r="F744" s="51" t="s">
        <v>3168</v>
      </c>
      <c r="G744" s="30" t="s">
        <v>3169</v>
      </c>
      <c r="H744" s="30" t="s">
        <v>7562</v>
      </c>
      <c r="I744" s="30" t="str">
        <f t="shared" si="57"/>
        <v>96220 - Kosmetické a podobné činnosti</v>
      </c>
      <c r="J744" s="30" t="s">
        <v>3175</v>
      </c>
      <c r="K744" s="30" t="str">
        <f t="shared" si="58"/>
        <v>96.22 - Kosmetické a podobné činnosti</v>
      </c>
      <c r="L744" s="30" t="s">
        <v>7563</v>
      </c>
      <c r="M744" s="30">
        <v>4</v>
      </c>
      <c r="N744" s="30" t="s">
        <v>7561</v>
      </c>
      <c r="O744">
        <f t="shared" si="59"/>
        <v>1</v>
      </c>
    </row>
    <row r="745" spans="1:15" x14ac:dyDescent="0.25">
      <c r="A745" s="30">
        <v>4</v>
      </c>
      <c r="B745" s="30" t="s">
        <v>7564</v>
      </c>
      <c r="C745" s="51">
        <v>9623</v>
      </c>
      <c r="D745" s="51">
        <f t="shared" si="60"/>
        <v>9623</v>
      </c>
      <c r="E745" s="52" t="str">
        <f t="shared" si="56"/>
        <v>96230</v>
      </c>
      <c r="F745" s="51" t="s">
        <v>3179</v>
      </c>
      <c r="G745" s="30" t="s">
        <v>3180</v>
      </c>
      <c r="H745" s="30" t="s">
        <v>7565</v>
      </c>
      <c r="I745" s="30" t="str">
        <f t="shared" si="57"/>
        <v>96230 - Činnosti denních lázní, saun a parních lázní</v>
      </c>
      <c r="J745" s="30" t="s">
        <v>3186</v>
      </c>
      <c r="K745" s="30" t="str">
        <f t="shared" si="58"/>
        <v>96.23 - Činnosti denních lázní, saun a parních lázní</v>
      </c>
      <c r="L745" s="30" t="s">
        <v>7566</v>
      </c>
      <c r="M745" s="30">
        <v>4</v>
      </c>
      <c r="N745" s="30" t="s">
        <v>7564</v>
      </c>
      <c r="O745">
        <f t="shared" si="59"/>
        <v>1</v>
      </c>
    </row>
    <row r="746" spans="1:15" x14ac:dyDescent="0.25">
      <c r="A746" s="30">
        <v>4</v>
      </c>
      <c r="B746" s="30" t="s">
        <v>7567</v>
      </c>
      <c r="C746" s="51">
        <v>9630</v>
      </c>
      <c r="D746" s="51">
        <f t="shared" si="60"/>
        <v>9630</v>
      </c>
      <c r="E746" s="52" t="str">
        <f t="shared" si="56"/>
        <v>96300</v>
      </c>
      <c r="F746" s="51" t="s">
        <v>3174</v>
      </c>
      <c r="G746" s="30" t="s">
        <v>3172</v>
      </c>
      <c r="H746" s="30" t="s">
        <v>7568</v>
      </c>
      <c r="I746" s="30" t="str">
        <f t="shared" si="57"/>
        <v>96300 - Pohřební a související činnosti</v>
      </c>
      <c r="J746" s="30" t="s">
        <v>3181</v>
      </c>
      <c r="K746" s="30" t="str">
        <f t="shared" si="58"/>
        <v>96.30 - Pohřební a související činnosti</v>
      </c>
      <c r="L746" s="30" t="s">
        <v>7569</v>
      </c>
      <c r="M746" s="30">
        <v>4</v>
      </c>
      <c r="N746" s="30" t="s">
        <v>7567</v>
      </c>
      <c r="O746">
        <f t="shared" si="59"/>
        <v>1</v>
      </c>
    </row>
    <row r="747" spans="1:15" x14ac:dyDescent="0.25">
      <c r="A747" s="30">
        <v>4</v>
      </c>
      <c r="B747" s="30" t="s">
        <v>7570</v>
      </c>
      <c r="C747" s="51">
        <v>9640</v>
      </c>
      <c r="D747" s="51">
        <f t="shared" si="60"/>
        <v>9640</v>
      </c>
      <c r="E747" s="52" t="str">
        <f t="shared" si="56"/>
        <v>96400</v>
      </c>
      <c r="F747" s="51" t="s">
        <v>2744</v>
      </c>
      <c r="G747" s="30" t="s">
        <v>2745</v>
      </c>
      <c r="H747" s="30" t="s">
        <v>7571</v>
      </c>
      <c r="I747" s="30" t="str">
        <f t="shared" si="57"/>
        <v>96400 - Zprostředkování v oblasti osobních služeb</v>
      </c>
      <c r="J747" s="30" t="s">
        <v>2749</v>
      </c>
      <c r="K747" s="30" t="str">
        <f t="shared" si="58"/>
        <v>96.40 - Zprostředkování v oblasti osobních služeb</v>
      </c>
      <c r="L747" s="30" t="s">
        <v>7572</v>
      </c>
      <c r="M747" s="30">
        <v>4</v>
      </c>
      <c r="N747" s="30" t="s">
        <v>7570</v>
      </c>
      <c r="O747">
        <f t="shared" si="59"/>
        <v>1</v>
      </c>
    </row>
    <row r="748" spans="1:15" x14ac:dyDescent="0.25">
      <c r="A748" s="30">
        <v>4</v>
      </c>
      <c r="B748" s="30" t="s">
        <v>7573</v>
      </c>
      <c r="C748" s="51">
        <v>9691</v>
      </c>
      <c r="D748" s="51">
        <f t="shared" si="60"/>
        <v>9691</v>
      </c>
      <c r="E748" s="52" t="str">
        <f t="shared" si="56"/>
        <v>96910</v>
      </c>
      <c r="F748" s="51" t="s">
        <v>2681</v>
      </c>
      <c r="G748" s="30" t="s">
        <v>2682</v>
      </c>
      <c r="H748" s="30" t="s">
        <v>7574</v>
      </c>
      <c r="I748" s="30" t="str">
        <f t="shared" si="57"/>
        <v>96910 - Poskytování osobních služeb v domácnostech</v>
      </c>
      <c r="J748" s="30" t="s">
        <v>2683</v>
      </c>
      <c r="K748" s="30" t="str">
        <f t="shared" si="58"/>
        <v>96.91 - Poskytování osobních služeb v domácnostech</v>
      </c>
      <c r="L748" s="30" t="s">
        <v>7575</v>
      </c>
      <c r="M748" s="30">
        <v>4</v>
      </c>
      <c r="N748" s="30" t="s">
        <v>7573</v>
      </c>
      <c r="O748">
        <f t="shared" si="59"/>
        <v>1</v>
      </c>
    </row>
    <row r="749" spans="1:15" x14ac:dyDescent="0.25">
      <c r="A749" s="30">
        <v>4</v>
      </c>
      <c r="B749" s="30" t="s">
        <v>7576</v>
      </c>
      <c r="C749" s="51">
        <v>9699</v>
      </c>
      <c r="D749" s="51">
        <f t="shared" si="60"/>
        <v>9699</v>
      </c>
      <c r="E749" s="52" t="str">
        <f t="shared" si="56"/>
        <v>96990</v>
      </c>
      <c r="F749" s="51" t="s">
        <v>3185</v>
      </c>
      <c r="G749" s="30" t="s">
        <v>3183</v>
      </c>
      <c r="H749" s="30" t="s">
        <v>7577</v>
      </c>
      <c r="I749" s="30" t="str">
        <f t="shared" si="57"/>
        <v>96990 - Poskytování ostatních osobních služeb j. n.</v>
      </c>
      <c r="J749" s="30" t="s">
        <v>3190</v>
      </c>
      <c r="K749" s="30" t="str">
        <f t="shared" si="58"/>
        <v>96.99 - Poskytování ostatních osobních služeb j. n.</v>
      </c>
      <c r="L749" s="30" t="s">
        <v>7578</v>
      </c>
      <c r="M749" s="30">
        <v>4</v>
      </c>
      <c r="N749" s="30" t="s">
        <v>7576</v>
      </c>
      <c r="O749">
        <f t="shared" si="59"/>
        <v>1</v>
      </c>
    </row>
    <row r="750" spans="1:15" x14ac:dyDescent="0.25">
      <c r="A750" s="30">
        <v>4</v>
      </c>
      <c r="B750" s="30" t="s">
        <v>6015</v>
      </c>
      <c r="C750" s="51">
        <v>9700</v>
      </c>
      <c r="D750" s="51">
        <f t="shared" si="60"/>
        <v>9700</v>
      </c>
      <c r="E750" s="52" t="str">
        <f t="shared" si="56"/>
        <v>97000</v>
      </c>
      <c r="F750" s="51" t="s">
        <v>3187</v>
      </c>
      <c r="G750" s="30" t="s">
        <v>3188</v>
      </c>
      <c r="H750" s="30" t="s">
        <v>7579</v>
      </c>
      <c r="I750" s="30" t="str">
        <f t="shared" si="57"/>
        <v>97000 - Činnosti domácností jako zaměstnavatelů domácího personálu</v>
      </c>
      <c r="J750" s="30" t="s">
        <v>3189</v>
      </c>
      <c r="K750" s="30" t="str">
        <f t="shared" si="58"/>
        <v>97.00 - Činnosti domácností jako zaměstnavatelů domácího personálu</v>
      </c>
      <c r="L750" s="30" t="s">
        <v>7580</v>
      </c>
      <c r="M750" s="30">
        <v>4</v>
      </c>
      <c r="N750" s="30" t="s">
        <v>6015</v>
      </c>
      <c r="O750">
        <f t="shared" si="59"/>
        <v>1</v>
      </c>
    </row>
    <row r="751" spans="1:15" x14ac:dyDescent="0.25">
      <c r="A751" s="30">
        <v>4</v>
      </c>
      <c r="B751" s="30" t="s">
        <v>6019</v>
      </c>
      <c r="C751" s="51">
        <v>9810</v>
      </c>
      <c r="D751" s="51">
        <f t="shared" si="60"/>
        <v>9810</v>
      </c>
      <c r="E751" s="52" t="str">
        <f t="shared" si="56"/>
        <v>98100</v>
      </c>
      <c r="F751" s="51" t="s">
        <v>3191</v>
      </c>
      <c r="G751" s="30" t="s">
        <v>3192</v>
      </c>
      <c r="H751" s="30" t="s">
        <v>7581</v>
      </c>
      <c r="I751" s="30" t="str">
        <f t="shared" si="57"/>
        <v>98100 - Činnosti domácností produkujících blíže neurčené výrobky pro vlastní potřebu</v>
      </c>
      <c r="J751" s="30" t="s">
        <v>3193</v>
      </c>
      <c r="K751" s="30" t="str">
        <f t="shared" si="58"/>
        <v>98.10 - Činnosti domácností produkujících blíže neurčené výrobky pro vlastní potřebu</v>
      </c>
      <c r="L751" s="30" t="s">
        <v>6021</v>
      </c>
      <c r="M751" s="30">
        <v>4</v>
      </c>
      <c r="N751" s="30" t="s">
        <v>6019</v>
      </c>
      <c r="O751">
        <f t="shared" si="59"/>
        <v>1</v>
      </c>
    </row>
    <row r="752" spans="1:15" x14ac:dyDescent="0.25">
      <c r="A752" s="30">
        <v>4</v>
      </c>
      <c r="B752" s="30" t="s">
        <v>6022</v>
      </c>
      <c r="C752" s="51">
        <v>9820</v>
      </c>
      <c r="D752" s="51">
        <f t="shared" si="60"/>
        <v>9820</v>
      </c>
      <c r="E752" s="52" t="str">
        <f t="shared" si="56"/>
        <v>98200</v>
      </c>
      <c r="F752" s="51" t="s">
        <v>3194</v>
      </c>
      <c r="G752" s="30" t="s">
        <v>3195</v>
      </c>
      <c r="H752" s="30" t="s">
        <v>7582</v>
      </c>
      <c r="I752" s="30" t="str">
        <f t="shared" si="57"/>
        <v>98200 - Činnosti domácností poskytujících blíže neurčené služby pro vlastní potřebu</v>
      </c>
      <c r="J752" s="30" t="s">
        <v>3196</v>
      </c>
      <c r="K752" s="30" t="str">
        <f t="shared" si="58"/>
        <v>98.20 - Činnosti domácností poskytujících blíže neurčené služby pro vlastní potřebu</v>
      </c>
      <c r="L752" s="30" t="s">
        <v>6024</v>
      </c>
      <c r="M752" s="30">
        <v>4</v>
      </c>
      <c r="N752" s="30" t="s">
        <v>6022</v>
      </c>
      <c r="O752">
        <f t="shared" si="59"/>
        <v>1</v>
      </c>
    </row>
    <row r="753" spans="1:15" x14ac:dyDescent="0.25">
      <c r="A753" s="30">
        <v>4</v>
      </c>
      <c r="B753" s="30" t="s">
        <v>6025</v>
      </c>
      <c r="C753" s="51">
        <v>9900</v>
      </c>
      <c r="D753" s="51">
        <f t="shared" si="60"/>
        <v>9900</v>
      </c>
      <c r="E753" s="52" t="str">
        <f t="shared" si="56"/>
        <v>99000</v>
      </c>
      <c r="F753" s="51" t="s">
        <v>3197</v>
      </c>
      <c r="G753" s="30" t="s">
        <v>3200</v>
      </c>
      <c r="H753" s="30" t="s">
        <v>7583</v>
      </c>
      <c r="I753" s="30" t="str">
        <f t="shared" si="57"/>
        <v>99000 - Činnosti exteritoriálních organizací a institucí</v>
      </c>
      <c r="J753" s="30" t="s">
        <v>6070</v>
      </c>
      <c r="K753" s="30" t="str">
        <f t="shared" si="58"/>
        <v>99.00 - Činnosti exteritoriálních organizací a institucí</v>
      </c>
      <c r="L753" s="30" t="s">
        <v>7584</v>
      </c>
      <c r="M753" s="30">
        <v>4</v>
      </c>
      <c r="N753" s="30" t="s">
        <v>6025</v>
      </c>
      <c r="O753">
        <f t="shared" si="59"/>
        <v>1</v>
      </c>
    </row>
  </sheetData>
  <mergeCells count="1">
    <mergeCell ref="A1:N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29C12-C20D-45C7-AED0-793FEC6BBABF}">
  <dimension ref="A1:Y778"/>
  <sheetViews>
    <sheetView topLeftCell="K1" zoomScale="160" zoomScaleNormal="160" workbookViewId="0">
      <selection activeCell="Y49" sqref="Y49"/>
    </sheetView>
  </sheetViews>
  <sheetFormatPr defaultRowHeight="15" x14ac:dyDescent="0.25"/>
  <cols>
    <col min="5" max="5" width="7" customWidth="1"/>
    <col min="6" max="6" width="8.85546875" customWidth="1"/>
    <col min="7" max="7" width="10" customWidth="1"/>
    <col min="8" max="8" width="13.140625" customWidth="1"/>
    <col min="9" max="9" width="10.42578125" customWidth="1"/>
    <col min="10" max="10" width="11.5703125" customWidth="1"/>
    <col min="11" max="11" width="29.7109375" customWidth="1"/>
  </cols>
  <sheetData>
    <row r="1" spans="1:25" x14ac:dyDescent="0.25">
      <c r="A1" s="126" t="s">
        <v>7585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</row>
    <row r="2" spans="1:25" x14ac:dyDescent="0.25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1:25" ht="75" x14ac:dyDescent="0.25">
      <c r="A3" s="3" t="s">
        <v>3414</v>
      </c>
      <c r="B3" s="3" t="s">
        <v>3415</v>
      </c>
      <c r="C3" s="4" t="s">
        <v>3416</v>
      </c>
      <c r="D3" s="4" t="s">
        <v>3417</v>
      </c>
      <c r="E3" s="4" t="s">
        <v>3418</v>
      </c>
      <c r="F3" s="5" t="s">
        <v>3419</v>
      </c>
      <c r="G3" s="5" t="s">
        <v>3420</v>
      </c>
      <c r="H3" s="6" t="s">
        <v>3421</v>
      </c>
      <c r="I3" s="7" t="s">
        <v>3422</v>
      </c>
      <c r="J3" s="7" t="s">
        <v>3423</v>
      </c>
      <c r="K3" s="3" t="s">
        <v>3425</v>
      </c>
      <c r="L3" s="6" t="s">
        <v>3424</v>
      </c>
      <c r="M3" s="3" t="s">
        <v>3426</v>
      </c>
      <c r="V3" s="7" t="s">
        <v>3423</v>
      </c>
      <c r="W3" s="5" t="s">
        <v>3420</v>
      </c>
    </row>
    <row r="4" spans="1:25" x14ac:dyDescent="0.25">
      <c r="A4" s="9">
        <v>4</v>
      </c>
      <c r="B4" s="9"/>
      <c r="C4" s="10"/>
      <c r="D4" s="10"/>
      <c r="E4" s="11" t="s">
        <v>3428</v>
      </c>
      <c r="F4" s="12" t="str">
        <f>E4</f>
        <v>01.11</v>
      </c>
      <c r="G4" s="12" t="s">
        <v>3428</v>
      </c>
      <c r="H4" s="12" t="s">
        <v>3429</v>
      </c>
      <c r="I4" s="13" t="str">
        <f t="shared" ref="I4:I67" si="0">IF(LEN(H4)=1,H4,IF(LEN(H4)=2,_xlfn.CONCAT(H4,"000"),IF(LEN(H4)=3,_xlfn.CONCAT(H4,"00"),IF(LEN(H4)=4,_xlfn.CONCAT(H4,"0"),IF(LEN(H4)=5,_xlfn.CONCAT(H4,""),H4)))))</f>
        <v>01110</v>
      </c>
      <c r="J4" s="13" t="s">
        <v>21</v>
      </c>
      <c r="K4" s="14" t="s">
        <v>22</v>
      </c>
      <c r="L4" s="9" t="str">
        <f t="shared" ref="L4:L67" si="1">G4&amp;" - "&amp;K4</f>
        <v>01.11 - Pěstování obilovin (kromě rýže), luštěnin a olejnatých semen</v>
      </c>
      <c r="M4" s="9" t="s">
        <v>3430</v>
      </c>
      <c r="V4" s="13" t="s">
        <v>21</v>
      </c>
      <c r="W4" s="12" t="s">
        <v>3428</v>
      </c>
      <c r="X4" t="str">
        <f>CLEAN(V4)</f>
        <v>01110</v>
      </c>
      <c r="Y4" t="s">
        <v>21</v>
      </c>
    </row>
    <row r="5" spans="1:25" x14ac:dyDescent="0.25">
      <c r="A5" s="9">
        <v>4</v>
      </c>
      <c r="B5" s="9"/>
      <c r="C5" s="10"/>
      <c r="D5" s="10"/>
      <c r="E5" s="11" t="s">
        <v>3431</v>
      </c>
      <c r="F5" s="12" t="str">
        <f t="shared" ref="F5:F19" si="2">E5</f>
        <v>01.12</v>
      </c>
      <c r="G5" s="12" t="s">
        <v>3431</v>
      </c>
      <c r="H5" s="12" t="s">
        <v>3432</v>
      </c>
      <c r="I5" s="13" t="str">
        <f t="shared" si="0"/>
        <v>01120</v>
      </c>
      <c r="J5" s="13" t="s">
        <v>26</v>
      </c>
      <c r="K5" s="14" t="s">
        <v>27</v>
      </c>
      <c r="L5" s="9" t="str">
        <f t="shared" si="1"/>
        <v>01.12 - Pěstování rýže</v>
      </c>
      <c r="M5" s="9" t="s">
        <v>3433</v>
      </c>
      <c r="V5" s="13" t="s">
        <v>26</v>
      </c>
      <c r="W5" s="12" t="s">
        <v>3431</v>
      </c>
      <c r="X5" t="str">
        <f t="shared" ref="X5:X68" si="3">CLEAN(V5)</f>
        <v>01120</v>
      </c>
      <c r="Y5" t="s">
        <v>26</v>
      </c>
    </row>
    <row r="6" spans="1:25" x14ac:dyDescent="0.25">
      <c r="A6" s="9">
        <v>4</v>
      </c>
      <c r="B6" s="9"/>
      <c r="C6" s="10"/>
      <c r="D6" s="10"/>
      <c r="E6" s="11" t="s">
        <v>3434</v>
      </c>
      <c r="F6" s="12" t="str">
        <f t="shared" si="2"/>
        <v>01.13</v>
      </c>
      <c r="G6" s="12" t="s">
        <v>3434</v>
      </c>
      <c r="H6" s="12" t="s">
        <v>3435</v>
      </c>
      <c r="I6" s="13" t="str">
        <f t="shared" si="0"/>
        <v>01130</v>
      </c>
      <c r="J6" s="13" t="s">
        <v>30</v>
      </c>
      <c r="K6" s="14" t="s">
        <v>31</v>
      </c>
      <c r="L6" s="9" t="str">
        <f t="shared" si="1"/>
        <v>01.13 - Pěstování zeleniny a melounů, kořenů a hlíz</v>
      </c>
      <c r="M6" s="9" t="s">
        <v>3436</v>
      </c>
      <c r="V6" s="13" t="s">
        <v>30</v>
      </c>
      <c r="W6" s="12" t="s">
        <v>3434</v>
      </c>
      <c r="X6" t="str">
        <f t="shared" si="3"/>
        <v>01130</v>
      </c>
      <c r="Y6" t="s">
        <v>30</v>
      </c>
    </row>
    <row r="7" spans="1:25" x14ac:dyDescent="0.25">
      <c r="A7" s="9">
        <v>4</v>
      </c>
      <c r="B7" s="9"/>
      <c r="C7" s="10"/>
      <c r="D7" s="10"/>
      <c r="E7" s="11" t="s">
        <v>3437</v>
      </c>
      <c r="F7" s="12" t="str">
        <f t="shared" si="2"/>
        <v>01.14</v>
      </c>
      <c r="G7" s="12" t="s">
        <v>3437</v>
      </c>
      <c r="H7" s="12" t="s">
        <v>3438</v>
      </c>
      <c r="I7" s="13" t="str">
        <f t="shared" si="0"/>
        <v>01140</v>
      </c>
      <c r="J7" s="13" t="s">
        <v>33</v>
      </c>
      <c r="K7" s="14" t="s">
        <v>34</v>
      </c>
      <c r="L7" s="9" t="str">
        <f t="shared" si="1"/>
        <v>01.14 - Pěstování cukrové třtiny</v>
      </c>
      <c r="M7" s="9" t="s">
        <v>3439</v>
      </c>
      <c r="V7" s="13" t="s">
        <v>33</v>
      </c>
      <c r="W7" s="12" t="s">
        <v>3437</v>
      </c>
      <c r="X7" t="str">
        <f t="shared" si="3"/>
        <v>01140</v>
      </c>
      <c r="Y7" t="s">
        <v>33</v>
      </c>
    </row>
    <row r="8" spans="1:25" x14ac:dyDescent="0.25">
      <c r="A8" s="9">
        <v>4</v>
      </c>
      <c r="B8" s="9"/>
      <c r="C8" s="10"/>
      <c r="D8" s="10"/>
      <c r="E8" s="11" t="s">
        <v>3440</v>
      </c>
      <c r="F8" s="12" t="str">
        <f t="shared" si="2"/>
        <v>01.15</v>
      </c>
      <c r="G8" s="12" t="s">
        <v>3440</v>
      </c>
      <c r="H8" s="12" t="s">
        <v>3441</v>
      </c>
      <c r="I8" s="13" t="str">
        <f t="shared" si="0"/>
        <v>01150</v>
      </c>
      <c r="J8" s="13" t="s">
        <v>36</v>
      </c>
      <c r="K8" s="14" t="s">
        <v>37</v>
      </c>
      <c r="L8" s="9" t="str">
        <f t="shared" si="1"/>
        <v>01.15 - Pěstování tabáku</v>
      </c>
      <c r="M8" s="9" t="s">
        <v>3442</v>
      </c>
      <c r="V8" s="13" t="s">
        <v>36</v>
      </c>
      <c r="W8" s="12" t="s">
        <v>3440</v>
      </c>
      <c r="X8" t="str">
        <f t="shared" si="3"/>
        <v>01150</v>
      </c>
      <c r="Y8" t="s">
        <v>36</v>
      </c>
    </row>
    <row r="9" spans="1:25" x14ac:dyDescent="0.25">
      <c r="A9" s="9">
        <v>4</v>
      </c>
      <c r="B9" s="9"/>
      <c r="C9" s="10"/>
      <c r="D9" s="10"/>
      <c r="E9" s="11" t="s">
        <v>3443</v>
      </c>
      <c r="F9" s="12" t="str">
        <f t="shared" si="2"/>
        <v>01.16</v>
      </c>
      <c r="G9" s="12" t="s">
        <v>3443</v>
      </c>
      <c r="H9" s="12" t="s">
        <v>3444</v>
      </c>
      <c r="I9" s="13" t="str">
        <f t="shared" si="0"/>
        <v>01160</v>
      </c>
      <c r="J9" s="13" t="s">
        <v>39</v>
      </c>
      <c r="K9" s="14" t="s">
        <v>3445</v>
      </c>
      <c r="L9" s="9" t="str">
        <f t="shared" si="1"/>
        <v xml:space="preserve">01.16 - Pěstování přadných rostlin </v>
      </c>
      <c r="M9" s="9" t="s">
        <v>3446</v>
      </c>
      <c r="V9" s="13" t="s">
        <v>39</v>
      </c>
      <c r="W9" s="12" t="s">
        <v>3443</v>
      </c>
      <c r="X9" t="str">
        <f t="shared" si="3"/>
        <v>01160</v>
      </c>
      <c r="Y9" t="s">
        <v>39</v>
      </c>
    </row>
    <row r="10" spans="1:25" x14ac:dyDescent="0.25">
      <c r="A10" s="9">
        <v>4</v>
      </c>
      <c r="B10" s="9"/>
      <c r="C10" s="10"/>
      <c r="D10" s="10"/>
      <c r="E10" s="11" t="s">
        <v>3447</v>
      </c>
      <c r="F10" s="12" t="str">
        <f t="shared" si="2"/>
        <v>01.19</v>
      </c>
      <c r="G10" s="12" t="s">
        <v>3447</v>
      </c>
      <c r="H10" s="12" t="s">
        <v>3448</v>
      </c>
      <c r="I10" s="13" t="str">
        <f t="shared" si="0"/>
        <v>01190</v>
      </c>
      <c r="J10" s="13" t="s">
        <v>42</v>
      </c>
      <c r="K10" s="14" t="s">
        <v>43</v>
      </c>
      <c r="L10" s="9" t="str">
        <f t="shared" si="1"/>
        <v>01.19 - Pěstování ostatních plodin jiných než trvalých</v>
      </c>
      <c r="M10" s="9" t="s">
        <v>3449</v>
      </c>
      <c r="V10" s="13" t="s">
        <v>42</v>
      </c>
      <c r="W10" s="12" t="s">
        <v>3447</v>
      </c>
      <c r="X10" t="str">
        <f t="shared" si="3"/>
        <v>01190</v>
      </c>
      <c r="Y10" t="s">
        <v>42</v>
      </c>
    </row>
    <row r="11" spans="1:25" x14ac:dyDescent="0.25">
      <c r="A11" s="9">
        <v>4</v>
      </c>
      <c r="B11" s="9"/>
      <c r="C11" s="10"/>
      <c r="D11" s="10"/>
      <c r="E11" s="11" t="s">
        <v>3450</v>
      </c>
      <c r="F11" s="12" t="str">
        <f t="shared" si="2"/>
        <v>01.21</v>
      </c>
      <c r="G11" s="12" t="s">
        <v>3450</v>
      </c>
      <c r="H11" s="12" t="s">
        <v>3451</v>
      </c>
      <c r="I11" s="13" t="str">
        <f t="shared" si="0"/>
        <v>01210</v>
      </c>
      <c r="J11" s="13" t="s">
        <v>46</v>
      </c>
      <c r="K11" s="14" t="s">
        <v>47</v>
      </c>
      <c r="L11" s="9" t="str">
        <f t="shared" si="1"/>
        <v>01.21 - Pěstování vinných hroznů</v>
      </c>
      <c r="M11" s="9" t="s">
        <v>3452</v>
      </c>
      <c r="V11" s="13" t="s">
        <v>46</v>
      </c>
      <c r="W11" s="12" t="s">
        <v>3450</v>
      </c>
      <c r="X11" t="str">
        <f t="shared" si="3"/>
        <v>01210</v>
      </c>
      <c r="Y11" t="s">
        <v>46</v>
      </c>
    </row>
    <row r="12" spans="1:25" x14ac:dyDescent="0.25">
      <c r="A12" s="9">
        <v>4</v>
      </c>
      <c r="B12" s="9"/>
      <c r="C12" s="10"/>
      <c r="D12" s="10"/>
      <c r="E12" s="11" t="s">
        <v>3453</v>
      </c>
      <c r="F12" s="12" t="str">
        <f t="shared" si="2"/>
        <v>01.22</v>
      </c>
      <c r="G12" s="12" t="s">
        <v>3453</v>
      </c>
      <c r="H12" s="12" t="s">
        <v>3454</v>
      </c>
      <c r="I12" s="13" t="str">
        <f t="shared" si="0"/>
        <v>01220</v>
      </c>
      <c r="J12" s="13" t="s">
        <v>49</v>
      </c>
      <c r="K12" s="14" t="s">
        <v>50</v>
      </c>
      <c r="L12" s="9" t="str">
        <f t="shared" si="1"/>
        <v>01.22 - Pěstování tropického a subtropického ovoce</v>
      </c>
      <c r="M12" s="9" t="s">
        <v>3455</v>
      </c>
      <c r="V12" s="13" t="s">
        <v>49</v>
      </c>
      <c r="W12" s="12" t="s">
        <v>3453</v>
      </c>
      <c r="X12" t="str">
        <f t="shared" si="3"/>
        <v>01220</v>
      </c>
      <c r="Y12" t="s">
        <v>49</v>
      </c>
    </row>
    <row r="13" spans="1:25" x14ac:dyDescent="0.25">
      <c r="A13" s="9">
        <v>4</v>
      </c>
      <c r="B13" s="9"/>
      <c r="C13" s="10"/>
      <c r="D13" s="10"/>
      <c r="E13" s="11" t="s">
        <v>3456</v>
      </c>
      <c r="F13" s="12" t="str">
        <f t="shared" si="2"/>
        <v>01.23</v>
      </c>
      <c r="G13" s="12" t="s">
        <v>3456</v>
      </c>
      <c r="H13" s="12" t="s">
        <v>3457</v>
      </c>
      <c r="I13" s="13" t="str">
        <f t="shared" si="0"/>
        <v>01230</v>
      </c>
      <c r="J13" s="13" t="s">
        <v>52</v>
      </c>
      <c r="K13" s="14" t="s">
        <v>3458</v>
      </c>
      <c r="L13" s="9" t="str">
        <f t="shared" si="1"/>
        <v xml:space="preserve">01.23 - Pěstování citrusových plodů </v>
      </c>
      <c r="M13" s="9" t="s">
        <v>3459</v>
      </c>
      <c r="V13" s="13" t="s">
        <v>52</v>
      </c>
      <c r="W13" s="12" t="s">
        <v>3456</v>
      </c>
      <c r="X13" t="str">
        <f t="shared" si="3"/>
        <v>01230</v>
      </c>
      <c r="Y13" t="s">
        <v>52</v>
      </c>
    </row>
    <row r="14" spans="1:25" x14ac:dyDescent="0.25">
      <c r="A14" s="9">
        <v>4</v>
      </c>
      <c r="B14" s="9"/>
      <c r="C14" s="10"/>
      <c r="D14" s="10"/>
      <c r="E14" s="11" t="s">
        <v>3460</v>
      </c>
      <c r="F14" s="12" t="str">
        <f t="shared" si="2"/>
        <v>01.24</v>
      </c>
      <c r="G14" s="12" t="s">
        <v>3460</v>
      </c>
      <c r="H14" s="12" t="s">
        <v>3461</v>
      </c>
      <c r="I14" s="13" t="str">
        <f t="shared" si="0"/>
        <v>01240</v>
      </c>
      <c r="J14" s="13" t="s">
        <v>55</v>
      </c>
      <c r="K14" s="14" t="s">
        <v>56</v>
      </c>
      <c r="L14" s="9" t="str">
        <f t="shared" si="1"/>
        <v>01.24 - Pěstování jádrového a peckového ovoce</v>
      </c>
      <c r="M14" s="9" t="s">
        <v>3462</v>
      </c>
      <c r="V14" s="13" t="s">
        <v>55</v>
      </c>
      <c r="W14" s="12" t="s">
        <v>3460</v>
      </c>
      <c r="X14" t="str">
        <f t="shared" si="3"/>
        <v>01240</v>
      </c>
      <c r="Y14" t="s">
        <v>55</v>
      </c>
    </row>
    <row r="15" spans="1:25" x14ac:dyDescent="0.25">
      <c r="A15" s="9">
        <v>4</v>
      </c>
      <c r="B15" s="9"/>
      <c r="C15" s="10"/>
      <c r="D15" s="10"/>
      <c r="E15" s="11" t="s">
        <v>3463</v>
      </c>
      <c r="F15" s="12" t="str">
        <f t="shared" si="2"/>
        <v>01.25</v>
      </c>
      <c r="G15" s="12" t="s">
        <v>3463</v>
      </c>
      <c r="H15" s="12" t="s">
        <v>3464</v>
      </c>
      <c r="I15" s="13" t="str">
        <f t="shared" si="0"/>
        <v>01250</v>
      </c>
      <c r="J15" s="13" t="s">
        <v>58</v>
      </c>
      <c r="K15" s="14" t="s">
        <v>3466</v>
      </c>
      <c r="L15" s="9" t="str">
        <f t="shared" si="1"/>
        <v xml:space="preserve">01.25 - Pěstování ostatního stromového a keřového ovoce a ořechů </v>
      </c>
      <c r="M15" s="9" t="s">
        <v>3467</v>
      </c>
      <c r="V15" s="13" t="s">
        <v>58</v>
      </c>
      <c r="W15" s="12" t="s">
        <v>3463</v>
      </c>
      <c r="X15" t="str">
        <f t="shared" si="3"/>
        <v>01250</v>
      </c>
      <c r="Y15" t="s">
        <v>58</v>
      </c>
    </row>
    <row r="16" spans="1:25" x14ac:dyDescent="0.25">
      <c r="A16" s="9">
        <v>4</v>
      </c>
      <c r="B16" s="9"/>
      <c r="C16" s="10"/>
      <c r="D16" s="10"/>
      <c r="E16" s="11" t="s">
        <v>3468</v>
      </c>
      <c r="F16" s="12" t="str">
        <f t="shared" si="2"/>
        <v>01.26</v>
      </c>
      <c r="G16" s="12" t="s">
        <v>3468</v>
      </c>
      <c r="H16" s="12" t="s">
        <v>3469</v>
      </c>
      <c r="I16" s="13" t="str">
        <f t="shared" si="0"/>
        <v>01260</v>
      </c>
      <c r="J16" s="13" t="s">
        <v>61</v>
      </c>
      <c r="K16" s="14" t="s">
        <v>3470</v>
      </c>
      <c r="L16" s="9" t="str">
        <f t="shared" si="1"/>
        <v xml:space="preserve">01.26 - Pěstování olejnatých plodů </v>
      </c>
      <c r="M16" s="9" t="s">
        <v>3471</v>
      </c>
      <c r="V16" s="13" t="s">
        <v>61</v>
      </c>
      <c r="W16" s="12" t="s">
        <v>3468</v>
      </c>
      <c r="X16" t="str">
        <f t="shared" si="3"/>
        <v>01260</v>
      </c>
      <c r="Y16" t="s">
        <v>61</v>
      </c>
    </row>
    <row r="17" spans="1:25" x14ac:dyDescent="0.25">
      <c r="A17" s="9">
        <v>4</v>
      </c>
      <c r="B17" s="9"/>
      <c r="C17" s="15"/>
      <c r="D17" s="15"/>
      <c r="E17" s="11" t="s">
        <v>3472</v>
      </c>
      <c r="F17" s="12" t="str">
        <f t="shared" si="2"/>
        <v>01.27</v>
      </c>
      <c r="G17" s="12" t="s">
        <v>3472</v>
      </c>
      <c r="H17" s="12" t="s">
        <v>3473</v>
      </c>
      <c r="I17" s="13" t="str">
        <f t="shared" si="0"/>
        <v>01270</v>
      </c>
      <c r="J17" s="13" t="s">
        <v>64</v>
      </c>
      <c r="K17" s="14" t="s">
        <v>3474</v>
      </c>
      <c r="L17" s="9" t="str">
        <f t="shared" si="1"/>
        <v xml:space="preserve">01.27 - Pěstování rostlin pro výrobu nápojů </v>
      </c>
      <c r="M17" s="9" t="s">
        <v>3475</v>
      </c>
      <c r="V17" s="13" t="s">
        <v>64</v>
      </c>
      <c r="W17" s="12" t="s">
        <v>3472</v>
      </c>
      <c r="X17" t="str">
        <f t="shared" si="3"/>
        <v>01270</v>
      </c>
      <c r="Y17" t="s">
        <v>64</v>
      </c>
    </row>
    <row r="18" spans="1:25" x14ac:dyDescent="0.25">
      <c r="A18" s="9">
        <v>4</v>
      </c>
      <c r="B18" s="9"/>
      <c r="C18" s="10"/>
      <c r="D18" s="10"/>
      <c r="E18" s="11" t="s">
        <v>3476</v>
      </c>
      <c r="F18" s="12" t="str">
        <f t="shared" si="2"/>
        <v>01.28</v>
      </c>
      <c r="G18" s="12" t="s">
        <v>3476</v>
      </c>
      <c r="H18" s="12" t="s">
        <v>3477</v>
      </c>
      <c r="I18" s="13" t="str">
        <f t="shared" si="0"/>
        <v>01280</v>
      </c>
      <c r="J18" s="13" t="s">
        <v>67</v>
      </c>
      <c r="K18" s="14" t="s">
        <v>3479</v>
      </c>
      <c r="L18" s="9" t="str">
        <f t="shared" si="1"/>
        <v xml:space="preserve">01.28 - Pěstování koření, aromatických, léčivých a farmaceutických rostlin </v>
      </c>
      <c r="M18" s="9" t="s">
        <v>3480</v>
      </c>
      <c r="V18" s="13" t="s">
        <v>67</v>
      </c>
      <c r="W18" s="12" t="s">
        <v>3476</v>
      </c>
      <c r="X18" t="str">
        <f t="shared" si="3"/>
        <v>01280</v>
      </c>
      <c r="Y18" t="s">
        <v>67</v>
      </c>
    </row>
    <row r="19" spans="1:25" x14ac:dyDescent="0.25">
      <c r="A19" s="9">
        <v>4</v>
      </c>
      <c r="B19" s="9"/>
      <c r="C19" s="10"/>
      <c r="D19" s="10"/>
      <c r="E19" s="11" t="s">
        <v>3481</v>
      </c>
      <c r="F19" s="12" t="str">
        <f t="shared" si="2"/>
        <v>01.29</v>
      </c>
      <c r="G19" s="12" t="s">
        <v>3481</v>
      </c>
      <c r="H19" s="12" t="s">
        <v>3482</v>
      </c>
      <c r="I19" s="13" t="str">
        <f t="shared" si="0"/>
        <v>01290</v>
      </c>
      <c r="J19" s="13" t="s">
        <v>72</v>
      </c>
      <c r="K19" s="14" t="s">
        <v>3483</v>
      </c>
      <c r="L19" s="9" t="str">
        <f t="shared" si="1"/>
        <v xml:space="preserve">01.29 - Pěstování ostatních trvalých plodin </v>
      </c>
      <c r="M19" s="9" t="s">
        <v>3484</v>
      </c>
      <c r="V19" s="13" t="s">
        <v>72</v>
      </c>
      <c r="W19" s="12" t="s">
        <v>3481</v>
      </c>
      <c r="X19" t="str">
        <f t="shared" si="3"/>
        <v>01290</v>
      </c>
      <c r="Y19" t="s">
        <v>72</v>
      </c>
    </row>
    <row r="20" spans="1:25" x14ac:dyDescent="0.25">
      <c r="A20" s="9">
        <v>4</v>
      </c>
      <c r="B20" s="9"/>
      <c r="C20" s="10"/>
      <c r="D20" s="10"/>
      <c r="E20" s="11" t="s">
        <v>3485</v>
      </c>
      <c r="F20" s="12" t="str">
        <f>E20</f>
        <v>01.30</v>
      </c>
      <c r="G20" s="12" t="s">
        <v>3485</v>
      </c>
      <c r="H20" s="12" t="s">
        <v>3486</v>
      </c>
      <c r="I20" s="13" t="str">
        <f t="shared" si="0"/>
        <v>01300</v>
      </c>
      <c r="J20" s="13" t="s">
        <v>75</v>
      </c>
      <c r="K20" s="14" t="s">
        <v>3487</v>
      </c>
      <c r="L20" s="9" t="str">
        <f t="shared" si="1"/>
        <v xml:space="preserve">01.30 - Množení rostlin </v>
      </c>
      <c r="M20" s="9" t="s">
        <v>3488</v>
      </c>
      <c r="V20" s="13" t="s">
        <v>75</v>
      </c>
      <c r="W20" s="12" t="s">
        <v>3485</v>
      </c>
      <c r="X20" t="str">
        <f t="shared" si="3"/>
        <v>01300</v>
      </c>
      <c r="Y20" t="s">
        <v>75</v>
      </c>
    </row>
    <row r="21" spans="1:25" x14ac:dyDescent="0.25">
      <c r="A21" s="9">
        <v>4</v>
      </c>
      <c r="B21" s="9"/>
      <c r="C21" s="10"/>
      <c r="D21" s="10"/>
      <c r="E21" s="11" t="s">
        <v>3489</v>
      </c>
      <c r="F21" s="12" t="str">
        <f t="shared" ref="F21:F32" si="4">E21</f>
        <v>01.41</v>
      </c>
      <c r="G21" s="12" t="s">
        <v>3489</v>
      </c>
      <c r="H21" s="12" t="s">
        <v>3490</v>
      </c>
      <c r="I21" s="13" t="str">
        <f t="shared" si="0"/>
        <v>01410</v>
      </c>
      <c r="J21" s="13" t="s">
        <v>78</v>
      </c>
      <c r="K21" s="14" t="s">
        <v>3491</v>
      </c>
      <c r="L21" s="9" t="str">
        <f t="shared" si="1"/>
        <v xml:space="preserve">01.41 - Chov mléčného skotu </v>
      </c>
      <c r="M21" s="9" t="s">
        <v>3492</v>
      </c>
      <c r="V21" s="13" t="s">
        <v>78</v>
      </c>
      <c r="W21" s="12" t="s">
        <v>3489</v>
      </c>
      <c r="X21" t="str">
        <f t="shared" si="3"/>
        <v>01410</v>
      </c>
      <c r="Y21" t="s">
        <v>78</v>
      </c>
    </row>
    <row r="22" spans="1:25" x14ac:dyDescent="0.25">
      <c r="A22" s="9">
        <v>4</v>
      </c>
      <c r="B22" s="9"/>
      <c r="C22" s="10"/>
      <c r="D22" s="10"/>
      <c r="E22" s="11" t="s">
        <v>3493</v>
      </c>
      <c r="F22" s="12" t="str">
        <f t="shared" si="4"/>
        <v>01.42</v>
      </c>
      <c r="G22" s="12" t="s">
        <v>3493</v>
      </c>
      <c r="H22" s="12" t="s">
        <v>3494</v>
      </c>
      <c r="I22" s="13" t="str">
        <f t="shared" si="0"/>
        <v>01420</v>
      </c>
      <c r="J22" s="13" t="s">
        <v>81</v>
      </c>
      <c r="K22" s="14" t="s">
        <v>82</v>
      </c>
      <c r="L22" s="9" t="str">
        <f t="shared" si="1"/>
        <v>01.42 - Chov jiného skotu</v>
      </c>
      <c r="M22" s="9" t="s">
        <v>3495</v>
      </c>
      <c r="V22" s="13" t="s">
        <v>81</v>
      </c>
      <c r="W22" s="12" t="s">
        <v>3493</v>
      </c>
      <c r="X22" t="str">
        <f t="shared" si="3"/>
        <v>01420</v>
      </c>
      <c r="Y22" t="s">
        <v>81</v>
      </c>
    </row>
    <row r="23" spans="1:25" x14ac:dyDescent="0.25">
      <c r="A23" s="9">
        <v>4</v>
      </c>
      <c r="B23" s="9"/>
      <c r="C23" s="10"/>
      <c r="D23" s="10"/>
      <c r="E23" s="11" t="s">
        <v>3496</v>
      </c>
      <c r="F23" s="12" t="str">
        <f t="shared" si="4"/>
        <v>01.43</v>
      </c>
      <c r="G23" s="12" t="s">
        <v>3496</v>
      </c>
      <c r="H23" s="12" t="s">
        <v>3497</v>
      </c>
      <c r="I23" s="13" t="str">
        <f t="shared" si="0"/>
        <v>01430</v>
      </c>
      <c r="J23" s="13" t="s">
        <v>86</v>
      </c>
      <c r="K23" s="14" t="s">
        <v>87</v>
      </c>
      <c r="L23" s="9" t="str">
        <f t="shared" si="1"/>
        <v>01.43 - Chov koní a jiných koňovitých</v>
      </c>
      <c r="M23" s="9" t="s">
        <v>3498</v>
      </c>
      <c r="V23" s="13" t="s">
        <v>86</v>
      </c>
      <c r="W23" s="12" t="s">
        <v>3496</v>
      </c>
      <c r="X23" t="str">
        <f t="shared" si="3"/>
        <v>01430</v>
      </c>
      <c r="Y23" t="s">
        <v>86</v>
      </c>
    </row>
    <row r="24" spans="1:25" x14ac:dyDescent="0.25">
      <c r="A24" s="9">
        <v>4</v>
      </c>
      <c r="B24" s="9"/>
      <c r="C24" s="10"/>
      <c r="D24" s="10"/>
      <c r="E24" s="11" t="s">
        <v>3499</v>
      </c>
      <c r="F24" s="12" t="str">
        <f t="shared" si="4"/>
        <v>01.44</v>
      </c>
      <c r="G24" s="12" t="s">
        <v>3499</v>
      </c>
      <c r="H24" s="12" t="s">
        <v>3500</v>
      </c>
      <c r="I24" s="13" t="str">
        <f t="shared" si="0"/>
        <v>01440</v>
      </c>
      <c r="J24" s="13" t="s">
        <v>91</v>
      </c>
      <c r="K24" s="14" t="s">
        <v>92</v>
      </c>
      <c r="L24" s="9" t="str">
        <f t="shared" si="1"/>
        <v>01.44 - Chov velbloudů a velbloudovitých</v>
      </c>
      <c r="M24" s="9" t="s">
        <v>3501</v>
      </c>
      <c r="V24" s="13" t="s">
        <v>91</v>
      </c>
      <c r="W24" s="12" t="s">
        <v>3499</v>
      </c>
      <c r="X24" t="str">
        <f t="shared" si="3"/>
        <v>01440</v>
      </c>
      <c r="Y24" t="s">
        <v>91</v>
      </c>
    </row>
    <row r="25" spans="1:25" x14ac:dyDescent="0.25">
      <c r="A25" s="9">
        <v>4</v>
      </c>
      <c r="B25" s="9"/>
      <c r="C25" s="10"/>
      <c r="D25" s="10"/>
      <c r="E25" s="11" t="s">
        <v>3502</v>
      </c>
      <c r="F25" s="12" t="str">
        <f t="shared" si="4"/>
        <v>01.45</v>
      </c>
      <c r="G25" s="12" t="s">
        <v>3502</v>
      </c>
      <c r="H25" s="12" t="s">
        <v>3503</v>
      </c>
      <c r="I25" s="13" t="str">
        <f t="shared" si="0"/>
        <v>01450</v>
      </c>
      <c r="J25" s="13" t="s">
        <v>94</v>
      </c>
      <c r="K25" s="14" t="s">
        <v>95</v>
      </c>
      <c r="L25" s="9" t="str">
        <f t="shared" si="1"/>
        <v>01.45 - Chov ovcí a koz</v>
      </c>
      <c r="M25" s="9" t="s">
        <v>3504</v>
      </c>
      <c r="V25" s="13" t="s">
        <v>94</v>
      </c>
      <c r="W25" s="12" t="s">
        <v>3502</v>
      </c>
      <c r="X25" t="str">
        <f t="shared" si="3"/>
        <v>01450</v>
      </c>
      <c r="Y25" t="s">
        <v>94</v>
      </c>
    </row>
    <row r="26" spans="1:25" x14ac:dyDescent="0.25">
      <c r="A26" s="9">
        <v>4</v>
      </c>
      <c r="B26" s="9"/>
      <c r="C26" s="10"/>
      <c r="D26" s="10"/>
      <c r="E26" s="11" t="s">
        <v>3505</v>
      </c>
      <c r="F26" s="12" t="str">
        <f t="shared" si="4"/>
        <v>01.46</v>
      </c>
      <c r="G26" s="12" t="s">
        <v>3505</v>
      </c>
      <c r="H26" s="12" t="s">
        <v>3506</v>
      </c>
      <c r="I26" s="13" t="str">
        <f t="shared" si="0"/>
        <v>01460</v>
      </c>
      <c r="J26" s="13" t="s">
        <v>97</v>
      </c>
      <c r="K26" s="14" t="s">
        <v>98</v>
      </c>
      <c r="L26" s="9" t="str">
        <f t="shared" si="1"/>
        <v>01.46 - Chov prasat</v>
      </c>
      <c r="M26" s="9" t="s">
        <v>3507</v>
      </c>
      <c r="V26" s="13" t="s">
        <v>97</v>
      </c>
      <c r="W26" s="12" t="s">
        <v>3505</v>
      </c>
      <c r="X26" t="str">
        <f t="shared" si="3"/>
        <v>01460</v>
      </c>
      <c r="Y26" t="s">
        <v>97</v>
      </c>
    </row>
    <row r="27" spans="1:25" x14ac:dyDescent="0.25">
      <c r="A27" s="9">
        <v>4</v>
      </c>
      <c r="B27" s="9"/>
      <c r="C27" s="10"/>
      <c r="D27" s="10"/>
      <c r="E27" s="11" t="s">
        <v>3508</v>
      </c>
      <c r="F27" s="12" t="str">
        <f t="shared" si="4"/>
        <v>01.47</v>
      </c>
      <c r="G27" s="12" t="s">
        <v>3508</v>
      </c>
      <c r="H27" s="12" t="s">
        <v>3509</v>
      </c>
      <c r="I27" s="13" t="str">
        <f t="shared" si="0"/>
        <v>01470</v>
      </c>
      <c r="J27" s="13" t="s">
        <v>100</v>
      </c>
      <c r="K27" s="14" t="s">
        <v>101</v>
      </c>
      <c r="L27" s="9" t="str">
        <f t="shared" si="1"/>
        <v>01.47 - Chov drůbeže</v>
      </c>
      <c r="M27" s="9" t="s">
        <v>3510</v>
      </c>
      <c r="V27" s="13" t="s">
        <v>100</v>
      </c>
      <c r="W27" s="12" t="s">
        <v>3508</v>
      </c>
      <c r="X27" t="str">
        <f t="shared" si="3"/>
        <v>01470</v>
      </c>
      <c r="Y27" t="s">
        <v>100</v>
      </c>
    </row>
    <row r="28" spans="1:25" x14ac:dyDescent="0.25">
      <c r="A28" s="9">
        <v>4</v>
      </c>
      <c r="B28" s="9"/>
      <c r="C28" s="10"/>
      <c r="D28" s="10"/>
      <c r="E28" s="11" t="s">
        <v>3511</v>
      </c>
      <c r="F28" s="12" t="str">
        <f t="shared" si="4"/>
        <v>01.49</v>
      </c>
      <c r="G28" s="12" t="s">
        <v>3511</v>
      </c>
      <c r="H28" s="12" t="s">
        <v>3512</v>
      </c>
      <c r="I28" s="13" t="str">
        <f t="shared" si="0"/>
        <v>01490</v>
      </c>
      <c r="J28" s="13" t="s">
        <v>103</v>
      </c>
      <c r="K28" s="14" t="s">
        <v>104</v>
      </c>
      <c r="L28" s="9" t="str">
        <f t="shared" si="1"/>
        <v>01.49 - Chov ostatních zvířat</v>
      </c>
      <c r="M28" s="9" t="s">
        <v>3513</v>
      </c>
      <c r="V28" s="13" t="s">
        <v>103</v>
      </c>
      <c r="W28" s="12" t="s">
        <v>3511</v>
      </c>
      <c r="X28" t="str">
        <f t="shared" si="3"/>
        <v>01490</v>
      </c>
      <c r="Y28" t="s">
        <v>103</v>
      </c>
    </row>
    <row r="29" spans="1:25" ht="15.75" x14ac:dyDescent="0.25">
      <c r="A29" s="9">
        <v>5</v>
      </c>
      <c r="B29" s="9"/>
      <c r="C29" s="16"/>
      <c r="D29" s="16"/>
      <c r="E29" s="11" t="s">
        <v>3514</v>
      </c>
      <c r="F29" s="12" t="str">
        <f t="shared" si="4"/>
        <v>01.49.1</v>
      </c>
      <c r="G29" s="12" t="s">
        <v>3514</v>
      </c>
      <c r="H29" s="12" t="s">
        <v>108</v>
      </c>
      <c r="I29" s="13" t="str">
        <f t="shared" si="0"/>
        <v>01491</v>
      </c>
      <c r="J29" s="13" t="s">
        <v>108</v>
      </c>
      <c r="K29" s="17" t="s">
        <v>109</v>
      </c>
      <c r="L29" s="9" t="str">
        <f t="shared" si="1"/>
        <v>01.49.1 - Chov drobných hospodářských zvířat</v>
      </c>
      <c r="M29" s="9" t="s">
        <v>3515</v>
      </c>
      <c r="V29" s="13" t="s">
        <v>108</v>
      </c>
      <c r="W29" s="12" t="s">
        <v>3514</v>
      </c>
      <c r="X29" t="str">
        <f t="shared" si="3"/>
        <v>01491</v>
      </c>
      <c r="Y29" t="s">
        <v>108</v>
      </c>
    </row>
    <row r="30" spans="1:25" ht="15.75" x14ac:dyDescent="0.25">
      <c r="A30" s="9">
        <v>5</v>
      </c>
      <c r="B30" s="9"/>
      <c r="C30" s="16"/>
      <c r="D30" s="16"/>
      <c r="E30" s="11" t="s">
        <v>3516</v>
      </c>
      <c r="F30" s="12" t="str">
        <f t="shared" si="4"/>
        <v>01.49.2</v>
      </c>
      <c r="G30" s="12" t="s">
        <v>3516</v>
      </c>
      <c r="H30" s="12" t="s">
        <v>111</v>
      </c>
      <c r="I30" s="13" t="str">
        <f t="shared" si="0"/>
        <v>01492</v>
      </c>
      <c r="J30" s="13" t="s">
        <v>111</v>
      </c>
      <c r="K30" s="14" t="s">
        <v>112</v>
      </c>
      <c r="L30" s="9" t="str">
        <f t="shared" si="1"/>
        <v>01.49.2 - Chov kožešinových zvířat</v>
      </c>
      <c r="M30" s="9" t="s">
        <v>3517</v>
      </c>
      <c r="V30" s="13" t="s">
        <v>111</v>
      </c>
      <c r="W30" s="12" t="s">
        <v>3516</v>
      </c>
      <c r="X30" t="str">
        <f t="shared" si="3"/>
        <v>01492</v>
      </c>
      <c r="Y30" t="s">
        <v>111</v>
      </c>
    </row>
    <row r="31" spans="1:25" ht="15.75" x14ac:dyDescent="0.25">
      <c r="A31" s="9">
        <v>5</v>
      </c>
      <c r="B31" s="9"/>
      <c r="C31" s="16"/>
      <c r="D31" s="16"/>
      <c r="E31" s="11" t="s">
        <v>3518</v>
      </c>
      <c r="F31" s="12" t="str">
        <f t="shared" si="4"/>
        <v>01.49.3</v>
      </c>
      <c r="G31" s="12" t="s">
        <v>3518</v>
      </c>
      <c r="H31" s="12" t="s">
        <v>114</v>
      </c>
      <c r="I31" s="13" t="str">
        <f t="shared" si="0"/>
        <v>01493</v>
      </c>
      <c r="J31" s="13" t="s">
        <v>114</v>
      </c>
      <c r="K31" s="14" t="s">
        <v>115</v>
      </c>
      <c r="L31" s="9" t="str">
        <f t="shared" si="1"/>
        <v>01.49.3 - Chov zvířat pro zájmový chov</v>
      </c>
      <c r="M31" s="9" t="s">
        <v>3519</v>
      </c>
      <c r="V31" s="13" t="s">
        <v>114</v>
      </c>
      <c r="W31" s="12" t="s">
        <v>3518</v>
      </c>
      <c r="X31" t="str">
        <f t="shared" si="3"/>
        <v>01493</v>
      </c>
      <c r="Y31" t="s">
        <v>114</v>
      </c>
    </row>
    <row r="32" spans="1:25" ht="15.75" x14ac:dyDescent="0.25">
      <c r="A32" s="9">
        <v>5</v>
      </c>
      <c r="B32" s="9"/>
      <c r="C32" s="16"/>
      <c r="D32" s="16"/>
      <c r="E32" s="11" t="s">
        <v>3520</v>
      </c>
      <c r="F32" s="12" t="str">
        <f t="shared" si="4"/>
        <v>01.49.9</v>
      </c>
      <c r="G32" s="12" t="s">
        <v>3520</v>
      </c>
      <c r="H32" s="12" t="s">
        <v>117</v>
      </c>
      <c r="I32" s="13" t="str">
        <f t="shared" si="0"/>
        <v>01499</v>
      </c>
      <c r="J32" s="13" t="s">
        <v>117</v>
      </c>
      <c r="K32" s="14" t="s">
        <v>118</v>
      </c>
      <c r="L32" s="9" t="str">
        <f t="shared" si="1"/>
        <v>01.49.9 - Chov ostatních zvířat j. n.</v>
      </c>
      <c r="M32" s="9" t="s">
        <v>3521</v>
      </c>
      <c r="V32" s="13" t="s">
        <v>117</v>
      </c>
      <c r="W32" s="12" t="s">
        <v>3520</v>
      </c>
      <c r="X32" t="str">
        <f t="shared" si="3"/>
        <v>01499</v>
      </c>
      <c r="Y32" t="s">
        <v>117</v>
      </c>
    </row>
    <row r="33" spans="1:25" x14ac:dyDescent="0.25">
      <c r="A33" s="9">
        <v>4</v>
      </c>
      <c r="B33" s="9"/>
      <c r="C33" s="10"/>
      <c r="D33" s="10"/>
      <c r="E33" s="11" t="s">
        <v>3522</v>
      </c>
      <c r="F33" s="12" t="str">
        <f>E33</f>
        <v>01.50</v>
      </c>
      <c r="G33" s="12" t="s">
        <v>3522</v>
      </c>
      <c r="H33" s="12" t="s">
        <v>3523</v>
      </c>
      <c r="I33" s="13" t="str">
        <f t="shared" si="0"/>
        <v>01500</v>
      </c>
      <c r="J33" s="13" t="s">
        <v>120</v>
      </c>
      <c r="K33" s="14" t="s">
        <v>121</v>
      </c>
      <c r="L33" s="9" t="str">
        <f t="shared" si="1"/>
        <v>01.50 - Smíšené hospodářství</v>
      </c>
      <c r="M33" s="9" t="s">
        <v>3524</v>
      </c>
      <c r="V33" s="13" t="s">
        <v>120</v>
      </c>
      <c r="W33" s="12" t="s">
        <v>3522</v>
      </c>
      <c r="X33" t="str">
        <f t="shared" si="3"/>
        <v>01500</v>
      </c>
      <c r="Y33" t="s">
        <v>120</v>
      </c>
    </row>
    <row r="34" spans="1:25" x14ac:dyDescent="0.25">
      <c r="A34" s="9">
        <v>4</v>
      </c>
      <c r="B34" s="9"/>
      <c r="C34" s="10"/>
      <c r="D34" s="10"/>
      <c r="E34" s="11" t="s">
        <v>3525</v>
      </c>
      <c r="F34" s="12" t="str">
        <f t="shared" ref="F34:F37" si="5">E34</f>
        <v>01.61</v>
      </c>
      <c r="G34" s="12" t="s">
        <v>3525</v>
      </c>
      <c r="H34" s="12" t="s">
        <v>3526</v>
      </c>
      <c r="I34" s="13" t="str">
        <f t="shared" si="0"/>
        <v>01610</v>
      </c>
      <c r="J34" s="13" t="s">
        <v>125</v>
      </c>
      <c r="K34" s="14" t="s">
        <v>3527</v>
      </c>
      <c r="L34" s="9" t="str">
        <f t="shared" si="1"/>
        <v>01.61 - Podpůrné činnosti pro rostlinnou výrobu</v>
      </c>
      <c r="M34" s="9" t="s">
        <v>3528</v>
      </c>
      <c r="V34" s="13" t="s">
        <v>125</v>
      </c>
      <c r="W34" s="12" t="s">
        <v>3525</v>
      </c>
      <c r="X34" t="str">
        <f t="shared" si="3"/>
        <v>01610</v>
      </c>
      <c r="Y34" t="s">
        <v>125</v>
      </c>
    </row>
    <row r="35" spans="1:25" x14ac:dyDescent="0.25">
      <c r="A35" s="9">
        <v>4</v>
      </c>
      <c r="B35" s="9"/>
      <c r="C35" s="10"/>
      <c r="D35" s="10"/>
      <c r="E35" s="11" t="s">
        <v>3529</v>
      </c>
      <c r="F35" s="12" t="str">
        <f t="shared" si="5"/>
        <v>01.62</v>
      </c>
      <c r="G35" s="12" t="s">
        <v>3529</v>
      </c>
      <c r="H35" s="12" t="s">
        <v>3530</v>
      </c>
      <c r="I35" s="13" t="str">
        <f t="shared" si="0"/>
        <v>01620</v>
      </c>
      <c r="J35" s="13" t="s">
        <v>128</v>
      </c>
      <c r="K35" s="14" t="s">
        <v>3531</v>
      </c>
      <c r="L35" s="9" t="str">
        <f t="shared" si="1"/>
        <v>01.62 - Podpůrné činnosti pro živočišnou výrobu</v>
      </c>
      <c r="M35" s="9" t="s">
        <v>3532</v>
      </c>
      <c r="V35" s="13" t="s">
        <v>128</v>
      </c>
      <c r="W35" s="12" t="s">
        <v>3529</v>
      </c>
      <c r="X35" t="str">
        <f t="shared" si="3"/>
        <v>01620</v>
      </c>
      <c r="Y35" t="s">
        <v>128</v>
      </c>
    </row>
    <row r="36" spans="1:25" x14ac:dyDescent="0.25">
      <c r="A36" s="9">
        <v>4</v>
      </c>
      <c r="B36" s="9"/>
      <c r="C36" s="10"/>
      <c r="D36" s="10"/>
      <c r="E36" s="11" t="s">
        <v>3533</v>
      </c>
      <c r="F36" s="12" t="str">
        <f t="shared" si="5"/>
        <v>01.63</v>
      </c>
      <c r="G36" s="12" t="s">
        <v>3533</v>
      </c>
      <c r="H36" s="12" t="s">
        <v>3534</v>
      </c>
      <c r="I36" s="13" t="str">
        <f t="shared" si="0"/>
        <v>01630</v>
      </c>
      <c r="J36" s="13" t="s">
        <v>131</v>
      </c>
      <c r="K36" s="14" t="s">
        <v>132</v>
      </c>
      <c r="L36" s="9" t="str">
        <f t="shared" si="1"/>
        <v>01.63 - Posklizňové činnosti</v>
      </c>
      <c r="M36" s="9" t="s">
        <v>3535</v>
      </c>
      <c r="V36" s="13" t="s">
        <v>131</v>
      </c>
      <c r="W36" s="12" t="s">
        <v>3533</v>
      </c>
      <c r="X36" t="str">
        <f t="shared" si="3"/>
        <v>01630</v>
      </c>
      <c r="Y36" t="s">
        <v>131</v>
      </c>
    </row>
    <row r="37" spans="1:25" x14ac:dyDescent="0.25">
      <c r="A37" s="9">
        <v>4</v>
      </c>
      <c r="B37" s="9"/>
      <c r="C37" s="10"/>
      <c r="D37" s="10"/>
      <c r="E37" s="11" t="s">
        <v>3536</v>
      </c>
      <c r="F37" s="12" t="str">
        <f t="shared" si="5"/>
        <v>01.64</v>
      </c>
      <c r="G37" s="12" t="s">
        <v>3536</v>
      </c>
      <c r="H37" s="12" t="s">
        <v>3537</v>
      </c>
      <c r="I37" s="13" t="str">
        <f t="shared" si="0"/>
        <v>01640</v>
      </c>
      <c r="J37" s="13" t="s">
        <v>136</v>
      </c>
      <c r="K37" s="17" t="s">
        <v>137</v>
      </c>
      <c r="L37" s="9" t="str">
        <f t="shared" si="1"/>
        <v>01.64 - Zpracování osiva pro účely množení</v>
      </c>
      <c r="M37" s="9" t="s">
        <v>3538</v>
      </c>
      <c r="V37" s="13" t="s">
        <v>136</v>
      </c>
      <c r="W37" s="12" t="s">
        <v>3536</v>
      </c>
      <c r="X37" t="str">
        <f t="shared" si="3"/>
        <v>01640</v>
      </c>
      <c r="Y37" t="s">
        <v>136</v>
      </c>
    </row>
    <row r="38" spans="1:25" x14ac:dyDescent="0.25">
      <c r="A38" s="9">
        <v>4</v>
      </c>
      <c r="B38" s="9"/>
      <c r="C38" s="10"/>
      <c r="D38" s="10"/>
      <c r="E38" s="11" t="s">
        <v>3539</v>
      </c>
      <c r="F38" s="12" t="str">
        <f>E38</f>
        <v>01.70</v>
      </c>
      <c r="G38" s="12" t="s">
        <v>3539</v>
      </c>
      <c r="H38" s="12" t="s">
        <v>3540</v>
      </c>
      <c r="I38" s="13" t="str">
        <f t="shared" si="0"/>
        <v>01700</v>
      </c>
      <c r="J38" s="13" t="s">
        <v>139</v>
      </c>
      <c r="K38" s="14" t="s">
        <v>3541</v>
      </c>
      <c r="L38" s="9" t="str">
        <f t="shared" si="1"/>
        <v xml:space="preserve">01.70 - Lov a odchyt divokých zvířat a související činnosti </v>
      </c>
      <c r="M38" s="9" t="s">
        <v>3542</v>
      </c>
      <c r="V38" s="13" t="s">
        <v>139</v>
      </c>
      <c r="W38" s="12" t="s">
        <v>3539</v>
      </c>
      <c r="X38" t="str">
        <f t="shared" si="3"/>
        <v>01700</v>
      </c>
      <c r="Y38" t="s">
        <v>139</v>
      </c>
    </row>
    <row r="39" spans="1:25" x14ac:dyDescent="0.25">
      <c r="A39" s="9">
        <v>4</v>
      </c>
      <c r="B39" s="9"/>
      <c r="C39" s="10"/>
      <c r="D39" s="10"/>
      <c r="E39" s="11" t="s">
        <v>3543</v>
      </c>
      <c r="F39" s="12" t="str">
        <f>E39</f>
        <v>02.10</v>
      </c>
      <c r="G39" s="12" t="s">
        <v>3543</v>
      </c>
      <c r="H39" s="12" t="s">
        <v>3544</v>
      </c>
      <c r="I39" s="13" t="str">
        <f t="shared" si="0"/>
        <v>02100</v>
      </c>
      <c r="J39" s="13" t="s">
        <v>142</v>
      </c>
      <c r="K39" s="14" t="s">
        <v>143</v>
      </c>
      <c r="L39" s="9" t="str">
        <f t="shared" si="1"/>
        <v>02.10 - Lesní hospodářství a jiné činnosti v oblasti lesnictví</v>
      </c>
      <c r="M39" s="9" t="s">
        <v>3545</v>
      </c>
      <c r="V39" s="13" t="s">
        <v>142</v>
      </c>
      <c r="W39" s="12" t="s">
        <v>3543</v>
      </c>
      <c r="X39" t="str">
        <f t="shared" si="3"/>
        <v>02100</v>
      </c>
      <c r="Y39" t="s">
        <v>142</v>
      </c>
    </row>
    <row r="40" spans="1:25" x14ac:dyDescent="0.25">
      <c r="A40" s="9">
        <v>4</v>
      </c>
      <c r="B40" s="9"/>
      <c r="C40" s="10"/>
      <c r="D40" s="10"/>
      <c r="E40" s="11" t="s">
        <v>3546</v>
      </c>
      <c r="F40" s="12" t="str">
        <f>E40</f>
        <v>02.20</v>
      </c>
      <c r="G40" s="12" t="s">
        <v>3546</v>
      </c>
      <c r="H40" s="12" t="s">
        <v>3547</v>
      </c>
      <c r="I40" s="13" t="str">
        <f t="shared" si="0"/>
        <v>02200</v>
      </c>
      <c r="J40" s="13" t="s">
        <v>147</v>
      </c>
      <c r="K40" s="14" t="s">
        <v>148</v>
      </c>
      <c r="L40" s="9" t="str">
        <f t="shared" si="1"/>
        <v>02.20 - Těžba dřeva</v>
      </c>
      <c r="M40" s="9" t="s">
        <v>3548</v>
      </c>
      <c r="V40" s="13" t="s">
        <v>147</v>
      </c>
      <c r="W40" s="12" t="s">
        <v>3546</v>
      </c>
      <c r="X40" t="str">
        <f t="shared" si="3"/>
        <v>02200</v>
      </c>
      <c r="Y40" t="s">
        <v>147</v>
      </c>
    </row>
    <row r="41" spans="1:25" x14ac:dyDescent="0.25">
      <c r="A41" s="9">
        <v>4</v>
      </c>
      <c r="B41" s="9"/>
      <c r="C41" s="10"/>
      <c r="D41" s="10"/>
      <c r="E41" s="11" t="s">
        <v>3549</v>
      </c>
      <c r="F41" s="12" t="str">
        <f>E41</f>
        <v>02.30</v>
      </c>
      <c r="G41" s="12" t="s">
        <v>3549</v>
      </c>
      <c r="H41" s="12" t="s">
        <v>3550</v>
      </c>
      <c r="I41" s="13" t="str">
        <f t="shared" si="0"/>
        <v>02300</v>
      </c>
      <c r="J41" s="13" t="s">
        <v>150</v>
      </c>
      <c r="K41" s="14" t="s">
        <v>3552</v>
      </c>
      <c r="L41" s="9" t="str">
        <f t="shared" si="1"/>
        <v>02.30 - Sběr a získávání volně rostoucích plodů a materiálů, kromě dřeva</v>
      </c>
      <c r="M41" s="9" t="s">
        <v>3553</v>
      </c>
      <c r="V41" s="13" t="s">
        <v>150</v>
      </c>
      <c r="W41" s="12" t="s">
        <v>3549</v>
      </c>
      <c r="X41" t="str">
        <f t="shared" si="3"/>
        <v>02300</v>
      </c>
      <c r="Y41" t="s">
        <v>150</v>
      </c>
    </row>
    <row r="42" spans="1:25" x14ac:dyDescent="0.25">
      <c r="A42" s="9">
        <v>4</v>
      </c>
      <c r="B42" s="9"/>
      <c r="C42" s="10"/>
      <c r="D42" s="10"/>
      <c r="E42" s="11" t="s">
        <v>3554</v>
      </c>
      <c r="F42" s="12" t="str">
        <f>E42</f>
        <v>02.40</v>
      </c>
      <c r="G42" s="12" t="s">
        <v>3554</v>
      </c>
      <c r="H42" s="12" t="s">
        <v>3555</v>
      </c>
      <c r="I42" s="13" t="str">
        <f t="shared" si="0"/>
        <v>02400</v>
      </c>
      <c r="J42" s="13" t="s">
        <v>153</v>
      </c>
      <c r="K42" s="14" t="s">
        <v>3556</v>
      </c>
      <c r="L42" s="9" t="str">
        <f t="shared" si="1"/>
        <v>02.40 - Podpůrné činnosti pro lesnictví</v>
      </c>
      <c r="M42" s="9" t="s">
        <v>3557</v>
      </c>
      <c r="V42" s="13" t="s">
        <v>153</v>
      </c>
      <c r="W42" s="12" t="s">
        <v>3554</v>
      </c>
      <c r="X42" t="str">
        <f t="shared" si="3"/>
        <v>02400</v>
      </c>
      <c r="Y42" t="s">
        <v>153</v>
      </c>
    </row>
    <row r="43" spans="1:25" x14ac:dyDescent="0.25">
      <c r="A43" s="9">
        <v>4</v>
      </c>
      <c r="B43" s="9"/>
      <c r="C43" s="10"/>
      <c r="D43" s="10"/>
      <c r="E43" s="11" t="s">
        <v>3558</v>
      </c>
      <c r="F43" s="12" t="str">
        <f t="shared" ref="F43:F54" si="6">E43</f>
        <v>03.11</v>
      </c>
      <c r="G43" s="12" t="s">
        <v>3558</v>
      </c>
      <c r="H43" s="12" t="s">
        <v>3559</v>
      </c>
      <c r="I43" s="13" t="str">
        <f t="shared" si="0"/>
        <v>03110</v>
      </c>
      <c r="J43" s="13" t="s">
        <v>156</v>
      </c>
      <c r="K43" s="14" t="s">
        <v>157</v>
      </c>
      <c r="L43" s="9" t="str">
        <f t="shared" si="1"/>
        <v>03.11 - Mořský rybolov</v>
      </c>
      <c r="M43" s="9" t="s">
        <v>3560</v>
      </c>
      <c r="V43" s="13" t="s">
        <v>156</v>
      </c>
      <c r="W43" s="12" t="s">
        <v>3558</v>
      </c>
      <c r="X43" t="str">
        <f t="shared" si="3"/>
        <v>03110</v>
      </c>
      <c r="Y43" t="s">
        <v>156</v>
      </c>
    </row>
    <row r="44" spans="1:25" x14ac:dyDescent="0.25">
      <c r="A44" s="9">
        <v>4</v>
      </c>
      <c r="B44" s="9"/>
      <c r="C44" s="10"/>
      <c r="D44" s="10"/>
      <c r="E44" s="11" t="s">
        <v>3561</v>
      </c>
      <c r="F44" s="12" t="str">
        <f t="shared" si="6"/>
        <v>03.12</v>
      </c>
      <c r="G44" s="12" t="s">
        <v>3561</v>
      </c>
      <c r="H44" s="12" t="s">
        <v>3562</v>
      </c>
      <c r="I44" s="13" t="str">
        <f t="shared" si="0"/>
        <v>03120</v>
      </c>
      <c r="J44" s="13" t="s">
        <v>162</v>
      </c>
      <c r="K44" s="14" t="s">
        <v>163</v>
      </c>
      <c r="L44" s="9" t="str">
        <f t="shared" si="1"/>
        <v>03.12 - Sladkovodní rybolov</v>
      </c>
      <c r="M44" s="9" t="s">
        <v>3563</v>
      </c>
      <c r="V44" s="13" t="s">
        <v>162</v>
      </c>
      <c r="W44" s="12" t="s">
        <v>3561</v>
      </c>
      <c r="X44" t="str">
        <f t="shared" si="3"/>
        <v>03120</v>
      </c>
      <c r="Y44" t="s">
        <v>162</v>
      </c>
    </row>
    <row r="45" spans="1:25" x14ac:dyDescent="0.25">
      <c r="A45" s="9">
        <v>4</v>
      </c>
      <c r="B45" s="9"/>
      <c r="C45" s="10"/>
      <c r="D45" s="10"/>
      <c r="E45" s="11" t="s">
        <v>3564</v>
      </c>
      <c r="F45" s="12" t="str">
        <f t="shared" si="6"/>
        <v>03.21</v>
      </c>
      <c r="G45" s="12" t="s">
        <v>3564</v>
      </c>
      <c r="H45" s="12" t="s">
        <v>3565</v>
      </c>
      <c r="I45" s="13" t="str">
        <f t="shared" si="0"/>
        <v>03210</v>
      </c>
      <c r="J45" s="13" t="s">
        <v>165</v>
      </c>
      <c r="K45" s="17" t="s">
        <v>166</v>
      </c>
      <c r="L45" s="9" t="str">
        <f t="shared" si="1"/>
        <v>03.21 - Mořská akvakultura</v>
      </c>
      <c r="M45" s="9" t="s">
        <v>3566</v>
      </c>
      <c r="V45" s="13" t="s">
        <v>165</v>
      </c>
      <c r="W45" s="12" t="s">
        <v>3564</v>
      </c>
      <c r="X45" t="str">
        <f t="shared" si="3"/>
        <v>03210</v>
      </c>
      <c r="Y45" t="s">
        <v>165</v>
      </c>
    </row>
    <row r="46" spans="1:25" x14ac:dyDescent="0.25">
      <c r="A46" s="9">
        <v>4</v>
      </c>
      <c r="B46" s="9"/>
      <c r="C46" s="10"/>
      <c r="D46" s="10"/>
      <c r="E46" s="11" t="s">
        <v>3567</v>
      </c>
      <c r="F46" s="12" t="str">
        <f t="shared" si="6"/>
        <v>03.22</v>
      </c>
      <c r="G46" s="12" t="s">
        <v>3567</v>
      </c>
      <c r="H46" s="12" t="s">
        <v>3568</v>
      </c>
      <c r="I46" s="13" t="str">
        <f t="shared" si="0"/>
        <v>03220</v>
      </c>
      <c r="J46" s="13" t="s">
        <v>168</v>
      </c>
      <c r="K46" s="14" t="s">
        <v>169</v>
      </c>
      <c r="L46" s="9" t="str">
        <f t="shared" si="1"/>
        <v>03.22 - Sladkovodní akvakultura</v>
      </c>
      <c r="M46" s="9" t="s">
        <v>3569</v>
      </c>
      <c r="V46" s="13" t="s">
        <v>168</v>
      </c>
      <c r="W46" s="12" t="s">
        <v>3567</v>
      </c>
      <c r="X46" t="str">
        <f t="shared" si="3"/>
        <v>03220</v>
      </c>
      <c r="Y46" t="s">
        <v>168</v>
      </c>
    </row>
    <row r="47" spans="1:25" x14ac:dyDescent="0.25">
      <c r="A47" s="9">
        <v>4</v>
      </c>
      <c r="B47" s="9"/>
      <c r="C47" s="10"/>
      <c r="D47" s="10"/>
      <c r="E47" s="11" t="s">
        <v>3570</v>
      </c>
      <c r="F47" s="12" t="str">
        <f t="shared" si="6"/>
        <v>05.10</v>
      </c>
      <c r="G47" s="12" t="s">
        <v>3570</v>
      </c>
      <c r="H47" s="12" t="s">
        <v>3571</v>
      </c>
      <c r="I47" s="13" t="str">
        <f t="shared" si="0"/>
        <v>05100</v>
      </c>
      <c r="J47" s="13" t="s">
        <v>172</v>
      </c>
      <c r="K47" s="14" t="s">
        <v>173</v>
      </c>
      <c r="L47" s="9" t="str">
        <f t="shared" si="1"/>
        <v>05.10 - Těžba a úprava černého uhlí</v>
      </c>
      <c r="M47" s="9" t="s">
        <v>3572</v>
      </c>
      <c r="V47" s="13" t="s">
        <v>172</v>
      </c>
      <c r="W47" s="12" t="s">
        <v>3570</v>
      </c>
      <c r="X47" t="str">
        <f t="shared" si="3"/>
        <v>05100</v>
      </c>
      <c r="Y47" t="s">
        <v>172</v>
      </c>
    </row>
    <row r="48" spans="1:25" x14ac:dyDescent="0.25">
      <c r="A48" s="9">
        <v>5</v>
      </c>
      <c r="B48" s="9"/>
      <c r="C48" s="10"/>
      <c r="D48" s="10"/>
      <c r="E48" s="11" t="s">
        <v>3573</v>
      </c>
      <c r="F48" s="12" t="str">
        <f t="shared" si="6"/>
        <v>05.10.1</v>
      </c>
      <c r="G48" s="12" t="s">
        <v>3573</v>
      </c>
      <c r="H48" s="12" t="s">
        <v>177</v>
      </c>
      <c r="I48" s="13" t="str">
        <f t="shared" si="0"/>
        <v>05101</v>
      </c>
      <c r="J48" s="13" t="s">
        <v>177</v>
      </c>
      <c r="K48" s="14" t="s">
        <v>175</v>
      </c>
      <c r="L48" s="9" t="str">
        <f t="shared" si="1"/>
        <v>05.10.1 - Těžba černého uhlí</v>
      </c>
      <c r="M48" s="9" t="s">
        <v>3574</v>
      </c>
      <c r="V48" s="13" t="s">
        <v>177</v>
      </c>
      <c r="W48" s="12" t="s">
        <v>3573</v>
      </c>
      <c r="X48" t="str">
        <f t="shared" si="3"/>
        <v>05101</v>
      </c>
      <c r="Y48" t="s">
        <v>177</v>
      </c>
    </row>
    <row r="49" spans="1:25" ht="15.75" x14ac:dyDescent="0.25">
      <c r="A49" s="9">
        <v>5</v>
      </c>
      <c r="B49" s="9"/>
      <c r="C49" s="16"/>
      <c r="D49" s="16"/>
      <c r="E49" s="11" t="s">
        <v>3575</v>
      </c>
      <c r="F49" s="12" t="str">
        <f t="shared" si="6"/>
        <v>05.10.2</v>
      </c>
      <c r="G49" s="12" t="s">
        <v>3575</v>
      </c>
      <c r="H49" s="12" t="s">
        <v>181</v>
      </c>
      <c r="I49" s="13" t="str">
        <f t="shared" si="0"/>
        <v>05102</v>
      </c>
      <c r="J49" s="13" t="s">
        <v>181</v>
      </c>
      <c r="K49" s="14" t="s">
        <v>182</v>
      </c>
      <c r="L49" s="9" t="str">
        <f t="shared" si="1"/>
        <v>05.10.2 - Úprava černého uhlí</v>
      </c>
      <c r="M49" s="9" t="s">
        <v>3576</v>
      </c>
      <c r="V49" s="13" t="s">
        <v>181</v>
      </c>
      <c r="W49" s="12" t="s">
        <v>3575</v>
      </c>
      <c r="X49" t="str">
        <f t="shared" si="3"/>
        <v>05102</v>
      </c>
      <c r="Y49" t="s">
        <v>181</v>
      </c>
    </row>
    <row r="50" spans="1:25" x14ac:dyDescent="0.25">
      <c r="A50" s="9">
        <v>4</v>
      </c>
      <c r="B50" s="9"/>
      <c r="C50" s="10"/>
      <c r="D50" s="10"/>
      <c r="E50" s="11" t="s">
        <v>3577</v>
      </c>
      <c r="F50" s="12" t="str">
        <f t="shared" si="6"/>
        <v>05.20</v>
      </c>
      <c r="G50" s="12" t="s">
        <v>3577</v>
      </c>
      <c r="H50" s="12" t="s">
        <v>3578</v>
      </c>
      <c r="I50" s="13" t="str">
        <f t="shared" si="0"/>
        <v>05200</v>
      </c>
      <c r="J50" s="13" t="s">
        <v>184</v>
      </c>
      <c r="K50" s="14" t="s">
        <v>185</v>
      </c>
      <c r="L50" s="9" t="str">
        <f t="shared" si="1"/>
        <v>05.20 - Těžba a úprava hnědého uhlí</v>
      </c>
      <c r="M50" s="9" t="s">
        <v>3579</v>
      </c>
      <c r="V50" s="13" t="s">
        <v>184</v>
      </c>
      <c r="W50" s="12" t="s">
        <v>3577</v>
      </c>
      <c r="X50" t="str">
        <f t="shared" si="3"/>
        <v>05200</v>
      </c>
      <c r="Y50" t="s">
        <v>184</v>
      </c>
    </row>
    <row r="51" spans="1:25" ht="15.75" x14ac:dyDescent="0.25">
      <c r="A51" s="9">
        <v>5</v>
      </c>
      <c r="B51" s="9"/>
      <c r="C51" s="16"/>
      <c r="D51" s="16"/>
      <c r="E51" s="11" t="s">
        <v>3580</v>
      </c>
      <c r="F51" s="12" t="str">
        <f t="shared" si="6"/>
        <v>05.20.1</v>
      </c>
      <c r="G51" s="12" t="s">
        <v>3580</v>
      </c>
      <c r="H51" s="12" t="s">
        <v>189</v>
      </c>
      <c r="I51" s="13" t="str">
        <f t="shared" si="0"/>
        <v>05201</v>
      </c>
      <c r="J51" s="13" t="s">
        <v>189</v>
      </c>
      <c r="K51" s="14" t="s">
        <v>190</v>
      </c>
      <c r="L51" s="9" t="str">
        <f t="shared" si="1"/>
        <v>05.20.1 - Těžba hnědého uhlí, kromě lignitu</v>
      </c>
      <c r="M51" s="9" t="s">
        <v>3581</v>
      </c>
      <c r="V51" s="13" t="s">
        <v>189</v>
      </c>
      <c r="W51" s="12" t="s">
        <v>3580</v>
      </c>
      <c r="X51" t="str">
        <f t="shared" si="3"/>
        <v>05201</v>
      </c>
      <c r="Y51" t="s">
        <v>189</v>
      </c>
    </row>
    <row r="52" spans="1:25" ht="15.75" x14ac:dyDescent="0.25">
      <c r="A52" s="9">
        <v>5</v>
      </c>
      <c r="B52" s="9"/>
      <c r="C52" s="16"/>
      <c r="D52" s="16"/>
      <c r="E52" s="11" t="s">
        <v>3582</v>
      </c>
      <c r="F52" s="12" t="str">
        <f t="shared" si="6"/>
        <v xml:space="preserve">05.20.2  </v>
      </c>
      <c r="G52" s="12" t="s">
        <v>3582</v>
      </c>
      <c r="H52" s="12" t="s">
        <v>3583</v>
      </c>
      <c r="I52" s="13" t="str">
        <f t="shared" si="0"/>
        <v xml:space="preserve">05202  </v>
      </c>
      <c r="J52" s="13" t="s">
        <v>3583</v>
      </c>
      <c r="K52" s="14" t="s">
        <v>195</v>
      </c>
      <c r="L52" s="9" t="str">
        <f t="shared" si="1"/>
        <v>05.20.2   - Úprava hnědého uhlí, kromě lignitu</v>
      </c>
      <c r="M52" s="9" t="s">
        <v>3584</v>
      </c>
      <c r="V52" s="13" t="s">
        <v>3583</v>
      </c>
      <c r="W52" s="12" t="s">
        <v>3582</v>
      </c>
      <c r="X52" t="str">
        <f>CLEAN(V52)</f>
        <v xml:space="preserve">05202  </v>
      </c>
      <c r="Y52" t="s">
        <v>3583</v>
      </c>
    </row>
    <row r="53" spans="1:25" ht="15.75" x14ac:dyDescent="0.25">
      <c r="A53" s="9">
        <v>5</v>
      </c>
      <c r="B53" s="9"/>
      <c r="C53" s="16"/>
      <c r="D53" s="16"/>
      <c r="E53" s="11" t="s">
        <v>3585</v>
      </c>
      <c r="F53" s="12" t="str">
        <f t="shared" si="6"/>
        <v xml:space="preserve">05.20.3  </v>
      </c>
      <c r="G53" s="12" t="s">
        <v>3585</v>
      </c>
      <c r="H53" s="12" t="s">
        <v>3586</v>
      </c>
      <c r="I53" s="13" t="str">
        <f t="shared" si="0"/>
        <v xml:space="preserve">05203  </v>
      </c>
      <c r="J53" s="13" t="s">
        <v>3586</v>
      </c>
      <c r="K53" s="14" t="s">
        <v>200</v>
      </c>
      <c r="L53" s="9" t="str">
        <f t="shared" si="1"/>
        <v>05.20.3   - Těžba lignitu</v>
      </c>
      <c r="M53" s="9" t="s">
        <v>3587</v>
      </c>
      <c r="V53" s="13" t="s">
        <v>3586</v>
      </c>
      <c r="W53" s="12" t="s">
        <v>3585</v>
      </c>
      <c r="X53" t="str">
        <f t="shared" si="3"/>
        <v xml:space="preserve">05203  </v>
      </c>
      <c r="Y53" t="s">
        <v>3586</v>
      </c>
    </row>
    <row r="54" spans="1:25" ht="15.75" x14ac:dyDescent="0.25">
      <c r="A54" s="9">
        <v>5</v>
      </c>
      <c r="B54" s="9"/>
      <c r="C54" s="16"/>
      <c r="D54" s="16"/>
      <c r="E54" s="11" t="s">
        <v>3588</v>
      </c>
      <c r="F54" s="12" t="str">
        <f t="shared" si="6"/>
        <v xml:space="preserve">05.20.4  </v>
      </c>
      <c r="G54" s="12" t="s">
        <v>3588</v>
      </c>
      <c r="H54" s="12" t="s">
        <v>3589</v>
      </c>
      <c r="I54" s="13" t="str">
        <f t="shared" si="0"/>
        <v xml:space="preserve">05204  </v>
      </c>
      <c r="J54" s="13" t="s">
        <v>3589</v>
      </c>
      <c r="K54" s="14" t="s">
        <v>205</v>
      </c>
      <c r="L54" s="9" t="str">
        <f t="shared" si="1"/>
        <v>05.20.4   - Úprava lignitu</v>
      </c>
      <c r="M54" s="9" t="s">
        <v>3590</v>
      </c>
      <c r="V54" s="13" t="s">
        <v>3589</v>
      </c>
      <c r="W54" s="12" t="s">
        <v>3588</v>
      </c>
      <c r="X54" t="str">
        <f t="shared" si="3"/>
        <v xml:space="preserve">05204  </v>
      </c>
      <c r="Y54" t="s">
        <v>3589</v>
      </c>
    </row>
    <row r="55" spans="1:25" x14ac:dyDescent="0.25">
      <c r="A55" s="9">
        <v>4</v>
      </c>
      <c r="B55" s="9"/>
      <c r="C55" s="10"/>
      <c r="D55" s="10"/>
      <c r="E55" s="11" t="s">
        <v>3591</v>
      </c>
      <c r="F55" s="12" t="str">
        <f>E55</f>
        <v>06.10</v>
      </c>
      <c r="G55" s="12" t="s">
        <v>3591</v>
      </c>
      <c r="H55" s="12" t="s">
        <v>3592</v>
      </c>
      <c r="I55" s="13" t="str">
        <f t="shared" si="0"/>
        <v>06100</v>
      </c>
      <c r="J55" s="13" t="s">
        <v>207</v>
      </c>
      <c r="K55" s="14" t="s">
        <v>208</v>
      </c>
      <c r="L55" s="9" t="str">
        <f t="shared" si="1"/>
        <v>06.10 - Těžba ropy</v>
      </c>
      <c r="M55" s="9" t="s">
        <v>3593</v>
      </c>
      <c r="V55" s="13" t="s">
        <v>207</v>
      </c>
      <c r="W55" s="12" t="s">
        <v>3591</v>
      </c>
      <c r="X55" t="str">
        <f t="shared" si="3"/>
        <v>06100</v>
      </c>
      <c r="Y55" t="s">
        <v>207</v>
      </c>
    </row>
    <row r="56" spans="1:25" x14ac:dyDescent="0.25">
      <c r="A56" s="9">
        <v>4</v>
      </c>
      <c r="B56" s="9"/>
      <c r="C56" s="10"/>
      <c r="D56" s="10"/>
      <c r="E56" s="11" t="s">
        <v>3594</v>
      </c>
      <c r="F56" s="12" t="str">
        <f>E56</f>
        <v>06.20</v>
      </c>
      <c r="G56" s="12" t="s">
        <v>3594</v>
      </c>
      <c r="H56" s="12" t="s">
        <v>3595</v>
      </c>
      <c r="I56" s="13" t="str">
        <f t="shared" si="0"/>
        <v>06200</v>
      </c>
      <c r="J56" s="13" t="s">
        <v>210</v>
      </c>
      <c r="K56" s="14" t="s">
        <v>211</v>
      </c>
      <c r="L56" s="9" t="str">
        <f t="shared" si="1"/>
        <v>06.20 - Těžba zemního plynu</v>
      </c>
      <c r="M56" s="9" t="s">
        <v>3596</v>
      </c>
      <c r="V56" s="13" t="s">
        <v>210</v>
      </c>
      <c r="W56" s="12" t="s">
        <v>3594</v>
      </c>
      <c r="X56" t="str">
        <f t="shared" si="3"/>
        <v>06200</v>
      </c>
      <c r="Y56" t="s">
        <v>210</v>
      </c>
    </row>
    <row r="57" spans="1:25" x14ac:dyDescent="0.25">
      <c r="A57" s="9">
        <v>4</v>
      </c>
      <c r="B57" s="9"/>
      <c r="C57" s="10"/>
      <c r="D57" s="10"/>
      <c r="E57" s="11" t="s">
        <v>3597</v>
      </c>
      <c r="F57" s="12" t="str">
        <f t="shared" ref="F57:F71" si="7">E57</f>
        <v>07.10</v>
      </c>
      <c r="G57" s="12" t="s">
        <v>3597</v>
      </c>
      <c r="H57" s="12" t="s">
        <v>3598</v>
      </c>
      <c r="I57" s="13" t="str">
        <f t="shared" si="0"/>
        <v>07100</v>
      </c>
      <c r="J57" s="13" t="s">
        <v>213</v>
      </c>
      <c r="K57" s="14" t="s">
        <v>214</v>
      </c>
      <c r="L57" s="9" t="str">
        <f t="shared" si="1"/>
        <v>07.10 - Těžba a úprava železných rud</v>
      </c>
      <c r="M57" s="9" t="s">
        <v>3599</v>
      </c>
      <c r="V57" s="13" t="s">
        <v>213</v>
      </c>
      <c r="W57" s="12" t="s">
        <v>3597</v>
      </c>
      <c r="X57" t="str">
        <f t="shared" si="3"/>
        <v>07100</v>
      </c>
      <c r="Y57" t="s">
        <v>213</v>
      </c>
    </row>
    <row r="58" spans="1:25" ht="15.75" x14ac:dyDescent="0.25">
      <c r="A58" s="9">
        <v>5</v>
      </c>
      <c r="B58" s="9"/>
      <c r="C58" s="16"/>
      <c r="D58" s="16"/>
      <c r="E58" s="11" t="s">
        <v>3600</v>
      </c>
      <c r="F58" s="12" t="str">
        <f t="shared" si="7"/>
        <v xml:space="preserve">07.10.1  </v>
      </c>
      <c r="G58" s="12" t="s">
        <v>3600</v>
      </c>
      <c r="H58" s="12" t="s">
        <v>3601</v>
      </c>
      <c r="I58" s="13" t="str">
        <f t="shared" si="0"/>
        <v xml:space="preserve">07101  </v>
      </c>
      <c r="J58" s="13" t="s">
        <v>3601</v>
      </c>
      <c r="K58" s="14" t="s">
        <v>216</v>
      </c>
      <c r="L58" s="9" t="str">
        <f t="shared" si="1"/>
        <v>07.10.1   - Těžba železných rud</v>
      </c>
      <c r="M58" s="9" t="s">
        <v>3602</v>
      </c>
      <c r="V58" s="13" t="s">
        <v>3601</v>
      </c>
      <c r="W58" s="12" t="s">
        <v>3600</v>
      </c>
      <c r="X58" t="str">
        <f t="shared" si="3"/>
        <v xml:space="preserve">07101  </v>
      </c>
      <c r="Y58" t="s">
        <v>3601</v>
      </c>
    </row>
    <row r="59" spans="1:25" ht="15.75" x14ac:dyDescent="0.25">
      <c r="A59" s="9">
        <v>5</v>
      </c>
      <c r="B59" s="9"/>
      <c r="C59" s="16"/>
      <c r="D59" s="16"/>
      <c r="E59" s="11" t="s">
        <v>3603</v>
      </c>
      <c r="F59" s="12" t="str">
        <f t="shared" si="7"/>
        <v xml:space="preserve">07.10.2  </v>
      </c>
      <c r="G59" s="12" t="s">
        <v>3603</v>
      </c>
      <c r="H59" s="12" t="s">
        <v>3604</v>
      </c>
      <c r="I59" s="13" t="str">
        <f t="shared" si="0"/>
        <v xml:space="preserve">07102  </v>
      </c>
      <c r="J59" s="13" t="s">
        <v>3604</v>
      </c>
      <c r="K59" s="14" t="s">
        <v>223</v>
      </c>
      <c r="L59" s="9" t="str">
        <f t="shared" si="1"/>
        <v>07.10.2   - Úprava železných rud</v>
      </c>
      <c r="M59" s="9" t="s">
        <v>3605</v>
      </c>
      <c r="V59" s="13" t="s">
        <v>3604</v>
      </c>
      <c r="W59" s="12" t="s">
        <v>3603</v>
      </c>
      <c r="X59" t="str">
        <f t="shared" si="3"/>
        <v xml:space="preserve">07102  </v>
      </c>
      <c r="Y59" t="s">
        <v>3604</v>
      </c>
    </row>
    <row r="60" spans="1:25" x14ac:dyDescent="0.25">
      <c r="A60" s="9">
        <v>4</v>
      </c>
      <c r="B60" s="9"/>
      <c r="C60" s="10"/>
      <c r="D60" s="10"/>
      <c r="E60" s="11" t="s">
        <v>3606</v>
      </c>
      <c r="F60" s="12" t="str">
        <f t="shared" si="7"/>
        <v>07.21</v>
      </c>
      <c r="G60" s="12" t="s">
        <v>3606</v>
      </c>
      <c r="H60" s="12" t="s">
        <v>3607</v>
      </c>
      <c r="I60" s="13" t="str">
        <f t="shared" si="0"/>
        <v>07210</v>
      </c>
      <c r="J60" s="13" t="s">
        <v>225</v>
      </c>
      <c r="K60" s="14" t="s">
        <v>226</v>
      </c>
      <c r="L60" s="9" t="str">
        <f t="shared" si="1"/>
        <v>07.21 - Těžba a úprava uranových a thoriových rud</v>
      </c>
      <c r="M60" s="9" t="s">
        <v>3608</v>
      </c>
      <c r="V60" s="13" t="s">
        <v>225</v>
      </c>
      <c r="W60" s="12" t="s">
        <v>3606</v>
      </c>
      <c r="X60" t="str">
        <f t="shared" si="3"/>
        <v>07210</v>
      </c>
      <c r="Y60" t="s">
        <v>225</v>
      </c>
    </row>
    <row r="61" spans="1:25" ht="15.75" x14ac:dyDescent="0.25">
      <c r="A61" s="9">
        <v>5</v>
      </c>
      <c r="B61" s="9"/>
      <c r="C61" s="16"/>
      <c r="D61" s="16"/>
      <c r="E61" s="11" t="s">
        <v>3609</v>
      </c>
      <c r="F61" s="12" t="str">
        <f t="shared" si="7"/>
        <v xml:space="preserve">07.21.1   </v>
      </c>
      <c r="G61" s="12" t="s">
        <v>3609</v>
      </c>
      <c r="H61" s="12" t="s">
        <v>3610</v>
      </c>
      <c r="I61" s="13" t="str">
        <f t="shared" si="0"/>
        <v xml:space="preserve">07211   </v>
      </c>
      <c r="J61" s="13" t="s">
        <v>3610</v>
      </c>
      <c r="K61" s="14" t="s">
        <v>228</v>
      </c>
      <c r="L61" s="9" t="str">
        <f t="shared" si="1"/>
        <v>07.21.1    - Těžba uranových a thoriových rud</v>
      </c>
      <c r="M61" s="9" t="s">
        <v>3611</v>
      </c>
      <c r="V61" s="13" t="s">
        <v>3610</v>
      </c>
      <c r="W61" s="12" t="s">
        <v>3609</v>
      </c>
      <c r="X61" t="str">
        <f t="shared" si="3"/>
        <v xml:space="preserve">07211   </v>
      </c>
      <c r="Y61" t="s">
        <v>3610</v>
      </c>
    </row>
    <row r="62" spans="1:25" ht="15.75" x14ac:dyDescent="0.25">
      <c r="A62" s="9">
        <v>5</v>
      </c>
      <c r="B62" s="9"/>
      <c r="C62" s="16"/>
      <c r="D62" s="16"/>
      <c r="E62" s="11" t="s">
        <v>3612</v>
      </c>
      <c r="F62" s="12" t="str">
        <f t="shared" si="7"/>
        <v xml:space="preserve">07.21.2  </v>
      </c>
      <c r="G62" s="12" t="s">
        <v>3612</v>
      </c>
      <c r="H62" s="12" t="s">
        <v>3613</v>
      </c>
      <c r="I62" s="13" t="str">
        <f t="shared" si="0"/>
        <v xml:space="preserve">07212  </v>
      </c>
      <c r="J62" s="13" t="s">
        <v>3613</v>
      </c>
      <c r="K62" s="14" t="s">
        <v>235</v>
      </c>
      <c r="L62" s="9" t="str">
        <f t="shared" si="1"/>
        <v>07.21.2   - Úprava uranových a thoriových rud</v>
      </c>
      <c r="M62" s="9" t="s">
        <v>3614</v>
      </c>
      <c r="V62" s="13" t="s">
        <v>3613</v>
      </c>
      <c r="W62" s="12" t="s">
        <v>3612</v>
      </c>
      <c r="X62" t="str">
        <f t="shared" si="3"/>
        <v xml:space="preserve">07212  </v>
      </c>
      <c r="Y62" t="s">
        <v>3613</v>
      </c>
    </row>
    <row r="63" spans="1:25" x14ac:dyDescent="0.25">
      <c r="A63" s="9">
        <v>4</v>
      </c>
      <c r="B63" s="9"/>
      <c r="C63" s="10"/>
      <c r="D63" s="10"/>
      <c r="E63" s="11" t="s">
        <v>3615</v>
      </c>
      <c r="F63" s="12" t="str">
        <f t="shared" si="7"/>
        <v>07.29</v>
      </c>
      <c r="G63" s="12" t="s">
        <v>3615</v>
      </c>
      <c r="H63" s="12" t="s">
        <v>3616</v>
      </c>
      <c r="I63" s="13" t="str">
        <f t="shared" si="0"/>
        <v>07290</v>
      </c>
      <c r="J63" s="13" t="s">
        <v>237</v>
      </c>
      <c r="K63" s="14" t="s">
        <v>3617</v>
      </c>
      <c r="L63" s="9" t="str">
        <f t="shared" si="1"/>
        <v xml:space="preserve">07.29 - Těžba a úprava ostatních neželezných rud </v>
      </c>
      <c r="M63" s="9" t="s">
        <v>3618</v>
      </c>
      <c r="V63" s="13" t="s">
        <v>237</v>
      </c>
      <c r="W63" s="12" t="s">
        <v>3615</v>
      </c>
      <c r="X63" t="str">
        <f t="shared" si="3"/>
        <v>07290</v>
      </c>
      <c r="Y63" t="s">
        <v>237</v>
      </c>
    </row>
    <row r="64" spans="1:25" ht="15.75" x14ac:dyDescent="0.25">
      <c r="A64" s="9">
        <v>5</v>
      </c>
      <c r="B64" s="9"/>
      <c r="C64" s="16"/>
      <c r="D64" s="16"/>
      <c r="E64" s="11" t="s">
        <v>3619</v>
      </c>
      <c r="F64" s="12" t="str">
        <f t="shared" si="7"/>
        <v xml:space="preserve">07.29.1   </v>
      </c>
      <c r="G64" s="12" t="s">
        <v>3619</v>
      </c>
      <c r="H64" s="12" t="s">
        <v>3620</v>
      </c>
      <c r="I64" s="13" t="str">
        <f t="shared" si="0"/>
        <v xml:space="preserve">07291   </v>
      </c>
      <c r="J64" s="13" t="s">
        <v>3620</v>
      </c>
      <c r="K64" s="14" t="s">
        <v>240</v>
      </c>
      <c r="L64" s="9" t="str">
        <f t="shared" si="1"/>
        <v>07.29.1    - Těžba ostatních neželezných rud</v>
      </c>
      <c r="M64" s="9" t="s">
        <v>3621</v>
      </c>
      <c r="V64" s="13" t="s">
        <v>3620</v>
      </c>
      <c r="W64" s="12" t="s">
        <v>3619</v>
      </c>
      <c r="X64" t="str">
        <f t="shared" si="3"/>
        <v xml:space="preserve">07291   </v>
      </c>
      <c r="Y64" t="s">
        <v>3620</v>
      </c>
    </row>
    <row r="65" spans="1:25" ht="15.75" x14ac:dyDescent="0.25">
      <c r="A65" s="9">
        <v>5</v>
      </c>
      <c r="B65" s="9"/>
      <c r="C65" s="16"/>
      <c r="D65" s="16"/>
      <c r="E65" s="11" t="s">
        <v>3622</v>
      </c>
      <c r="F65" s="12" t="str">
        <f t="shared" si="7"/>
        <v xml:space="preserve">07.29.2   </v>
      </c>
      <c r="G65" s="12" t="s">
        <v>3622</v>
      </c>
      <c r="H65" s="12" t="s">
        <v>3623</v>
      </c>
      <c r="I65" s="13" t="str">
        <f t="shared" si="0"/>
        <v xml:space="preserve">07292   </v>
      </c>
      <c r="J65" s="13" t="s">
        <v>3623</v>
      </c>
      <c r="K65" s="14" t="s">
        <v>247</v>
      </c>
      <c r="L65" s="9" t="str">
        <f t="shared" si="1"/>
        <v>07.29.2    - Úprava ostatních neželezných rud</v>
      </c>
      <c r="M65" s="9" t="s">
        <v>3624</v>
      </c>
      <c r="V65" s="13" t="s">
        <v>3623</v>
      </c>
      <c r="W65" s="12" t="s">
        <v>3622</v>
      </c>
      <c r="X65" t="str">
        <f t="shared" si="3"/>
        <v xml:space="preserve">07292   </v>
      </c>
      <c r="Y65" t="s">
        <v>3623</v>
      </c>
    </row>
    <row r="66" spans="1:25" x14ac:dyDescent="0.25">
      <c r="A66" s="9">
        <v>4</v>
      </c>
      <c r="B66" s="9"/>
      <c r="C66" s="10"/>
      <c r="D66" s="10"/>
      <c r="E66" s="11" t="s">
        <v>3625</v>
      </c>
      <c r="F66" s="12" t="str">
        <f t="shared" si="7"/>
        <v>08.11</v>
      </c>
      <c r="G66" s="12" t="s">
        <v>3625</v>
      </c>
      <c r="H66" s="12" t="s">
        <v>3626</v>
      </c>
      <c r="I66" s="13" t="str">
        <f t="shared" si="0"/>
        <v>08110</v>
      </c>
      <c r="J66" s="13" t="s">
        <v>249</v>
      </c>
      <c r="K66" s="14" t="s">
        <v>3627</v>
      </c>
      <c r="L66" s="9" t="str">
        <f t="shared" si="1"/>
        <v>08.11 - Dobývání kamene pro výtvarné nebo stavební účely, vápence, sádrovce, křídy a břidlice</v>
      </c>
      <c r="M66" s="9" t="s">
        <v>3628</v>
      </c>
      <c r="V66" s="13" t="s">
        <v>249</v>
      </c>
      <c r="W66" s="12" t="s">
        <v>3625</v>
      </c>
      <c r="X66" t="str">
        <f t="shared" si="3"/>
        <v>08110</v>
      </c>
      <c r="Y66" t="s">
        <v>249</v>
      </c>
    </row>
    <row r="67" spans="1:25" x14ac:dyDescent="0.25">
      <c r="A67" s="9">
        <v>4</v>
      </c>
      <c r="B67" s="9"/>
      <c r="C67" s="10"/>
      <c r="D67" s="10"/>
      <c r="E67" s="11" t="s">
        <v>3629</v>
      </c>
      <c r="F67" s="12" t="str">
        <f t="shared" si="7"/>
        <v>08.12</v>
      </c>
      <c r="G67" s="12" t="s">
        <v>3629</v>
      </c>
      <c r="H67" s="12" t="s">
        <v>3630</v>
      </c>
      <c r="I67" s="13" t="str">
        <f t="shared" si="0"/>
        <v>08120</v>
      </c>
      <c r="J67" s="13" t="s">
        <v>254</v>
      </c>
      <c r="K67" s="14" t="s">
        <v>255</v>
      </c>
      <c r="L67" s="9" t="str">
        <f t="shared" si="1"/>
        <v>08.12 - Provoz pískoven a štěrkopískoven; těžba jílů a kaolinu</v>
      </c>
      <c r="M67" s="9" t="s">
        <v>3631</v>
      </c>
      <c r="V67" s="13" t="s">
        <v>254</v>
      </c>
      <c r="W67" s="12" t="s">
        <v>3629</v>
      </c>
      <c r="X67" t="str">
        <f t="shared" si="3"/>
        <v>08120</v>
      </c>
      <c r="Y67" t="s">
        <v>254</v>
      </c>
    </row>
    <row r="68" spans="1:25" x14ac:dyDescent="0.25">
      <c r="A68" s="9">
        <v>4</v>
      </c>
      <c r="B68" s="9"/>
      <c r="C68" s="10"/>
      <c r="D68" s="10"/>
      <c r="E68" s="11" t="s">
        <v>3632</v>
      </c>
      <c r="F68" s="12" t="str">
        <f t="shared" si="7"/>
        <v>08.91</v>
      </c>
      <c r="G68" s="12" t="s">
        <v>3632</v>
      </c>
      <c r="H68" s="12" t="s">
        <v>3633</v>
      </c>
      <c r="I68" s="13" t="str">
        <f t="shared" ref="I68:I131" si="8">IF(LEN(H68)=1,H68,IF(LEN(H68)=2,_xlfn.CONCAT(H68,"000"),IF(LEN(H68)=3,_xlfn.CONCAT(H68,"00"),IF(LEN(H68)=4,_xlfn.CONCAT(H68,"0"),IF(LEN(H68)=5,_xlfn.CONCAT(H68,""),H68)))))</f>
        <v>08910</v>
      </c>
      <c r="J68" s="13" t="s">
        <v>259</v>
      </c>
      <c r="K68" s="14" t="s">
        <v>260</v>
      </c>
      <c r="L68" s="9" t="str">
        <f t="shared" ref="L68:L131" si="9">G68&amp;" - "&amp;K68</f>
        <v>08.91 - Těžba chemických minerálů a minerálů pro výrobu hnojiv</v>
      </c>
      <c r="M68" s="9" t="s">
        <v>3634</v>
      </c>
      <c r="V68" s="13" t="s">
        <v>259</v>
      </c>
      <c r="W68" s="12" t="s">
        <v>3632</v>
      </c>
      <c r="X68" t="str">
        <f t="shared" si="3"/>
        <v>08910</v>
      </c>
      <c r="Y68" t="s">
        <v>259</v>
      </c>
    </row>
    <row r="69" spans="1:25" x14ac:dyDescent="0.25">
      <c r="A69" s="9">
        <v>4</v>
      </c>
      <c r="B69" s="9"/>
      <c r="C69" s="10"/>
      <c r="D69" s="10"/>
      <c r="E69" s="11" t="s">
        <v>3635</v>
      </c>
      <c r="F69" s="12" t="str">
        <f t="shared" si="7"/>
        <v>08.92</v>
      </c>
      <c r="G69" s="12" t="s">
        <v>3635</v>
      </c>
      <c r="H69" s="12" t="s">
        <v>3636</v>
      </c>
      <c r="I69" s="13" t="str">
        <f t="shared" si="8"/>
        <v>08920</v>
      </c>
      <c r="J69" s="13" t="s">
        <v>262</v>
      </c>
      <c r="K69" s="14" t="s">
        <v>3637</v>
      </c>
      <c r="L69" s="9" t="str">
        <f t="shared" si="9"/>
        <v xml:space="preserve">08.92 - Těžba rašeliny </v>
      </c>
      <c r="M69" s="9" t="s">
        <v>3638</v>
      </c>
      <c r="V69" s="13" t="s">
        <v>262</v>
      </c>
      <c r="W69" s="12" t="s">
        <v>3635</v>
      </c>
      <c r="X69" t="str">
        <f t="shared" ref="X69:X132" si="10">CLEAN(V69)</f>
        <v>08920</v>
      </c>
      <c r="Y69" t="s">
        <v>262</v>
      </c>
    </row>
    <row r="70" spans="1:25" x14ac:dyDescent="0.25">
      <c r="A70" s="9">
        <v>4</v>
      </c>
      <c r="B70" s="9"/>
      <c r="C70" s="10"/>
      <c r="D70" s="10"/>
      <c r="E70" s="11" t="s">
        <v>3639</v>
      </c>
      <c r="F70" s="12" t="str">
        <f t="shared" si="7"/>
        <v>08.93</v>
      </c>
      <c r="G70" s="12" t="s">
        <v>3639</v>
      </c>
      <c r="H70" s="12" t="s">
        <v>3640</v>
      </c>
      <c r="I70" s="13" t="str">
        <f t="shared" si="8"/>
        <v>08930</v>
      </c>
      <c r="J70" s="13" t="s">
        <v>265</v>
      </c>
      <c r="K70" s="14" t="s">
        <v>266</v>
      </c>
      <c r="L70" s="9" t="str">
        <f t="shared" si="9"/>
        <v>08.93 - Těžba soli</v>
      </c>
      <c r="M70" s="9" t="s">
        <v>3641</v>
      </c>
      <c r="V70" s="13" t="s">
        <v>265</v>
      </c>
      <c r="W70" s="12" t="s">
        <v>3639</v>
      </c>
      <c r="X70" t="str">
        <f t="shared" si="10"/>
        <v>08930</v>
      </c>
      <c r="Y70" t="s">
        <v>265</v>
      </c>
    </row>
    <row r="71" spans="1:25" x14ac:dyDescent="0.25">
      <c r="A71" s="9">
        <v>4</v>
      </c>
      <c r="B71" s="9"/>
      <c r="C71" s="10"/>
      <c r="D71" s="10"/>
      <c r="E71" s="11" t="s">
        <v>3642</v>
      </c>
      <c r="F71" s="12" t="str">
        <f t="shared" si="7"/>
        <v>08.99</v>
      </c>
      <c r="G71" s="12" t="s">
        <v>3642</v>
      </c>
      <c r="H71" s="12" t="s">
        <v>3643</v>
      </c>
      <c r="I71" s="13" t="str">
        <f t="shared" si="8"/>
        <v>08990</v>
      </c>
      <c r="J71" s="13" t="s">
        <v>268</v>
      </c>
      <c r="K71" s="17" t="s">
        <v>269</v>
      </c>
      <c r="L71" s="9" t="str">
        <f t="shared" si="9"/>
        <v>08.99 - Ostatní těžba a dobývání j. n.</v>
      </c>
      <c r="M71" s="9" t="s">
        <v>3644</v>
      </c>
      <c r="V71" s="13" t="s">
        <v>268</v>
      </c>
      <c r="W71" s="12" t="s">
        <v>3642</v>
      </c>
      <c r="X71" t="str">
        <f t="shared" si="10"/>
        <v>08990</v>
      </c>
      <c r="Y71" t="s">
        <v>268</v>
      </c>
    </row>
    <row r="72" spans="1:25" x14ac:dyDescent="0.25">
      <c r="A72" s="9">
        <v>4</v>
      </c>
      <c r="B72" s="9"/>
      <c r="C72" s="10"/>
      <c r="D72" s="10"/>
      <c r="E72" s="11" t="s">
        <v>3645</v>
      </c>
      <c r="F72" s="12" t="str">
        <f>E72</f>
        <v>09.10</v>
      </c>
      <c r="G72" s="12" t="s">
        <v>3645</v>
      </c>
      <c r="H72" s="12" t="s">
        <v>3646</v>
      </c>
      <c r="I72" s="13" t="str">
        <f t="shared" si="8"/>
        <v>09100</v>
      </c>
      <c r="J72" s="13" t="s">
        <v>273</v>
      </c>
      <c r="K72" s="14" t="s">
        <v>3647</v>
      </c>
      <c r="L72" s="9" t="str">
        <f t="shared" si="9"/>
        <v>09.10 - Podpůrné činnosti při těžbě ropy a zemního plynu</v>
      </c>
      <c r="M72" s="9" t="s">
        <v>3648</v>
      </c>
      <c r="V72" s="13" t="s">
        <v>273</v>
      </c>
      <c r="W72" s="12" t="s">
        <v>3645</v>
      </c>
      <c r="X72" t="str">
        <f t="shared" si="10"/>
        <v>09100</v>
      </c>
      <c r="Y72" t="s">
        <v>273</v>
      </c>
    </row>
    <row r="73" spans="1:25" x14ac:dyDescent="0.25">
      <c r="A73" s="9">
        <v>4</v>
      </c>
      <c r="B73" s="9"/>
      <c r="C73" s="10"/>
      <c r="D73" s="10"/>
      <c r="E73" s="11" t="s">
        <v>3649</v>
      </c>
      <c r="F73" s="12" t="str">
        <f>E73</f>
        <v>09.90</v>
      </c>
      <c r="G73" s="12" t="s">
        <v>3649</v>
      </c>
      <c r="H73" s="12" t="s">
        <v>3650</v>
      </c>
      <c r="I73" s="13" t="str">
        <f t="shared" si="8"/>
        <v>09900</v>
      </c>
      <c r="J73" s="13" t="s">
        <v>278</v>
      </c>
      <c r="K73" s="14" t="s">
        <v>279</v>
      </c>
      <c r="L73" s="9" t="str">
        <f t="shared" si="9"/>
        <v>09.90 - Podpůrné činnosti při ostatní těžbě a dobývání</v>
      </c>
      <c r="M73" s="9" t="s">
        <v>3651</v>
      </c>
      <c r="V73" s="13" t="s">
        <v>278</v>
      </c>
      <c r="W73" s="12" t="s">
        <v>3649</v>
      </c>
      <c r="X73" t="str">
        <f t="shared" si="10"/>
        <v>09900</v>
      </c>
      <c r="Y73" t="s">
        <v>278</v>
      </c>
    </row>
    <row r="74" spans="1:25" x14ac:dyDescent="0.25">
      <c r="A74" s="9">
        <v>4</v>
      </c>
      <c r="B74" s="9"/>
      <c r="C74" s="10"/>
      <c r="D74" s="10"/>
      <c r="E74" s="11" t="s">
        <v>3652</v>
      </c>
      <c r="F74" s="12" t="str">
        <f t="shared" ref="F74:F76" si="11">E74</f>
        <v>10.11</v>
      </c>
      <c r="G74" s="12" t="s">
        <v>3652</v>
      </c>
      <c r="H74" s="12" t="s">
        <v>3653</v>
      </c>
      <c r="I74" s="13" t="str">
        <f t="shared" si="8"/>
        <v>10110</v>
      </c>
      <c r="J74" s="13" t="s">
        <v>283</v>
      </c>
      <c r="K74" s="14" t="s">
        <v>284</v>
      </c>
      <c r="L74" s="9" t="str">
        <f t="shared" si="9"/>
        <v>10.11 - Zpracování a konzervování masa, kromě drůbežího</v>
      </c>
      <c r="M74" s="9" t="s">
        <v>3654</v>
      </c>
      <c r="V74" s="13" t="s">
        <v>283</v>
      </c>
      <c r="W74" s="12" t="s">
        <v>3652</v>
      </c>
      <c r="X74" t="str">
        <f t="shared" si="10"/>
        <v>10110</v>
      </c>
      <c r="Y74" t="s">
        <v>283</v>
      </c>
    </row>
    <row r="75" spans="1:25" x14ac:dyDescent="0.25">
      <c r="A75" s="9">
        <v>4</v>
      </c>
      <c r="B75" s="9"/>
      <c r="C75" s="10"/>
      <c r="D75" s="10"/>
      <c r="E75" s="11" t="s">
        <v>3655</v>
      </c>
      <c r="F75" s="12" t="str">
        <f t="shared" si="11"/>
        <v>10.12</v>
      </c>
      <c r="G75" s="12" t="s">
        <v>3655</v>
      </c>
      <c r="H75" s="12" t="s">
        <v>3656</v>
      </c>
      <c r="I75" s="13" t="str">
        <f t="shared" si="8"/>
        <v>10120</v>
      </c>
      <c r="J75" s="13" t="s">
        <v>288</v>
      </c>
      <c r="K75" s="14" t="s">
        <v>289</v>
      </c>
      <c r="L75" s="9" t="str">
        <f t="shared" si="9"/>
        <v>10.12 - Zpracování a konzervování drůbežího masa</v>
      </c>
      <c r="M75" s="9" t="s">
        <v>3657</v>
      </c>
      <c r="V75" s="13" t="s">
        <v>288</v>
      </c>
      <c r="W75" s="12" t="s">
        <v>3655</v>
      </c>
      <c r="X75" t="str">
        <f t="shared" si="10"/>
        <v>10120</v>
      </c>
      <c r="Y75" t="s">
        <v>288</v>
      </c>
    </row>
    <row r="76" spans="1:25" x14ac:dyDescent="0.25">
      <c r="A76" s="9">
        <v>4</v>
      </c>
      <c r="B76" s="9"/>
      <c r="C76" s="10"/>
      <c r="D76" s="10"/>
      <c r="E76" s="11" t="s">
        <v>3658</v>
      </c>
      <c r="F76" s="12" t="str">
        <f t="shared" si="11"/>
        <v>10.13</v>
      </c>
      <c r="G76" s="12" t="s">
        <v>3658</v>
      </c>
      <c r="H76" s="12" t="s">
        <v>3659</v>
      </c>
      <c r="I76" s="13" t="str">
        <f t="shared" si="8"/>
        <v>10130</v>
      </c>
      <c r="J76" s="13" t="s">
        <v>291</v>
      </c>
      <c r="K76" s="14" t="s">
        <v>3661</v>
      </c>
      <c r="L76" s="9" t="str">
        <f t="shared" si="9"/>
        <v>10.13 - Výroba masných výrobků a výrobků z drůbežího masa</v>
      </c>
      <c r="M76" s="9" t="s">
        <v>3662</v>
      </c>
      <c r="V76" s="13" t="s">
        <v>291</v>
      </c>
      <c r="W76" s="12" t="s">
        <v>3658</v>
      </c>
      <c r="X76" t="str">
        <f t="shared" si="10"/>
        <v>10130</v>
      </c>
      <c r="Y76" t="s">
        <v>291</v>
      </c>
    </row>
    <row r="77" spans="1:25" x14ac:dyDescent="0.25">
      <c r="A77" s="9">
        <v>4</v>
      </c>
      <c r="B77" s="9"/>
      <c r="C77" s="10"/>
      <c r="D77" s="10"/>
      <c r="E77" s="11" t="s">
        <v>3663</v>
      </c>
      <c r="F77" s="12" t="str">
        <f>E77</f>
        <v>10.20</v>
      </c>
      <c r="G77" s="12" t="s">
        <v>3663</v>
      </c>
      <c r="H77" s="12" t="s">
        <v>3664</v>
      </c>
      <c r="I77" s="13" t="str">
        <f t="shared" si="8"/>
        <v>10200</v>
      </c>
      <c r="J77" s="13" t="s">
        <v>294</v>
      </c>
      <c r="K77" s="14" t="s">
        <v>295</v>
      </c>
      <c r="L77" s="9" t="str">
        <f t="shared" si="9"/>
        <v>10.20 - Zpracování a konzervování ryb, korýšů a měkkýšů</v>
      </c>
      <c r="M77" s="9" t="s">
        <v>3665</v>
      </c>
      <c r="V77" s="13" t="s">
        <v>294</v>
      </c>
      <c r="W77" s="12" t="s">
        <v>3663</v>
      </c>
      <c r="X77" t="str">
        <f t="shared" si="10"/>
        <v>10200</v>
      </c>
      <c r="Y77" t="s">
        <v>294</v>
      </c>
    </row>
    <row r="78" spans="1:25" x14ac:dyDescent="0.25">
      <c r="A78" s="9">
        <v>4</v>
      </c>
      <c r="B78" s="9"/>
      <c r="C78" s="10"/>
      <c r="D78" s="10"/>
      <c r="E78" s="11" t="s">
        <v>3666</v>
      </c>
      <c r="F78" s="12" t="str">
        <f t="shared" ref="F78:F105" si="12">E78</f>
        <v>10.31</v>
      </c>
      <c r="G78" s="12" t="s">
        <v>3666</v>
      </c>
      <c r="H78" s="12" t="s">
        <v>3667</v>
      </c>
      <c r="I78" s="13" t="str">
        <f t="shared" si="8"/>
        <v>10310</v>
      </c>
      <c r="J78" s="13" t="s">
        <v>297</v>
      </c>
      <c r="K78" s="14" t="s">
        <v>298</v>
      </c>
      <c r="L78" s="9" t="str">
        <f t="shared" si="9"/>
        <v>10.31 - Zpracování a konzervování brambor</v>
      </c>
      <c r="M78" s="9" t="s">
        <v>3668</v>
      </c>
      <c r="V78" s="13" t="s">
        <v>297</v>
      </c>
      <c r="W78" s="12" t="s">
        <v>3666</v>
      </c>
      <c r="X78" t="str">
        <f t="shared" si="10"/>
        <v>10310</v>
      </c>
      <c r="Y78" t="s">
        <v>297</v>
      </c>
    </row>
    <row r="79" spans="1:25" x14ac:dyDescent="0.25">
      <c r="A79" s="9">
        <v>4</v>
      </c>
      <c r="B79" s="9"/>
      <c r="C79" s="10"/>
      <c r="D79" s="10"/>
      <c r="E79" s="11" t="s">
        <v>3669</v>
      </c>
      <c r="F79" s="12" t="str">
        <f t="shared" si="12"/>
        <v>10.32</v>
      </c>
      <c r="G79" s="12" t="s">
        <v>3669</v>
      </c>
      <c r="H79" s="12" t="s">
        <v>3670</v>
      </c>
      <c r="I79" s="13" t="str">
        <f t="shared" si="8"/>
        <v>10320</v>
      </c>
      <c r="J79" s="13" t="s">
        <v>300</v>
      </c>
      <c r="K79" s="14" t="s">
        <v>301</v>
      </c>
      <c r="L79" s="9" t="str">
        <f t="shared" si="9"/>
        <v>10.32 - Výroba ovocných a zeleninových šťáv</v>
      </c>
      <c r="M79" s="9" t="s">
        <v>3671</v>
      </c>
      <c r="V79" s="13" t="s">
        <v>300</v>
      </c>
      <c r="W79" s="12" t="s">
        <v>3669</v>
      </c>
      <c r="X79" t="str">
        <f t="shared" si="10"/>
        <v>10320</v>
      </c>
      <c r="Y79" t="s">
        <v>300</v>
      </c>
    </row>
    <row r="80" spans="1:25" x14ac:dyDescent="0.25">
      <c r="A80" s="9">
        <v>4</v>
      </c>
      <c r="B80" s="9"/>
      <c r="C80" s="10"/>
      <c r="D80" s="10"/>
      <c r="E80" s="11" t="s">
        <v>3672</v>
      </c>
      <c r="F80" s="12" t="str">
        <f t="shared" si="12"/>
        <v>10.39</v>
      </c>
      <c r="G80" s="12" t="s">
        <v>3672</v>
      </c>
      <c r="H80" s="12" t="s">
        <v>3673</v>
      </c>
      <c r="I80" s="13" t="str">
        <f t="shared" si="8"/>
        <v>10390</v>
      </c>
      <c r="J80" s="13" t="s">
        <v>303</v>
      </c>
      <c r="K80" s="14" t="s">
        <v>3674</v>
      </c>
      <c r="L80" s="9" t="str">
        <f t="shared" si="9"/>
        <v xml:space="preserve">10.39 - Ostatní zpracování a konzervování ovoce a zeleniny </v>
      </c>
      <c r="M80" s="9" t="s">
        <v>3675</v>
      </c>
      <c r="V80" s="13" t="s">
        <v>303</v>
      </c>
      <c r="W80" s="12" t="s">
        <v>3672</v>
      </c>
      <c r="X80" t="str">
        <f t="shared" si="10"/>
        <v>10390</v>
      </c>
      <c r="Y80" t="s">
        <v>303</v>
      </c>
    </row>
    <row r="81" spans="1:25" x14ac:dyDescent="0.25">
      <c r="A81" s="9">
        <v>4</v>
      </c>
      <c r="B81" s="9"/>
      <c r="C81" s="10"/>
      <c r="D81" s="10"/>
      <c r="E81" s="11" t="s">
        <v>3676</v>
      </c>
      <c r="F81" s="12" t="str">
        <f t="shared" si="12"/>
        <v>10.41</v>
      </c>
      <c r="G81" s="12" t="s">
        <v>3676</v>
      </c>
      <c r="H81" s="12" t="s">
        <v>3677</v>
      </c>
      <c r="I81" s="13" t="str">
        <f t="shared" si="8"/>
        <v>10410</v>
      </c>
      <c r="J81" s="13" t="s">
        <v>306</v>
      </c>
      <c r="K81" s="14" t="s">
        <v>307</v>
      </c>
      <c r="L81" s="9" t="str">
        <f t="shared" si="9"/>
        <v>10.41 - Výroba olejů a tuků</v>
      </c>
      <c r="M81" s="9" t="s">
        <v>3678</v>
      </c>
      <c r="V81" s="13" t="s">
        <v>306</v>
      </c>
      <c r="W81" s="12" t="s">
        <v>3676</v>
      </c>
      <c r="X81" t="str">
        <f t="shared" si="10"/>
        <v>10410</v>
      </c>
      <c r="Y81" t="s">
        <v>306</v>
      </c>
    </row>
    <row r="82" spans="1:25" x14ac:dyDescent="0.25">
      <c r="A82" s="9">
        <v>4</v>
      </c>
      <c r="B82" s="9"/>
      <c r="C82" s="10"/>
      <c r="D82" s="10"/>
      <c r="E82" s="11" t="s">
        <v>3679</v>
      </c>
      <c r="F82" s="12" t="str">
        <f t="shared" si="12"/>
        <v>10.42</v>
      </c>
      <c r="G82" s="12" t="s">
        <v>3679</v>
      </c>
      <c r="H82" s="12" t="s">
        <v>3680</v>
      </c>
      <c r="I82" s="13" t="str">
        <f t="shared" si="8"/>
        <v>10420</v>
      </c>
      <c r="J82" s="13" t="s">
        <v>309</v>
      </c>
      <c r="K82" s="14" t="s">
        <v>310</v>
      </c>
      <c r="L82" s="9" t="str">
        <f t="shared" si="9"/>
        <v>10.42 - Výroba margarínu a podobných jedlých tuků</v>
      </c>
      <c r="M82" s="9" t="s">
        <v>3681</v>
      </c>
      <c r="V82" s="13" t="s">
        <v>309</v>
      </c>
      <c r="W82" s="12" t="s">
        <v>3679</v>
      </c>
      <c r="X82" t="str">
        <f t="shared" si="10"/>
        <v>10420</v>
      </c>
      <c r="Y82" t="s">
        <v>309</v>
      </c>
    </row>
    <row r="83" spans="1:25" x14ac:dyDescent="0.25">
      <c r="A83" s="9">
        <v>4</v>
      </c>
      <c r="B83" s="9"/>
      <c r="C83" s="10"/>
      <c r="D83" s="10"/>
      <c r="E83" s="11" t="s">
        <v>3682</v>
      </c>
      <c r="F83" s="12" t="str">
        <f t="shared" si="12"/>
        <v>10.51</v>
      </c>
      <c r="G83" s="12" t="s">
        <v>3682</v>
      </c>
      <c r="H83" s="12" t="s">
        <v>3683</v>
      </c>
      <c r="I83" s="13" t="str">
        <f t="shared" si="8"/>
        <v>10510</v>
      </c>
      <c r="J83" s="13" t="s">
        <v>312</v>
      </c>
      <c r="K83" s="14" t="s">
        <v>313</v>
      </c>
      <c r="L83" s="9" t="str">
        <f t="shared" si="9"/>
        <v>10.51 - Zpracování mléka, výroba mléčných výrobků a sýrů</v>
      </c>
      <c r="M83" s="9" t="s">
        <v>3684</v>
      </c>
      <c r="V83" s="13" t="s">
        <v>312</v>
      </c>
      <c r="W83" s="12" t="s">
        <v>3682</v>
      </c>
      <c r="X83" t="str">
        <f t="shared" si="10"/>
        <v>10510</v>
      </c>
      <c r="Y83" t="s">
        <v>312</v>
      </c>
    </row>
    <row r="84" spans="1:25" x14ac:dyDescent="0.25">
      <c r="A84" s="9">
        <v>4</v>
      </c>
      <c r="B84" s="9"/>
      <c r="C84" s="10"/>
      <c r="D84" s="10"/>
      <c r="E84" s="11" t="s">
        <v>3685</v>
      </c>
      <c r="F84" s="12" t="str">
        <f t="shared" si="12"/>
        <v>10.52</v>
      </c>
      <c r="G84" s="12" t="s">
        <v>3685</v>
      </c>
      <c r="H84" s="12" t="s">
        <v>3686</v>
      </c>
      <c r="I84" s="13" t="str">
        <f t="shared" si="8"/>
        <v>10520</v>
      </c>
      <c r="J84" s="13" t="s">
        <v>317</v>
      </c>
      <c r="K84" s="14" t="s">
        <v>318</v>
      </c>
      <c r="L84" s="9" t="str">
        <f t="shared" si="9"/>
        <v>10.52 - Výroba zmrzliny</v>
      </c>
      <c r="M84" s="9" t="s">
        <v>3687</v>
      </c>
      <c r="V84" s="13" t="s">
        <v>317</v>
      </c>
      <c r="W84" s="12" t="s">
        <v>3685</v>
      </c>
      <c r="X84" t="str">
        <f t="shared" si="10"/>
        <v>10520</v>
      </c>
      <c r="Y84" t="s">
        <v>317</v>
      </c>
    </row>
    <row r="85" spans="1:25" x14ac:dyDescent="0.25">
      <c r="A85" s="9">
        <v>4</v>
      </c>
      <c r="B85" s="9"/>
      <c r="C85" s="10"/>
      <c r="D85" s="10"/>
      <c r="E85" s="11" t="s">
        <v>3688</v>
      </c>
      <c r="F85" s="12" t="str">
        <f t="shared" si="12"/>
        <v>10.61</v>
      </c>
      <c r="G85" s="12" t="s">
        <v>3688</v>
      </c>
      <c r="H85" s="12" t="s">
        <v>3689</v>
      </c>
      <c r="I85" s="13" t="str">
        <f t="shared" si="8"/>
        <v>10610</v>
      </c>
      <c r="J85" s="13" t="s">
        <v>322</v>
      </c>
      <c r="K85" s="14" t="s">
        <v>323</v>
      </c>
      <c r="L85" s="9" t="str">
        <f t="shared" si="9"/>
        <v>10.61 - Výroba mlýnských výrobků</v>
      </c>
      <c r="M85" s="9" t="s">
        <v>3690</v>
      </c>
      <c r="V85" s="13" t="s">
        <v>322</v>
      </c>
      <c r="W85" s="12" t="s">
        <v>3688</v>
      </c>
      <c r="X85" t="str">
        <f t="shared" si="10"/>
        <v>10610</v>
      </c>
      <c r="Y85" t="s">
        <v>322</v>
      </c>
    </row>
    <row r="86" spans="1:25" x14ac:dyDescent="0.25">
      <c r="A86" s="9">
        <v>4</v>
      </c>
      <c r="B86" s="9"/>
      <c r="C86" s="10"/>
      <c r="D86" s="10"/>
      <c r="E86" s="11" t="s">
        <v>3691</v>
      </c>
      <c r="F86" s="12" t="str">
        <f t="shared" si="12"/>
        <v>10.62</v>
      </c>
      <c r="G86" s="12" t="s">
        <v>3691</v>
      </c>
      <c r="H86" s="12" t="s">
        <v>3692</v>
      </c>
      <c r="I86" s="13" t="str">
        <f t="shared" si="8"/>
        <v>10620</v>
      </c>
      <c r="J86" s="13" t="s">
        <v>325</v>
      </c>
      <c r="K86" s="14" t="s">
        <v>326</v>
      </c>
      <c r="L86" s="9" t="str">
        <f t="shared" si="9"/>
        <v>10.62 - Výroba škrobárenských výrobků</v>
      </c>
      <c r="M86" s="9" t="s">
        <v>3693</v>
      </c>
      <c r="V86" s="13" t="s">
        <v>325</v>
      </c>
      <c r="W86" s="12" t="s">
        <v>3691</v>
      </c>
      <c r="X86" t="str">
        <f t="shared" si="10"/>
        <v>10620</v>
      </c>
      <c r="Y86" t="s">
        <v>325</v>
      </c>
    </row>
    <row r="87" spans="1:25" x14ac:dyDescent="0.25">
      <c r="A87" s="9">
        <v>4</v>
      </c>
      <c r="B87" s="9"/>
      <c r="C87" s="10"/>
      <c r="D87" s="10"/>
      <c r="E87" s="11" t="s">
        <v>3694</v>
      </c>
      <c r="F87" s="12" t="str">
        <f t="shared" si="12"/>
        <v>10.71</v>
      </c>
      <c r="G87" s="12" t="s">
        <v>3694</v>
      </c>
      <c r="H87" s="12" t="s">
        <v>3695</v>
      </c>
      <c r="I87" s="13" t="str">
        <f t="shared" si="8"/>
        <v>10710</v>
      </c>
      <c r="J87" s="13" t="s">
        <v>328</v>
      </c>
      <c r="K87" s="14" t="s">
        <v>329</v>
      </c>
      <c r="L87" s="9" t="str">
        <f t="shared" si="9"/>
        <v>10.71 - Výroba pekařských a cukrářských výrobků, kromě trvanlivých</v>
      </c>
      <c r="M87" s="9" t="s">
        <v>3696</v>
      </c>
      <c r="V87" s="13" t="s">
        <v>328</v>
      </c>
      <c r="W87" s="12" t="s">
        <v>3694</v>
      </c>
      <c r="X87" t="str">
        <f t="shared" si="10"/>
        <v>10710</v>
      </c>
      <c r="Y87" t="s">
        <v>328</v>
      </c>
    </row>
    <row r="88" spans="1:25" x14ac:dyDescent="0.25">
      <c r="A88" s="9">
        <v>4</v>
      </c>
      <c r="B88" s="9"/>
      <c r="C88" s="10"/>
      <c r="D88" s="10"/>
      <c r="E88" s="11" t="s">
        <v>3697</v>
      </c>
      <c r="F88" s="12" t="str">
        <f t="shared" si="12"/>
        <v>10.72</v>
      </c>
      <c r="G88" s="12" t="s">
        <v>3697</v>
      </c>
      <c r="H88" s="12" t="s">
        <v>3698</v>
      </c>
      <c r="I88" s="13" t="str">
        <f t="shared" si="8"/>
        <v>10720</v>
      </c>
      <c r="J88" s="13" t="s">
        <v>331</v>
      </c>
      <c r="K88" s="14" t="s">
        <v>3699</v>
      </c>
      <c r="L88" s="9" t="str">
        <f t="shared" si="9"/>
        <v xml:space="preserve">10.72 - Výroba sucharů a sušenek; výroba trvanlivých cukrářských výrobků </v>
      </c>
      <c r="M88" s="9" t="s">
        <v>3700</v>
      </c>
      <c r="V88" s="13" t="s">
        <v>331</v>
      </c>
      <c r="W88" s="12" t="s">
        <v>3697</v>
      </c>
      <c r="X88" t="str">
        <f t="shared" si="10"/>
        <v>10720</v>
      </c>
      <c r="Y88" t="s">
        <v>331</v>
      </c>
    </row>
    <row r="89" spans="1:25" x14ac:dyDescent="0.25">
      <c r="A89" s="9">
        <v>4</v>
      </c>
      <c r="B89" s="9"/>
      <c r="C89" s="10"/>
      <c r="D89" s="10"/>
      <c r="E89" s="11" t="s">
        <v>3701</v>
      </c>
      <c r="F89" s="12" t="str">
        <f t="shared" si="12"/>
        <v>10.73</v>
      </c>
      <c r="G89" s="12" t="s">
        <v>3701</v>
      </c>
      <c r="H89" s="12" t="s">
        <v>3702</v>
      </c>
      <c r="I89" s="13" t="str">
        <f t="shared" si="8"/>
        <v>10730</v>
      </c>
      <c r="J89" s="13" t="s">
        <v>336</v>
      </c>
      <c r="K89" s="17" t="s">
        <v>337</v>
      </c>
      <c r="L89" s="9" t="str">
        <f t="shared" si="9"/>
        <v>10.73 - Výroba makaronů, nudlí, kuskusu a podobných moučných výrobků</v>
      </c>
      <c r="M89" s="9" t="s">
        <v>3703</v>
      </c>
      <c r="V89" s="13" t="s">
        <v>336</v>
      </c>
      <c r="W89" s="12" t="s">
        <v>3701</v>
      </c>
      <c r="X89" t="str">
        <f t="shared" si="10"/>
        <v>10730</v>
      </c>
      <c r="Y89" t="s">
        <v>336</v>
      </c>
    </row>
    <row r="90" spans="1:25" x14ac:dyDescent="0.25">
      <c r="A90" s="9">
        <v>4</v>
      </c>
      <c r="B90" s="9"/>
      <c r="C90" s="10"/>
      <c r="D90" s="10"/>
      <c r="E90" s="11" t="s">
        <v>3704</v>
      </c>
      <c r="F90" s="12" t="str">
        <f t="shared" si="12"/>
        <v>10.81</v>
      </c>
      <c r="G90" s="12" t="s">
        <v>3704</v>
      </c>
      <c r="H90" s="12" t="s">
        <v>3705</v>
      </c>
      <c r="I90" s="13" t="str">
        <f t="shared" si="8"/>
        <v>10810</v>
      </c>
      <c r="J90" s="13" t="s">
        <v>341</v>
      </c>
      <c r="K90" s="14" t="s">
        <v>342</v>
      </c>
      <c r="L90" s="9" t="str">
        <f t="shared" si="9"/>
        <v>10.81 - Výroba cukru</v>
      </c>
      <c r="M90" s="9" t="s">
        <v>3706</v>
      </c>
      <c r="V90" s="13" t="s">
        <v>341</v>
      </c>
      <c r="W90" s="12" t="s">
        <v>3704</v>
      </c>
      <c r="X90" t="str">
        <f t="shared" si="10"/>
        <v>10810</v>
      </c>
      <c r="Y90" t="s">
        <v>341</v>
      </c>
    </row>
    <row r="91" spans="1:25" x14ac:dyDescent="0.25">
      <c r="A91" s="9">
        <v>4</v>
      </c>
      <c r="B91" s="9"/>
      <c r="C91" s="10"/>
      <c r="D91" s="10"/>
      <c r="E91" s="11" t="s">
        <v>3707</v>
      </c>
      <c r="F91" s="12" t="str">
        <f t="shared" si="12"/>
        <v>10.82</v>
      </c>
      <c r="G91" s="12" t="s">
        <v>3707</v>
      </c>
      <c r="H91" s="12" t="s">
        <v>3708</v>
      </c>
      <c r="I91" s="13" t="str">
        <f t="shared" si="8"/>
        <v>10820</v>
      </c>
      <c r="J91" s="13" t="s">
        <v>344</v>
      </c>
      <c r="K91" s="14" t="s">
        <v>345</v>
      </c>
      <c r="L91" s="9" t="str">
        <f t="shared" si="9"/>
        <v>10.82 - Výroba kakaa, čokolády a cukrovinek</v>
      </c>
      <c r="M91" s="9" t="s">
        <v>3709</v>
      </c>
      <c r="V91" s="13" t="s">
        <v>344</v>
      </c>
      <c r="W91" s="12" t="s">
        <v>3707</v>
      </c>
      <c r="X91" t="str">
        <f t="shared" si="10"/>
        <v>10820</v>
      </c>
      <c r="Y91" t="s">
        <v>344</v>
      </c>
    </row>
    <row r="92" spans="1:25" x14ac:dyDescent="0.25">
      <c r="A92" s="9">
        <v>4</v>
      </c>
      <c r="B92" s="9"/>
      <c r="C92" s="10"/>
      <c r="D92" s="10"/>
      <c r="E92" s="11" t="s">
        <v>3710</v>
      </c>
      <c r="F92" s="12" t="str">
        <f t="shared" si="12"/>
        <v>10.83</v>
      </c>
      <c r="G92" s="12" t="s">
        <v>3710</v>
      </c>
      <c r="H92" s="12" t="s">
        <v>3711</v>
      </c>
      <c r="I92" s="13" t="str">
        <f t="shared" si="8"/>
        <v>10830</v>
      </c>
      <c r="J92" s="13" t="s">
        <v>347</v>
      </c>
      <c r="K92" s="14" t="s">
        <v>348</v>
      </c>
      <c r="L92" s="9" t="str">
        <f t="shared" si="9"/>
        <v>10.83 - Zpracování čaje a kávy</v>
      </c>
      <c r="M92" s="9" t="s">
        <v>3712</v>
      </c>
      <c r="V92" s="13" t="s">
        <v>347</v>
      </c>
      <c r="W92" s="12" t="s">
        <v>3710</v>
      </c>
      <c r="X92" t="str">
        <f t="shared" si="10"/>
        <v>10830</v>
      </c>
      <c r="Y92" t="s">
        <v>347</v>
      </c>
    </row>
    <row r="93" spans="1:25" x14ac:dyDescent="0.25">
      <c r="A93" s="9">
        <v>4</v>
      </c>
      <c r="B93" s="9"/>
      <c r="C93" s="10"/>
      <c r="D93" s="10"/>
      <c r="E93" s="11" t="s">
        <v>3713</v>
      </c>
      <c r="F93" s="12" t="str">
        <f t="shared" si="12"/>
        <v>10.84</v>
      </c>
      <c r="G93" s="12" t="s">
        <v>3713</v>
      </c>
      <c r="H93" s="12" t="s">
        <v>3714</v>
      </c>
      <c r="I93" s="13" t="str">
        <f t="shared" si="8"/>
        <v>10840</v>
      </c>
      <c r="J93" s="13" t="s">
        <v>350</v>
      </c>
      <c r="K93" s="14" t="s">
        <v>351</v>
      </c>
      <c r="L93" s="9" t="str">
        <f t="shared" si="9"/>
        <v>10.84 - Výroba koření a aromatických výtažků</v>
      </c>
      <c r="M93" s="9" t="s">
        <v>3715</v>
      </c>
      <c r="V93" s="13" t="s">
        <v>350</v>
      </c>
      <c r="W93" s="12" t="s">
        <v>3713</v>
      </c>
      <c r="X93" t="str">
        <f t="shared" si="10"/>
        <v>10840</v>
      </c>
      <c r="Y93" t="s">
        <v>350</v>
      </c>
    </row>
    <row r="94" spans="1:25" x14ac:dyDescent="0.25">
      <c r="A94" s="9">
        <v>4</v>
      </c>
      <c r="B94" s="9"/>
      <c r="C94" s="10"/>
      <c r="D94" s="10"/>
      <c r="E94" s="11" t="s">
        <v>3716</v>
      </c>
      <c r="F94" s="12" t="str">
        <f t="shared" si="12"/>
        <v>10.85</v>
      </c>
      <c r="G94" s="12" t="s">
        <v>3716</v>
      </c>
      <c r="H94" s="12" t="s">
        <v>3717</v>
      </c>
      <c r="I94" s="13" t="str">
        <f t="shared" si="8"/>
        <v>10850</v>
      </c>
      <c r="J94" s="13" t="s">
        <v>355</v>
      </c>
      <c r="K94" s="14" t="s">
        <v>356</v>
      </c>
      <c r="L94" s="9" t="str">
        <f t="shared" si="9"/>
        <v>10.85 - Výroba hotových pokrmů</v>
      </c>
      <c r="M94" s="9" t="s">
        <v>3718</v>
      </c>
      <c r="V94" s="13" t="s">
        <v>355</v>
      </c>
      <c r="W94" s="12" t="s">
        <v>3716</v>
      </c>
      <c r="X94" t="str">
        <f t="shared" si="10"/>
        <v>10850</v>
      </c>
      <c r="Y94" t="s">
        <v>355</v>
      </c>
    </row>
    <row r="95" spans="1:25" x14ac:dyDescent="0.25">
      <c r="A95" s="9">
        <v>4</v>
      </c>
      <c r="B95" s="9"/>
      <c r="C95" s="10"/>
      <c r="D95" s="10"/>
      <c r="E95" s="11" t="s">
        <v>3719</v>
      </c>
      <c r="F95" s="12" t="str">
        <f t="shared" si="12"/>
        <v>10.86</v>
      </c>
      <c r="G95" s="12" t="s">
        <v>3719</v>
      </c>
      <c r="H95" s="12" t="s">
        <v>3720</v>
      </c>
      <c r="I95" s="13" t="str">
        <f t="shared" si="8"/>
        <v>10860</v>
      </c>
      <c r="J95" s="13" t="s">
        <v>358</v>
      </c>
      <c r="K95" s="14" t="s">
        <v>359</v>
      </c>
      <c r="L95" s="9" t="str">
        <f t="shared" si="9"/>
        <v>10.86 - Výroba homogenizovaných potravinářských přípravků a dietních potravin</v>
      </c>
      <c r="M95" s="9" t="s">
        <v>3721</v>
      </c>
      <c r="V95" s="13" t="s">
        <v>358</v>
      </c>
      <c r="W95" s="12" t="s">
        <v>3719</v>
      </c>
      <c r="X95" t="str">
        <f t="shared" si="10"/>
        <v>10860</v>
      </c>
      <c r="Y95" t="s">
        <v>358</v>
      </c>
    </row>
    <row r="96" spans="1:25" x14ac:dyDescent="0.25">
      <c r="A96" s="9">
        <v>4</v>
      </c>
      <c r="B96" s="9"/>
      <c r="C96" s="10"/>
      <c r="D96" s="10"/>
      <c r="E96" s="11" t="s">
        <v>3722</v>
      </c>
      <c r="F96" s="12" t="str">
        <f t="shared" si="12"/>
        <v>10.89</v>
      </c>
      <c r="G96" s="12" t="s">
        <v>3722</v>
      </c>
      <c r="H96" s="12" t="s">
        <v>3723</v>
      </c>
      <c r="I96" s="13" t="str">
        <f t="shared" si="8"/>
        <v>10890</v>
      </c>
      <c r="J96" s="13" t="s">
        <v>364</v>
      </c>
      <c r="K96" s="14" t="s">
        <v>365</v>
      </c>
      <c r="L96" s="9" t="str">
        <f t="shared" si="9"/>
        <v>10.89 - Výroba ostatních potravinářských výrobků j. n.</v>
      </c>
      <c r="M96" s="9" t="s">
        <v>3724</v>
      </c>
      <c r="V96" s="13" t="s">
        <v>364</v>
      </c>
      <c r="W96" s="12" t="s">
        <v>3722</v>
      </c>
      <c r="X96" t="str">
        <f t="shared" si="10"/>
        <v>10890</v>
      </c>
      <c r="Y96" t="s">
        <v>364</v>
      </c>
    </row>
    <row r="97" spans="1:25" x14ac:dyDescent="0.25">
      <c r="A97" s="9">
        <v>4</v>
      </c>
      <c r="B97" s="9"/>
      <c r="C97" s="10"/>
      <c r="D97" s="10"/>
      <c r="E97" s="11" t="s">
        <v>3725</v>
      </c>
      <c r="F97" s="12" t="str">
        <f t="shared" si="12"/>
        <v>10.91</v>
      </c>
      <c r="G97" s="12" t="s">
        <v>3725</v>
      </c>
      <c r="H97" s="12" t="s">
        <v>3726</v>
      </c>
      <c r="I97" s="13" t="str">
        <f t="shared" si="8"/>
        <v>10910</v>
      </c>
      <c r="J97" s="13" t="s">
        <v>370</v>
      </c>
      <c r="K97" s="14" t="s">
        <v>371</v>
      </c>
      <c r="L97" s="9" t="str">
        <f t="shared" si="9"/>
        <v>10.91 - Výroba průmyslových krmiv pro hospodářská zvířata</v>
      </c>
      <c r="M97" s="9" t="s">
        <v>3727</v>
      </c>
      <c r="V97" s="13" t="s">
        <v>370</v>
      </c>
      <c r="W97" s="12" t="s">
        <v>3725</v>
      </c>
      <c r="X97" t="str">
        <f t="shared" si="10"/>
        <v>10910</v>
      </c>
      <c r="Y97" t="s">
        <v>370</v>
      </c>
    </row>
    <row r="98" spans="1:25" x14ac:dyDescent="0.25">
      <c r="A98" s="9">
        <v>4</v>
      </c>
      <c r="B98" s="9"/>
      <c r="C98" s="10"/>
      <c r="D98" s="10"/>
      <c r="E98" s="11" t="s">
        <v>3728</v>
      </c>
      <c r="F98" s="12" t="str">
        <f t="shared" si="12"/>
        <v>10.92</v>
      </c>
      <c r="G98" s="12" t="s">
        <v>3728</v>
      </c>
      <c r="H98" s="12" t="s">
        <v>3729</v>
      </c>
      <c r="I98" s="13" t="str">
        <f t="shared" si="8"/>
        <v>10920</v>
      </c>
      <c r="J98" s="13" t="s">
        <v>375</v>
      </c>
      <c r="K98" s="14" t="s">
        <v>3731</v>
      </c>
      <c r="L98" s="9" t="str">
        <f t="shared" si="9"/>
        <v>10.92 - Výroba průmyslových krmiv pro zvířata v zájmovém chovu</v>
      </c>
      <c r="M98" s="9" t="s">
        <v>3732</v>
      </c>
      <c r="V98" s="13" t="s">
        <v>375</v>
      </c>
      <c r="W98" s="12" t="s">
        <v>3728</v>
      </c>
      <c r="X98" t="str">
        <f t="shared" si="10"/>
        <v>10920</v>
      </c>
      <c r="Y98" t="s">
        <v>375</v>
      </c>
    </row>
    <row r="99" spans="1:25" x14ac:dyDescent="0.25">
      <c r="A99" s="9">
        <v>4</v>
      </c>
      <c r="B99" s="9"/>
      <c r="C99" s="10"/>
      <c r="D99" s="10"/>
      <c r="E99" s="11" t="s">
        <v>3733</v>
      </c>
      <c r="F99" s="12" t="str">
        <f t="shared" si="12"/>
        <v>11.01</v>
      </c>
      <c r="G99" s="12" t="s">
        <v>3733</v>
      </c>
      <c r="H99" s="12" t="s">
        <v>3734</v>
      </c>
      <c r="I99" s="13" t="str">
        <f t="shared" si="8"/>
        <v>11010</v>
      </c>
      <c r="J99" s="13" t="s">
        <v>380</v>
      </c>
      <c r="K99" s="14" t="s">
        <v>381</v>
      </c>
      <c r="L99" s="9" t="str">
        <f t="shared" si="9"/>
        <v>11.01 - Destilace, rektifikace a míchání lihovin</v>
      </c>
      <c r="M99" s="9" t="s">
        <v>3735</v>
      </c>
      <c r="V99" s="13" t="s">
        <v>380</v>
      </c>
      <c r="W99" s="12" t="s">
        <v>3733</v>
      </c>
      <c r="X99" t="str">
        <f t="shared" si="10"/>
        <v>11010</v>
      </c>
      <c r="Y99" t="s">
        <v>380</v>
      </c>
    </row>
    <row r="100" spans="1:25" x14ac:dyDescent="0.25">
      <c r="A100" s="9">
        <v>4</v>
      </c>
      <c r="B100" s="9"/>
      <c r="C100" s="10"/>
      <c r="D100" s="10"/>
      <c r="E100" s="11" t="s">
        <v>3736</v>
      </c>
      <c r="F100" s="12" t="str">
        <f t="shared" si="12"/>
        <v>11.02</v>
      </c>
      <c r="G100" s="12" t="s">
        <v>3736</v>
      </c>
      <c r="H100" s="12" t="s">
        <v>3737</v>
      </c>
      <c r="I100" s="13" t="str">
        <f t="shared" si="8"/>
        <v>11020</v>
      </c>
      <c r="J100" s="13" t="s">
        <v>385</v>
      </c>
      <c r="K100" s="14" t="s">
        <v>3739</v>
      </c>
      <c r="L100" s="9" t="str">
        <f t="shared" si="9"/>
        <v xml:space="preserve">11.02 - Výroba vína z vinných hroznů </v>
      </c>
      <c r="M100" s="9" t="s">
        <v>3740</v>
      </c>
      <c r="V100" s="13" t="s">
        <v>385</v>
      </c>
      <c r="W100" s="12" t="s">
        <v>3736</v>
      </c>
      <c r="X100" t="str">
        <f t="shared" si="10"/>
        <v>11020</v>
      </c>
      <c r="Y100" t="s">
        <v>385</v>
      </c>
    </row>
    <row r="101" spans="1:25" x14ac:dyDescent="0.25">
      <c r="A101" s="9">
        <v>4</v>
      </c>
      <c r="B101" s="9"/>
      <c r="C101" s="10"/>
      <c r="D101" s="10"/>
      <c r="E101" s="11" t="s">
        <v>3741</v>
      </c>
      <c r="F101" s="12" t="str">
        <f t="shared" si="12"/>
        <v>11.03</v>
      </c>
      <c r="G101" s="12" t="s">
        <v>3741</v>
      </c>
      <c r="H101" s="12" t="s">
        <v>3742</v>
      </c>
      <c r="I101" s="13" t="str">
        <f t="shared" si="8"/>
        <v>11030</v>
      </c>
      <c r="J101" s="13" t="s">
        <v>388</v>
      </c>
      <c r="K101" s="14" t="s">
        <v>389</v>
      </c>
      <c r="L101" s="9" t="str">
        <f t="shared" si="9"/>
        <v>11.03 - Výroba jablečného vína a jiných ovocných vín</v>
      </c>
      <c r="M101" s="9" t="s">
        <v>3743</v>
      </c>
      <c r="V101" s="13" t="s">
        <v>388</v>
      </c>
      <c r="W101" s="12" t="s">
        <v>3741</v>
      </c>
      <c r="X101" t="str">
        <f t="shared" si="10"/>
        <v>11030</v>
      </c>
      <c r="Y101" t="s">
        <v>388</v>
      </c>
    </row>
    <row r="102" spans="1:25" x14ac:dyDescent="0.25">
      <c r="A102" s="9">
        <v>4</v>
      </c>
      <c r="B102" s="9"/>
      <c r="C102" s="10"/>
      <c r="D102" s="10"/>
      <c r="E102" s="11" t="s">
        <v>3744</v>
      </c>
      <c r="F102" s="12" t="str">
        <f t="shared" si="12"/>
        <v>11.04</v>
      </c>
      <c r="G102" s="12" t="s">
        <v>3744</v>
      </c>
      <c r="H102" s="12" t="s">
        <v>3745</v>
      </c>
      <c r="I102" s="13" t="str">
        <f t="shared" si="8"/>
        <v>11040</v>
      </c>
      <c r="J102" s="13" t="s">
        <v>393</v>
      </c>
      <c r="K102" s="14" t="s">
        <v>394</v>
      </c>
      <c r="L102" s="9" t="str">
        <f t="shared" si="9"/>
        <v>11.04 - Výroba ostatních nedestilovaných kvašených nápojů</v>
      </c>
      <c r="M102" s="9" t="s">
        <v>3746</v>
      </c>
      <c r="V102" s="13" t="s">
        <v>393</v>
      </c>
      <c r="W102" s="12" t="s">
        <v>3744</v>
      </c>
      <c r="X102" t="str">
        <f t="shared" si="10"/>
        <v>11040</v>
      </c>
      <c r="Y102" t="s">
        <v>393</v>
      </c>
    </row>
    <row r="103" spans="1:25" x14ac:dyDescent="0.25">
      <c r="A103" s="9">
        <v>4</v>
      </c>
      <c r="B103" s="9"/>
      <c r="C103" s="10"/>
      <c r="D103" s="10"/>
      <c r="E103" s="11" t="s">
        <v>3747</v>
      </c>
      <c r="F103" s="12" t="str">
        <f t="shared" si="12"/>
        <v>11.05</v>
      </c>
      <c r="G103" s="12" t="s">
        <v>3747</v>
      </c>
      <c r="H103" s="12" t="s">
        <v>3748</v>
      </c>
      <c r="I103" s="13" t="str">
        <f t="shared" si="8"/>
        <v>11050</v>
      </c>
      <c r="J103" s="13" t="s">
        <v>396</v>
      </c>
      <c r="K103" s="14" t="s">
        <v>3749</v>
      </c>
      <c r="L103" s="9" t="str">
        <f t="shared" si="9"/>
        <v xml:space="preserve">11.05 - Výroba piva </v>
      </c>
      <c r="M103" s="9" t="s">
        <v>3750</v>
      </c>
      <c r="V103" s="13" t="s">
        <v>396</v>
      </c>
      <c r="W103" s="12" t="s">
        <v>3747</v>
      </c>
      <c r="X103" t="str">
        <f t="shared" si="10"/>
        <v>11050</v>
      </c>
      <c r="Y103" t="s">
        <v>396</v>
      </c>
    </row>
    <row r="104" spans="1:25" x14ac:dyDescent="0.25">
      <c r="A104" s="9">
        <v>4</v>
      </c>
      <c r="B104" s="9"/>
      <c r="C104" s="10"/>
      <c r="D104" s="10"/>
      <c r="E104" s="11" t="s">
        <v>3751</v>
      </c>
      <c r="F104" s="12" t="str">
        <f t="shared" si="12"/>
        <v>11.06</v>
      </c>
      <c r="G104" s="12" t="s">
        <v>3751</v>
      </c>
      <c r="H104" s="12" t="s">
        <v>3752</v>
      </c>
      <c r="I104" s="13" t="str">
        <f t="shared" si="8"/>
        <v>11060</v>
      </c>
      <c r="J104" s="13" t="s">
        <v>399</v>
      </c>
      <c r="K104" s="14" t="s">
        <v>400</v>
      </c>
      <c r="L104" s="9" t="str">
        <f t="shared" si="9"/>
        <v>11.06 - Výroba sladu</v>
      </c>
      <c r="M104" s="9" t="s">
        <v>3753</v>
      </c>
      <c r="V104" s="13" t="s">
        <v>399</v>
      </c>
      <c r="W104" s="12" t="s">
        <v>3751</v>
      </c>
      <c r="X104" t="str">
        <f t="shared" si="10"/>
        <v>11060</v>
      </c>
      <c r="Y104" t="s">
        <v>399</v>
      </c>
    </row>
    <row r="105" spans="1:25" x14ac:dyDescent="0.25">
      <c r="A105" s="9">
        <v>4</v>
      </c>
      <c r="B105" s="9"/>
      <c r="C105" s="10"/>
      <c r="D105" s="10"/>
      <c r="E105" s="11" t="s">
        <v>3754</v>
      </c>
      <c r="F105" s="12" t="str">
        <f t="shared" si="12"/>
        <v>11.07</v>
      </c>
      <c r="G105" s="12" t="s">
        <v>3754</v>
      </c>
      <c r="H105" s="12" t="s">
        <v>3755</v>
      </c>
      <c r="I105" s="13" t="str">
        <f t="shared" si="8"/>
        <v>11070</v>
      </c>
      <c r="J105" s="13" t="s">
        <v>367</v>
      </c>
      <c r="K105" s="14" t="s">
        <v>3757</v>
      </c>
      <c r="L105" s="9" t="str">
        <f t="shared" si="9"/>
        <v>11.07 - Výroba nealkoholických nápojů; stáčení minerálních a ostatních vod do lahví</v>
      </c>
      <c r="M105" s="9" t="s">
        <v>3758</v>
      </c>
      <c r="V105" s="13" t="s">
        <v>367</v>
      </c>
      <c r="W105" s="12" t="s">
        <v>3754</v>
      </c>
      <c r="X105" t="str">
        <f t="shared" si="10"/>
        <v>11070</v>
      </c>
      <c r="Y105" t="s">
        <v>367</v>
      </c>
    </row>
    <row r="106" spans="1:25" x14ac:dyDescent="0.25">
      <c r="A106" s="9">
        <v>4</v>
      </c>
      <c r="B106" s="9"/>
      <c r="C106" s="10"/>
      <c r="D106" s="10"/>
      <c r="E106" s="11" t="s">
        <v>3759</v>
      </c>
      <c r="F106" s="12" t="str">
        <f>E106</f>
        <v>12.00</v>
      </c>
      <c r="G106" s="12" t="s">
        <v>3759</v>
      </c>
      <c r="H106" s="12" t="s">
        <v>3760</v>
      </c>
      <c r="I106" s="13" t="str">
        <f t="shared" si="8"/>
        <v>12000</v>
      </c>
      <c r="J106" s="13" t="s">
        <v>404</v>
      </c>
      <c r="K106" s="14" t="s">
        <v>405</v>
      </c>
      <c r="L106" s="9" t="str">
        <f t="shared" si="9"/>
        <v>12.00 - Výroba tabákových výrobků</v>
      </c>
      <c r="M106" s="9" t="s">
        <v>3761</v>
      </c>
      <c r="V106" s="13" t="s">
        <v>404</v>
      </c>
      <c r="W106" s="12" t="s">
        <v>3759</v>
      </c>
      <c r="X106" t="str">
        <f t="shared" si="10"/>
        <v>12000</v>
      </c>
      <c r="Y106" t="s">
        <v>404</v>
      </c>
    </row>
    <row r="107" spans="1:25" x14ac:dyDescent="0.25">
      <c r="A107" s="9">
        <v>4</v>
      </c>
      <c r="B107" s="9"/>
      <c r="C107" s="10"/>
      <c r="D107" s="10"/>
      <c r="E107" s="11" t="s">
        <v>3762</v>
      </c>
      <c r="F107" s="12" t="str">
        <f>E107</f>
        <v>13.10</v>
      </c>
      <c r="G107" s="12" t="s">
        <v>3762</v>
      </c>
      <c r="H107" s="12" t="s">
        <v>3763</v>
      </c>
      <c r="I107" s="13" t="str">
        <f t="shared" si="8"/>
        <v>13100</v>
      </c>
      <c r="J107" s="13" t="s">
        <v>407</v>
      </c>
      <c r="K107" s="14" t="s">
        <v>408</v>
      </c>
      <c r="L107" s="9" t="str">
        <f t="shared" si="9"/>
        <v>13.10 - Úprava a spřádání textilních vláken a příze</v>
      </c>
      <c r="M107" s="9" t="s">
        <v>3764</v>
      </c>
      <c r="V107" s="13" t="s">
        <v>407</v>
      </c>
      <c r="W107" s="12" t="s">
        <v>3762</v>
      </c>
      <c r="X107" t="str">
        <f t="shared" si="10"/>
        <v>13100</v>
      </c>
      <c r="Y107" t="s">
        <v>407</v>
      </c>
    </row>
    <row r="108" spans="1:25" x14ac:dyDescent="0.25">
      <c r="A108" s="9">
        <v>4</v>
      </c>
      <c r="B108" s="9"/>
      <c r="C108" s="10"/>
      <c r="D108" s="10"/>
      <c r="E108" s="10" t="s">
        <v>3765</v>
      </c>
      <c r="F108" s="12" t="str">
        <f>E108</f>
        <v>13.20</v>
      </c>
      <c r="G108" s="12" t="s">
        <v>3765</v>
      </c>
      <c r="H108" s="12" t="s">
        <v>3766</v>
      </c>
      <c r="I108" s="13" t="str">
        <f t="shared" si="8"/>
        <v>13200</v>
      </c>
      <c r="J108" s="13" t="s">
        <v>410</v>
      </c>
      <c r="K108" s="14" t="s">
        <v>3767</v>
      </c>
      <c r="L108" s="9" t="str">
        <f t="shared" si="9"/>
        <v xml:space="preserve">13.20 - Tkaní textilií </v>
      </c>
      <c r="M108" s="9" t="s">
        <v>3768</v>
      </c>
      <c r="V108" s="13" t="s">
        <v>410</v>
      </c>
      <c r="W108" s="12" t="s">
        <v>3765</v>
      </c>
      <c r="X108" t="str">
        <f t="shared" si="10"/>
        <v>13200</v>
      </c>
      <c r="Y108" t="s">
        <v>410</v>
      </c>
    </row>
    <row r="109" spans="1:25" x14ac:dyDescent="0.25">
      <c r="A109" s="9">
        <v>4</v>
      </c>
      <c r="B109" s="9"/>
      <c r="C109" s="10"/>
      <c r="D109" s="10"/>
      <c r="E109" s="10" t="s">
        <v>3769</v>
      </c>
      <c r="F109" s="12" t="str">
        <f>E109</f>
        <v>13.30</v>
      </c>
      <c r="G109" s="12" t="s">
        <v>3769</v>
      </c>
      <c r="H109" s="12" t="s">
        <v>3770</v>
      </c>
      <c r="I109" s="13" t="str">
        <f t="shared" si="8"/>
        <v>13300</v>
      </c>
      <c r="J109" s="13" t="s">
        <v>419</v>
      </c>
      <c r="K109" s="14" t="s">
        <v>420</v>
      </c>
      <c r="L109" s="9" t="str">
        <f t="shared" si="9"/>
        <v>13.30 - Konečná úprava textilií</v>
      </c>
      <c r="M109" s="9" t="s">
        <v>3771</v>
      </c>
      <c r="V109" s="13" t="s">
        <v>419</v>
      </c>
      <c r="W109" s="12" t="s">
        <v>3769</v>
      </c>
      <c r="X109" t="str">
        <f t="shared" si="10"/>
        <v>13300</v>
      </c>
      <c r="Y109" t="s">
        <v>419</v>
      </c>
    </row>
    <row r="110" spans="1:25" x14ac:dyDescent="0.25">
      <c r="A110" s="9">
        <v>4</v>
      </c>
      <c r="B110" s="9"/>
      <c r="C110" s="10"/>
      <c r="D110" s="10"/>
      <c r="E110" s="11" t="s">
        <v>3772</v>
      </c>
      <c r="F110" s="12" t="str">
        <f t="shared" ref="F110:F121" si="13">E110</f>
        <v>13.91</v>
      </c>
      <c r="G110" s="12" t="s">
        <v>3772</v>
      </c>
      <c r="H110" s="12" t="s">
        <v>3773</v>
      </c>
      <c r="I110" s="13" t="str">
        <f t="shared" si="8"/>
        <v>13910</v>
      </c>
      <c r="J110" s="13" t="s">
        <v>422</v>
      </c>
      <c r="K110" s="14" t="s">
        <v>423</v>
      </c>
      <c r="L110" s="9" t="str">
        <f t="shared" si="9"/>
        <v>13.91 - Výroba pletených a háčkovaných materiálů</v>
      </c>
      <c r="M110" s="9" t="s">
        <v>3774</v>
      </c>
      <c r="V110" s="13" t="s">
        <v>422</v>
      </c>
      <c r="W110" s="12" t="s">
        <v>3772</v>
      </c>
      <c r="X110" t="str">
        <f t="shared" si="10"/>
        <v>13910</v>
      </c>
      <c r="Y110" t="s">
        <v>422</v>
      </c>
    </row>
    <row r="111" spans="1:25" x14ac:dyDescent="0.25">
      <c r="A111" s="9">
        <v>4</v>
      </c>
      <c r="B111" s="9"/>
      <c r="C111" s="10"/>
      <c r="D111" s="10"/>
      <c r="E111" s="11" t="s">
        <v>3775</v>
      </c>
      <c r="F111" s="12" t="str">
        <f t="shared" si="13"/>
        <v>13.92</v>
      </c>
      <c r="G111" s="12" t="s">
        <v>3775</v>
      </c>
      <c r="H111" s="12" t="s">
        <v>3776</v>
      </c>
      <c r="I111" s="13" t="str">
        <f t="shared" si="8"/>
        <v>13920</v>
      </c>
      <c r="J111" s="13" t="s">
        <v>427</v>
      </c>
      <c r="K111" s="14" t="s">
        <v>428</v>
      </c>
      <c r="L111" s="9" t="str">
        <f t="shared" si="9"/>
        <v>13.92 - Výroba konfekčních textilních výrobků, kromě oděvů</v>
      </c>
      <c r="M111" s="9" t="s">
        <v>3777</v>
      </c>
      <c r="V111" s="13" t="s">
        <v>427</v>
      </c>
      <c r="W111" s="12" t="s">
        <v>3775</v>
      </c>
      <c r="X111" t="str">
        <f t="shared" si="10"/>
        <v>13920</v>
      </c>
      <c r="Y111" t="s">
        <v>427</v>
      </c>
    </row>
    <row r="112" spans="1:25" x14ac:dyDescent="0.25">
      <c r="A112" s="9">
        <v>4</v>
      </c>
      <c r="B112" s="9"/>
      <c r="C112" s="10"/>
      <c r="D112" s="10"/>
      <c r="E112" s="11" t="s">
        <v>3778</v>
      </c>
      <c r="F112" s="12" t="str">
        <f t="shared" si="13"/>
        <v>13.93</v>
      </c>
      <c r="G112" s="12" t="s">
        <v>3778</v>
      </c>
      <c r="H112" s="12" t="s">
        <v>3779</v>
      </c>
      <c r="I112" s="13" t="str">
        <f t="shared" si="8"/>
        <v>13930</v>
      </c>
      <c r="J112" s="13" t="s">
        <v>432</v>
      </c>
      <c r="K112" s="14" t="s">
        <v>433</v>
      </c>
      <c r="L112" s="9" t="str">
        <f t="shared" si="9"/>
        <v>13.93 - Výroba koberců a kobercových předložek</v>
      </c>
      <c r="M112" s="9" t="s">
        <v>3780</v>
      </c>
      <c r="V112" s="13" t="s">
        <v>432</v>
      </c>
      <c r="W112" s="12" t="s">
        <v>3778</v>
      </c>
      <c r="X112" t="str">
        <f t="shared" si="10"/>
        <v>13930</v>
      </c>
      <c r="Y112" t="s">
        <v>432</v>
      </c>
    </row>
    <row r="113" spans="1:25" x14ac:dyDescent="0.25">
      <c r="A113" s="9">
        <v>4</v>
      </c>
      <c r="B113" s="9"/>
      <c r="C113" s="10"/>
      <c r="D113" s="10"/>
      <c r="E113" s="11" t="s">
        <v>3781</v>
      </c>
      <c r="F113" s="12" t="str">
        <f t="shared" si="13"/>
        <v>13.94</v>
      </c>
      <c r="G113" s="12" t="s">
        <v>3781</v>
      </c>
      <c r="H113" s="12" t="s">
        <v>3782</v>
      </c>
      <c r="I113" s="13" t="str">
        <f t="shared" si="8"/>
        <v>13940</v>
      </c>
      <c r="J113" s="13" t="s">
        <v>435</v>
      </c>
      <c r="K113" s="14" t="s">
        <v>436</v>
      </c>
      <c r="L113" s="9" t="str">
        <f t="shared" si="9"/>
        <v>13.94 - Výroba lan, provazů a síťovaných výrobků</v>
      </c>
      <c r="M113" s="9" t="s">
        <v>3783</v>
      </c>
      <c r="V113" s="13" t="s">
        <v>435</v>
      </c>
      <c r="W113" s="12" t="s">
        <v>3781</v>
      </c>
      <c r="X113" t="str">
        <f t="shared" si="10"/>
        <v>13940</v>
      </c>
      <c r="Y113" t="s">
        <v>435</v>
      </c>
    </row>
    <row r="114" spans="1:25" x14ac:dyDescent="0.25">
      <c r="A114" s="9">
        <v>4</v>
      </c>
      <c r="B114" s="9"/>
      <c r="C114" s="10"/>
      <c r="D114" s="10"/>
      <c r="E114" s="11" t="s">
        <v>3784</v>
      </c>
      <c r="F114" s="12" t="str">
        <f t="shared" si="13"/>
        <v>13.95</v>
      </c>
      <c r="G114" s="12" t="s">
        <v>3784</v>
      </c>
      <c r="H114" s="12" t="s">
        <v>3785</v>
      </c>
      <c r="I114" s="13" t="str">
        <f t="shared" si="8"/>
        <v>13950</v>
      </c>
      <c r="J114" s="13" t="s">
        <v>438</v>
      </c>
      <c r="K114" s="14" t="s">
        <v>3787</v>
      </c>
      <c r="L114" s="9" t="str">
        <f t="shared" si="9"/>
        <v>13.95 - Výroba netkaných textilií a výrobků z nich, kromě oděvů</v>
      </c>
      <c r="M114" s="9" t="s">
        <v>3788</v>
      </c>
      <c r="V114" s="13" t="s">
        <v>438</v>
      </c>
      <c r="W114" s="12" t="s">
        <v>3784</v>
      </c>
      <c r="X114" t="str">
        <f t="shared" si="10"/>
        <v>13950</v>
      </c>
      <c r="Y114" t="s">
        <v>438</v>
      </c>
    </row>
    <row r="115" spans="1:25" x14ac:dyDescent="0.25">
      <c r="A115" s="9">
        <v>4</v>
      </c>
      <c r="B115" s="9"/>
      <c r="C115" s="10"/>
      <c r="D115" s="10"/>
      <c r="E115" s="11" t="s">
        <v>3789</v>
      </c>
      <c r="F115" s="12" t="str">
        <f t="shared" si="13"/>
        <v>13.96</v>
      </c>
      <c r="G115" s="12" t="s">
        <v>3789</v>
      </c>
      <c r="H115" s="12" t="s">
        <v>3790</v>
      </c>
      <c r="I115" s="13" t="str">
        <f t="shared" si="8"/>
        <v>13960</v>
      </c>
      <c r="J115" s="13" t="s">
        <v>413</v>
      </c>
      <c r="K115" s="14" t="s">
        <v>414</v>
      </c>
      <c r="L115" s="9" t="str">
        <f t="shared" si="9"/>
        <v>13.96 - Výroba ostatních technických a průmyslových textilií</v>
      </c>
      <c r="M115" s="9" t="s">
        <v>3791</v>
      </c>
      <c r="V115" s="13" t="s">
        <v>413</v>
      </c>
      <c r="W115" s="12" t="s">
        <v>3789</v>
      </c>
      <c r="X115" t="str">
        <f t="shared" si="10"/>
        <v>13960</v>
      </c>
      <c r="Y115" t="s">
        <v>413</v>
      </c>
    </row>
    <row r="116" spans="1:25" x14ac:dyDescent="0.25">
      <c r="A116" s="9">
        <v>4</v>
      </c>
      <c r="B116" s="9"/>
      <c r="C116" s="10"/>
      <c r="D116" s="10"/>
      <c r="E116" s="11" t="s">
        <v>3792</v>
      </c>
      <c r="F116" s="12" t="str">
        <f t="shared" si="13"/>
        <v>13.99</v>
      </c>
      <c r="G116" s="12" t="s">
        <v>3792</v>
      </c>
      <c r="H116" s="12" t="s">
        <v>3793</v>
      </c>
      <c r="I116" s="13" t="str">
        <f t="shared" si="8"/>
        <v>13990</v>
      </c>
      <c r="J116" s="13" t="s">
        <v>443</v>
      </c>
      <c r="K116" s="14" t="s">
        <v>444</v>
      </c>
      <c r="L116" s="9" t="str">
        <f t="shared" si="9"/>
        <v>13.99 - Výroba ostatních textilií j. n.</v>
      </c>
      <c r="M116" s="9" t="s">
        <v>3794</v>
      </c>
      <c r="V116" s="13" t="s">
        <v>443</v>
      </c>
      <c r="W116" s="12" t="s">
        <v>3792</v>
      </c>
      <c r="X116" t="str">
        <f t="shared" si="10"/>
        <v>13990</v>
      </c>
      <c r="Y116" t="s">
        <v>443</v>
      </c>
    </row>
    <row r="117" spans="1:25" x14ac:dyDescent="0.25">
      <c r="A117" s="9">
        <v>4</v>
      </c>
      <c r="B117" s="9"/>
      <c r="C117" s="10"/>
      <c r="D117" s="10"/>
      <c r="E117" s="11" t="s">
        <v>3795</v>
      </c>
      <c r="F117" s="12" t="str">
        <f t="shared" si="13"/>
        <v>14.11</v>
      </c>
      <c r="G117" s="12" t="s">
        <v>3795</v>
      </c>
      <c r="H117" s="12" t="s">
        <v>3796</v>
      </c>
      <c r="I117" s="13" t="str">
        <f t="shared" si="8"/>
        <v>14110</v>
      </c>
      <c r="J117" s="13" t="s">
        <v>446</v>
      </c>
      <c r="K117" s="14" t="s">
        <v>3797</v>
      </c>
      <c r="L117" s="9" t="str">
        <f t="shared" si="9"/>
        <v xml:space="preserve">14.11 - Výroba kožených oděvů </v>
      </c>
      <c r="M117" s="9" t="s">
        <v>3798</v>
      </c>
      <c r="V117" s="13" t="s">
        <v>446</v>
      </c>
      <c r="W117" s="12" t="s">
        <v>3795</v>
      </c>
      <c r="X117" t="str">
        <f t="shared" si="10"/>
        <v>14110</v>
      </c>
      <c r="Y117" t="s">
        <v>446</v>
      </c>
    </row>
    <row r="118" spans="1:25" x14ac:dyDescent="0.25">
      <c r="A118" s="9">
        <v>4</v>
      </c>
      <c r="B118" s="9"/>
      <c r="C118" s="10"/>
      <c r="D118" s="10"/>
      <c r="E118" s="11" t="s">
        <v>3799</v>
      </c>
      <c r="F118" s="12" t="str">
        <f t="shared" si="13"/>
        <v>14.12</v>
      </c>
      <c r="G118" s="12" t="s">
        <v>3799</v>
      </c>
      <c r="H118" s="12" t="s">
        <v>3800</v>
      </c>
      <c r="I118" s="13" t="str">
        <f t="shared" si="8"/>
        <v>14120</v>
      </c>
      <c r="J118" s="13" t="s">
        <v>452</v>
      </c>
      <c r="K118" s="14" t="s">
        <v>453</v>
      </c>
      <c r="L118" s="9" t="str">
        <f t="shared" si="9"/>
        <v>14.12 - Výroba pracovních oděvů</v>
      </c>
      <c r="M118" s="9" t="s">
        <v>3801</v>
      </c>
      <c r="V118" s="13" t="s">
        <v>452</v>
      </c>
      <c r="W118" s="12" t="s">
        <v>3799</v>
      </c>
      <c r="X118" t="str">
        <f t="shared" si="10"/>
        <v>14120</v>
      </c>
      <c r="Y118" t="s">
        <v>452</v>
      </c>
    </row>
    <row r="119" spans="1:25" x14ac:dyDescent="0.25">
      <c r="A119" s="9">
        <v>4</v>
      </c>
      <c r="B119" s="9"/>
      <c r="C119" s="10"/>
      <c r="D119" s="10"/>
      <c r="E119" s="11" t="s">
        <v>3802</v>
      </c>
      <c r="F119" s="12" t="str">
        <f t="shared" si="13"/>
        <v>14.13</v>
      </c>
      <c r="G119" s="12" t="s">
        <v>3802</v>
      </c>
      <c r="H119" s="12" t="s">
        <v>3803</v>
      </c>
      <c r="I119" s="13" t="str">
        <f t="shared" si="8"/>
        <v>14130</v>
      </c>
      <c r="J119" s="13" t="s">
        <v>457</v>
      </c>
      <c r="K119" s="14" t="s">
        <v>458</v>
      </c>
      <c r="L119" s="9" t="str">
        <f t="shared" si="9"/>
        <v>14.13 - Výroba ostatních svrchních oděvů</v>
      </c>
      <c r="M119" s="9" t="s">
        <v>3804</v>
      </c>
      <c r="V119" s="13" t="s">
        <v>457</v>
      </c>
      <c r="W119" s="12" t="s">
        <v>3802</v>
      </c>
      <c r="X119" t="str">
        <f t="shared" si="10"/>
        <v>14130</v>
      </c>
      <c r="Y119" t="s">
        <v>457</v>
      </c>
    </row>
    <row r="120" spans="1:25" x14ac:dyDescent="0.25">
      <c r="A120" s="9">
        <v>4</v>
      </c>
      <c r="B120" s="9"/>
      <c r="C120" s="10"/>
      <c r="D120" s="10"/>
      <c r="E120" s="11" t="s">
        <v>3805</v>
      </c>
      <c r="F120" s="12" t="str">
        <f t="shared" si="13"/>
        <v>14.14</v>
      </c>
      <c r="G120" s="12" t="s">
        <v>3805</v>
      </c>
      <c r="H120" s="12" t="s">
        <v>3806</v>
      </c>
      <c r="I120" s="13" t="str">
        <f t="shared" si="8"/>
        <v>14140</v>
      </c>
      <c r="J120" s="13" t="s">
        <v>466</v>
      </c>
      <c r="K120" s="14" t="s">
        <v>467</v>
      </c>
      <c r="L120" s="9" t="str">
        <f t="shared" si="9"/>
        <v>14.14 - Výroba osobního prádla</v>
      </c>
      <c r="M120" s="9" t="s">
        <v>3807</v>
      </c>
      <c r="V120" s="13" t="s">
        <v>466</v>
      </c>
      <c r="W120" s="12" t="s">
        <v>3805</v>
      </c>
      <c r="X120" t="str">
        <f t="shared" si="10"/>
        <v>14140</v>
      </c>
      <c r="Y120" t="s">
        <v>466</v>
      </c>
    </row>
    <row r="121" spans="1:25" x14ac:dyDescent="0.25">
      <c r="A121" s="9">
        <v>4</v>
      </c>
      <c r="B121" s="9"/>
      <c r="C121" s="10"/>
      <c r="D121" s="10"/>
      <c r="E121" s="11" t="s">
        <v>3808</v>
      </c>
      <c r="F121" s="12" t="str">
        <f t="shared" si="13"/>
        <v>14.19</v>
      </c>
      <c r="G121" s="12" t="s">
        <v>3808</v>
      </c>
      <c r="H121" s="12" t="s">
        <v>3809</v>
      </c>
      <c r="I121" s="13" t="str">
        <f t="shared" si="8"/>
        <v>14190</v>
      </c>
      <c r="J121" s="13" t="s">
        <v>471</v>
      </c>
      <c r="K121" s="14" t="s">
        <v>3810</v>
      </c>
      <c r="L121" s="9" t="str">
        <f t="shared" si="9"/>
        <v xml:space="preserve">14.19 - Výroba ostatních oděvů a oděvních doplňků </v>
      </c>
      <c r="M121" s="9" t="s">
        <v>3811</v>
      </c>
      <c r="V121" s="13" t="s">
        <v>471</v>
      </c>
      <c r="W121" s="12" t="s">
        <v>3808</v>
      </c>
      <c r="X121" t="str">
        <f t="shared" si="10"/>
        <v>14190</v>
      </c>
      <c r="Y121" t="s">
        <v>471</v>
      </c>
    </row>
    <row r="122" spans="1:25" x14ac:dyDescent="0.25">
      <c r="A122" s="9">
        <v>4</v>
      </c>
      <c r="B122" s="9"/>
      <c r="C122" s="10"/>
      <c r="D122" s="10"/>
      <c r="E122" s="11" t="s">
        <v>3812</v>
      </c>
      <c r="F122" s="12" t="str">
        <f>E122</f>
        <v>14.20</v>
      </c>
      <c r="G122" s="12" t="s">
        <v>3812</v>
      </c>
      <c r="H122" s="12" t="s">
        <v>3813</v>
      </c>
      <c r="I122" s="13" t="str">
        <f t="shared" si="8"/>
        <v>14200</v>
      </c>
      <c r="J122" s="13" t="s">
        <v>478</v>
      </c>
      <c r="K122" s="14" t="s">
        <v>479</v>
      </c>
      <c r="L122" s="9" t="str">
        <f t="shared" si="9"/>
        <v>14.20 - Výroba kožešinových výrobků</v>
      </c>
      <c r="M122" s="9" t="s">
        <v>3814</v>
      </c>
      <c r="V122" s="13" t="s">
        <v>478</v>
      </c>
      <c r="W122" s="12" t="s">
        <v>3812</v>
      </c>
      <c r="X122" t="str">
        <f t="shared" si="10"/>
        <v>14200</v>
      </c>
      <c r="Y122" t="s">
        <v>478</v>
      </c>
    </row>
    <row r="123" spans="1:25" x14ac:dyDescent="0.25">
      <c r="A123" s="9">
        <v>4</v>
      </c>
      <c r="B123" s="9"/>
      <c r="C123" s="10"/>
      <c r="D123" s="10"/>
      <c r="E123" s="11" t="s">
        <v>3815</v>
      </c>
      <c r="F123" s="12" t="str">
        <f t="shared" ref="F123:F129" si="14">E123</f>
        <v>14.31</v>
      </c>
      <c r="G123" s="12" t="s">
        <v>3815</v>
      </c>
      <c r="H123" s="12" t="s">
        <v>3816</v>
      </c>
      <c r="I123" s="13" t="str">
        <f t="shared" si="8"/>
        <v>14310</v>
      </c>
      <c r="J123" s="13" t="s">
        <v>481</v>
      </c>
      <c r="K123" s="14" t="s">
        <v>482</v>
      </c>
      <c r="L123" s="9" t="str">
        <f t="shared" si="9"/>
        <v>14.31 - Výroba pletených a háčkovaných punčochových výrobků</v>
      </c>
      <c r="M123" s="9" t="s">
        <v>3817</v>
      </c>
      <c r="V123" s="13" t="s">
        <v>481</v>
      </c>
      <c r="W123" s="12" t="s">
        <v>3815</v>
      </c>
      <c r="X123" t="str">
        <f t="shared" si="10"/>
        <v>14310</v>
      </c>
      <c r="Y123" t="s">
        <v>481</v>
      </c>
    </row>
    <row r="124" spans="1:25" x14ac:dyDescent="0.25">
      <c r="A124" s="9">
        <v>4</v>
      </c>
      <c r="B124" s="9"/>
      <c r="C124" s="10"/>
      <c r="D124" s="10"/>
      <c r="E124" s="11" t="s">
        <v>3818</v>
      </c>
      <c r="F124" s="12" t="str">
        <f t="shared" si="14"/>
        <v>14.39</v>
      </c>
      <c r="G124" s="12" t="s">
        <v>3818</v>
      </c>
      <c r="H124" s="12" t="s">
        <v>3819</v>
      </c>
      <c r="I124" s="13" t="str">
        <f t="shared" si="8"/>
        <v>14390</v>
      </c>
      <c r="J124" s="13" t="s">
        <v>484</v>
      </c>
      <c r="K124" s="14" t="s">
        <v>485</v>
      </c>
      <c r="L124" s="9" t="str">
        <f t="shared" si="9"/>
        <v>14.39 - Výroba ostatních pletených a háčkovaných oděvů</v>
      </c>
      <c r="M124" s="9" t="s">
        <v>3820</v>
      </c>
      <c r="V124" s="13" t="s">
        <v>484</v>
      </c>
      <c r="W124" s="12" t="s">
        <v>3818</v>
      </c>
      <c r="X124" t="str">
        <f t="shared" si="10"/>
        <v>14390</v>
      </c>
      <c r="Y124" t="s">
        <v>484</v>
      </c>
    </row>
    <row r="125" spans="1:25" x14ac:dyDescent="0.25">
      <c r="A125" s="9">
        <v>4</v>
      </c>
      <c r="B125" s="9"/>
      <c r="C125" s="10"/>
      <c r="D125" s="10"/>
      <c r="E125" s="11" t="s">
        <v>3821</v>
      </c>
      <c r="F125" s="12" t="str">
        <f t="shared" si="14"/>
        <v>15.11</v>
      </c>
      <c r="G125" s="12" t="s">
        <v>3821</v>
      </c>
      <c r="H125" s="12" t="s">
        <v>3822</v>
      </c>
      <c r="I125" s="13" t="str">
        <f t="shared" si="8"/>
        <v>15110</v>
      </c>
      <c r="J125" s="13" t="s">
        <v>487</v>
      </c>
      <c r="K125" s="14" t="s">
        <v>3824</v>
      </c>
      <c r="L125" s="9" t="str">
        <f t="shared" si="9"/>
        <v xml:space="preserve">15.11 - Činění a úprava usní (vyčiněných kůží); zpracování a barvení kožešin </v>
      </c>
      <c r="M125" s="9" t="s">
        <v>3825</v>
      </c>
      <c r="V125" s="13" t="s">
        <v>487</v>
      </c>
      <c r="W125" s="12" t="s">
        <v>3821</v>
      </c>
      <c r="X125" t="str">
        <f t="shared" si="10"/>
        <v>15110</v>
      </c>
      <c r="Y125" t="s">
        <v>487</v>
      </c>
    </row>
    <row r="126" spans="1:25" x14ac:dyDescent="0.25">
      <c r="A126" s="9">
        <v>4</v>
      </c>
      <c r="B126" s="9"/>
      <c r="C126" s="10"/>
      <c r="D126" s="10"/>
      <c r="E126" s="11" t="s">
        <v>3826</v>
      </c>
      <c r="F126" s="12" t="str">
        <f t="shared" si="14"/>
        <v>15.12</v>
      </c>
      <c r="G126" s="12" t="s">
        <v>3826</v>
      </c>
      <c r="H126" s="12" t="s">
        <v>3827</v>
      </c>
      <c r="I126" s="13" t="str">
        <f t="shared" si="8"/>
        <v>15120</v>
      </c>
      <c r="J126" s="13" t="s">
        <v>492</v>
      </c>
      <c r="K126" s="14" t="s">
        <v>493</v>
      </c>
      <c r="L126" s="9" t="str">
        <f t="shared" si="9"/>
        <v>15.12 - Výroba brašnářských, sedlářských a podobných výrobků</v>
      </c>
      <c r="M126" s="9" t="s">
        <v>3828</v>
      </c>
      <c r="V126" s="13" t="s">
        <v>492</v>
      </c>
      <c r="W126" s="12" t="s">
        <v>3826</v>
      </c>
      <c r="X126" t="str">
        <f t="shared" si="10"/>
        <v>15120</v>
      </c>
      <c r="Y126" t="s">
        <v>492</v>
      </c>
    </row>
    <row r="127" spans="1:25" x14ac:dyDescent="0.25">
      <c r="A127" s="9">
        <v>4</v>
      </c>
      <c r="B127" s="9"/>
      <c r="C127" s="10"/>
      <c r="D127" s="10"/>
      <c r="E127" s="11" t="s">
        <v>3829</v>
      </c>
      <c r="F127" s="12" t="str">
        <f t="shared" si="14"/>
        <v>15.20</v>
      </c>
      <c r="G127" s="12" t="s">
        <v>3829</v>
      </c>
      <c r="H127" s="12" t="s">
        <v>3830</v>
      </c>
      <c r="I127" s="13" t="str">
        <f t="shared" si="8"/>
        <v>15200</v>
      </c>
      <c r="J127" s="13" t="s">
        <v>497</v>
      </c>
      <c r="K127" s="14" t="s">
        <v>3831</v>
      </c>
      <c r="L127" s="9" t="str">
        <f t="shared" si="9"/>
        <v xml:space="preserve">15.20 - Výroba obuvi </v>
      </c>
      <c r="M127" s="9" t="s">
        <v>3832</v>
      </c>
      <c r="V127" s="13" t="s">
        <v>497</v>
      </c>
      <c r="W127" s="12" t="s">
        <v>3829</v>
      </c>
      <c r="X127" t="str">
        <f t="shared" si="10"/>
        <v>15200</v>
      </c>
      <c r="Y127" t="s">
        <v>497</v>
      </c>
    </row>
    <row r="128" spans="1:25" x14ac:dyDescent="0.25">
      <c r="A128" s="9">
        <v>5</v>
      </c>
      <c r="B128" s="9"/>
      <c r="C128" s="10"/>
      <c r="D128" s="10"/>
      <c r="E128" s="11" t="s">
        <v>3833</v>
      </c>
      <c r="F128" s="12" t="str">
        <f t="shared" si="14"/>
        <v>15.20.1</v>
      </c>
      <c r="G128" s="12" t="s">
        <v>3833</v>
      </c>
      <c r="H128" s="12" t="s">
        <v>500</v>
      </c>
      <c r="I128" s="13" t="str">
        <f t="shared" si="8"/>
        <v>15201</v>
      </c>
      <c r="J128" s="13" t="s">
        <v>500</v>
      </c>
      <c r="K128" s="14" t="s">
        <v>3835</v>
      </c>
      <c r="L128" s="9" t="str">
        <f t="shared" si="9"/>
        <v>15.20.1 - Výroba obuvi s usňovým svrškem</v>
      </c>
      <c r="M128" s="9" t="s">
        <v>3836</v>
      </c>
      <c r="V128" s="13" t="s">
        <v>500</v>
      </c>
      <c r="W128" s="12" t="s">
        <v>3833</v>
      </c>
      <c r="X128" t="str">
        <f t="shared" si="10"/>
        <v>15201</v>
      </c>
      <c r="Y128" t="s">
        <v>500</v>
      </c>
    </row>
    <row r="129" spans="1:25" ht="15.75" x14ac:dyDescent="0.25">
      <c r="A129" s="9">
        <v>5</v>
      </c>
      <c r="B129" s="9"/>
      <c r="C129" s="16"/>
      <c r="D129" s="16"/>
      <c r="E129" s="11" t="s">
        <v>3837</v>
      </c>
      <c r="F129" s="12" t="str">
        <f t="shared" si="14"/>
        <v>15.20.9</v>
      </c>
      <c r="G129" s="12" t="s">
        <v>3837</v>
      </c>
      <c r="H129" s="12" t="s">
        <v>503</v>
      </c>
      <c r="I129" s="13" t="str">
        <f t="shared" si="8"/>
        <v>15209</v>
      </c>
      <c r="J129" s="13" t="s">
        <v>503</v>
      </c>
      <c r="K129" s="14" t="s">
        <v>3839</v>
      </c>
      <c r="L129" s="9" t="str">
        <f t="shared" si="9"/>
        <v>15.20.9 - Výroba obuvi z ostatních materiálů</v>
      </c>
      <c r="M129" s="9" t="s">
        <v>3840</v>
      </c>
      <c r="V129" s="13" t="s">
        <v>503</v>
      </c>
      <c r="W129" s="12" t="s">
        <v>3837</v>
      </c>
      <c r="X129" t="str">
        <f t="shared" si="10"/>
        <v>15209</v>
      </c>
      <c r="Y129" t="s">
        <v>503</v>
      </c>
    </row>
    <row r="130" spans="1:25" x14ac:dyDescent="0.25">
      <c r="A130" s="9">
        <v>4</v>
      </c>
      <c r="B130" s="9"/>
      <c r="C130" s="10"/>
      <c r="D130" s="10"/>
      <c r="E130" s="11" t="s">
        <v>3841</v>
      </c>
      <c r="F130" s="12" t="str">
        <f>E130</f>
        <v>16.10</v>
      </c>
      <c r="G130" s="12" t="s">
        <v>3841</v>
      </c>
      <c r="H130" s="12" t="s">
        <v>3842</v>
      </c>
      <c r="I130" s="13" t="str">
        <f t="shared" si="8"/>
        <v>16100</v>
      </c>
      <c r="J130" s="13" t="s">
        <v>508</v>
      </c>
      <c r="K130" s="14" t="s">
        <v>509</v>
      </c>
      <c r="L130" s="9" t="str">
        <f t="shared" si="9"/>
        <v>16.10 - Výroba pilařská a impregnace dřeva</v>
      </c>
      <c r="M130" s="9" t="s">
        <v>3843</v>
      </c>
      <c r="V130" s="13" t="s">
        <v>508</v>
      </c>
      <c r="W130" s="12" t="s">
        <v>3841</v>
      </c>
      <c r="X130" t="str">
        <f t="shared" si="10"/>
        <v>16100</v>
      </c>
      <c r="Y130" t="s">
        <v>508</v>
      </c>
    </row>
    <row r="131" spans="1:25" x14ac:dyDescent="0.25">
      <c r="A131" s="9">
        <v>4</v>
      </c>
      <c r="B131" s="9"/>
      <c r="C131" s="10"/>
      <c r="D131" s="10"/>
      <c r="E131" s="11" t="s">
        <v>3844</v>
      </c>
      <c r="F131" s="12" t="str">
        <f t="shared" ref="F131:F149" si="15">E131</f>
        <v>16.21</v>
      </c>
      <c r="G131" s="12" t="s">
        <v>3844</v>
      </c>
      <c r="H131" s="12" t="s">
        <v>3845</v>
      </c>
      <c r="I131" s="13" t="str">
        <f t="shared" si="8"/>
        <v>16210</v>
      </c>
      <c r="J131" s="13" t="s">
        <v>517</v>
      </c>
      <c r="K131" s="14" t="s">
        <v>3846</v>
      </c>
      <c r="L131" s="9" t="str">
        <f t="shared" si="9"/>
        <v xml:space="preserve">16.21 - Výroba dýh a desek na bázi dřeva </v>
      </c>
      <c r="M131" s="9" t="s">
        <v>3847</v>
      </c>
      <c r="V131" s="13" t="s">
        <v>517</v>
      </c>
      <c r="W131" s="12" t="s">
        <v>3844</v>
      </c>
      <c r="X131" t="str">
        <f t="shared" si="10"/>
        <v>16210</v>
      </c>
      <c r="Y131" t="s">
        <v>517</v>
      </c>
    </row>
    <row r="132" spans="1:25" x14ac:dyDescent="0.25">
      <c r="A132" s="9">
        <v>4</v>
      </c>
      <c r="B132" s="9"/>
      <c r="C132" s="10"/>
      <c r="D132" s="10"/>
      <c r="E132" s="11" t="s">
        <v>3848</v>
      </c>
      <c r="F132" s="12" t="str">
        <f t="shared" si="15"/>
        <v>16.22</v>
      </c>
      <c r="G132" s="12" t="s">
        <v>3848</v>
      </c>
      <c r="H132" s="12" t="s">
        <v>3849</v>
      </c>
      <c r="I132" s="13" t="str">
        <f t="shared" ref="I132:I195" si="16">IF(LEN(H132)=1,H132,IF(LEN(H132)=2,_xlfn.CONCAT(H132,"000"),IF(LEN(H132)=3,_xlfn.CONCAT(H132,"00"),IF(LEN(H132)=4,_xlfn.CONCAT(H132,"0"),IF(LEN(H132)=5,_xlfn.CONCAT(H132,""),H132)))))</f>
        <v>16220</v>
      </c>
      <c r="J132" s="13" t="s">
        <v>523</v>
      </c>
      <c r="K132" s="14" t="s">
        <v>524</v>
      </c>
      <c r="L132" s="9" t="str">
        <f t="shared" ref="L132:L195" si="17">G132&amp;" - "&amp;K132</f>
        <v>16.22 - Výroba sestavených parketových podlah</v>
      </c>
      <c r="M132" s="9" t="s">
        <v>3850</v>
      </c>
      <c r="V132" s="13" t="s">
        <v>523</v>
      </c>
      <c r="W132" s="12" t="s">
        <v>3848</v>
      </c>
      <c r="X132" t="str">
        <f t="shared" si="10"/>
        <v>16220</v>
      </c>
      <c r="Y132" t="s">
        <v>523</v>
      </c>
    </row>
    <row r="133" spans="1:25" x14ac:dyDescent="0.25">
      <c r="A133" s="9">
        <v>4</v>
      </c>
      <c r="B133" s="9"/>
      <c r="C133" s="10"/>
      <c r="D133" s="10"/>
      <c r="E133" s="11" t="s">
        <v>3851</v>
      </c>
      <c r="F133" s="12" t="str">
        <f t="shared" si="15"/>
        <v>16.23</v>
      </c>
      <c r="G133" s="12" t="s">
        <v>3851</v>
      </c>
      <c r="H133" s="12" t="s">
        <v>3852</v>
      </c>
      <c r="I133" s="13" t="str">
        <f t="shared" si="16"/>
        <v>16230</v>
      </c>
      <c r="J133" s="13" t="s">
        <v>526</v>
      </c>
      <c r="K133" s="14" t="s">
        <v>3854</v>
      </c>
      <c r="L133" s="9" t="str">
        <f t="shared" si="17"/>
        <v>16.23 - Výroba ostatních výrobků stavebního truhlářství a tesařství</v>
      </c>
      <c r="M133" s="9" t="s">
        <v>3855</v>
      </c>
      <c r="V133" s="13" t="s">
        <v>526</v>
      </c>
      <c r="W133" s="12" t="s">
        <v>3851</v>
      </c>
      <c r="X133" t="str">
        <f t="shared" ref="X133:X196" si="18">CLEAN(V133)</f>
        <v>16230</v>
      </c>
      <c r="Y133" t="s">
        <v>526</v>
      </c>
    </row>
    <row r="134" spans="1:25" x14ac:dyDescent="0.25">
      <c r="A134" s="9">
        <v>4</v>
      </c>
      <c r="B134" s="9"/>
      <c r="C134" s="10"/>
      <c r="D134" s="10"/>
      <c r="E134" s="11" t="s">
        <v>3856</v>
      </c>
      <c r="F134" s="12" t="str">
        <f t="shared" si="15"/>
        <v>16.24</v>
      </c>
      <c r="G134" s="12" t="s">
        <v>3856</v>
      </c>
      <c r="H134" s="12" t="s">
        <v>3857</v>
      </c>
      <c r="I134" s="13" t="str">
        <f t="shared" si="16"/>
        <v>16240</v>
      </c>
      <c r="J134" s="13" t="s">
        <v>532</v>
      </c>
      <c r="K134" s="14" t="s">
        <v>533</v>
      </c>
      <c r="L134" s="9" t="str">
        <f t="shared" si="17"/>
        <v>16.24 - Výroba dřevěných obalů</v>
      </c>
      <c r="M134" s="9" t="s">
        <v>3858</v>
      </c>
      <c r="V134" s="13" t="s">
        <v>532</v>
      </c>
      <c r="W134" s="12" t="s">
        <v>3856</v>
      </c>
      <c r="X134" t="str">
        <f t="shared" si="18"/>
        <v>16240</v>
      </c>
      <c r="Y134" t="s">
        <v>532</v>
      </c>
    </row>
    <row r="135" spans="1:25" x14ac:dyDescent="0.25">
      <c r="A135" s="9">
        <v>4</v>
      </c>
      <c r="B135" s="9"/>
      <c r="C135" s="10"/>
      <c r="D135" s="10"/>
      <c r="E135" s="11" t="s">
        <v>3859</v>
      </c>
      <c r="F135" s="12" t="str">
        <f t="shared" si="15"/>
        <v>16.29</v>
      </c>
      <c r="G135" s="12" t="s">
        <v>3859</v>
      </c>
      <c r="H135" s="12" t="s">
        <v>3860</v>
      </c>
      <c r="I135" s="13" t="str">
        <f t="shared" si="16"/>
        <v>16290</v>
      </c>
      <c r="J135" s="13" t="s">
        <v>535</v>
      </c>
      <c r="K135" s="17" t="s">
        <v>536</v>
      </c>
      <c r="L135" s="9" t="str">
        <f t="shared" si="17"/>
        <v>16.29 - Výroba ostatních dřevěných, korkových, proutěných a slaměných výrobků, kromě nábytku</v>
      </c>
      <c r="M135" s="9" t="s">
        <v>3861</v>
      </c>
      <c r="V135" s="13" t="s">
        <v>535</v>
      </c>
      <c r="W135" s="12" t="s">
        <v>3859</v>
      </c>
      <c r="X135" t="str">
        <f t="shared" si="18"/>
        <v>16290</v>
      </c>
      <c r="Y135" t="s">
        <v>535</v>
      </c>
    </row>
    <row r="136" spans="1:25" x14ac:dyDescent="0.25">
      <c r="A136" s="9">
        <v>4</v>
      </c>
      <c r="B136" s="9"/>
      <c r="C136" s="10"/>
      <c r="D136" s="10"/>
      <c r="E136" s="11" t="s">
        <v>3862</v>
      </c>
      <c r="F136" s="12" t="str">
        <f t="shared" si="15"/>
        <v>17.11</v>
      </c>
      <c r="G136" s="12" t="s">
        <v>3862</v>
      </c>
      <c r="H136" s="12" t="s">
        <v>3863</v>
      </c>
      <c r="I136" s="13" t="str">
        <f t="shared" si="16"/>
        <v>17110</v>
      </c>
      <c r="J136" s="13" t="s">
        <v>544</v>
      </c>
      <c r="K136" s="14" t="s">
        <v>545</v>
      </c>
      <c r="L136" s="9" t="str">
        <f t="shared" si="17"/>
        <v>17.11 - Výroba buničiny</v>
      </c>
      <c r="M136" s="9" t="s">
        <v>3864</v>
      </c>
      <c r="V136" s="13" t="s">
        <v>544</v>
      </c>
      <c r="W136" s="12" t="s">
        <v>3862</v>
      </c>
      <c r="X136" t="str">
        <f t="shared" si="18"/>
        <v>17110</v>
      </c>
      <c r="Y136" t="s">
        <v>544</v>
      </c>
    </row>
    <row r="137" spans="1:25" ht="15.75" x14ac:dyDescent="0.25">
      <c r="A137" s="9">
        <v>5</v>
      </c>
      <c r="B137" s="9"/>
      <c r="C137" s="16"/>
      <c r="D137" s="16"/>
      <c r="E137" s="11" t="s">
        <v>3865</v>
      </c>
      <c r="F137" s="12" t="str">
        <f t="shared" si="15"/>
        <v>17.11.1</v>
      </c>
      <c r="G137" s="12" t="s">
        <v>3865</v>
      </c>
      <c r="H137" s="12" t="s">
        <v>547</v>
      </c>
      <c r="I137" s="13" t="str">
        <f t="shared" si="16"/>
        <v>17111</v>
      </c>
      <c r="J137" s="13" t="s">
        <v>547</v>
      </c>
      <c r="K137" s="14" t="s">
        <v>548</v>
      </c>
      <c r="L137" s="9" t="str">
        <f t="shared" si="17"/>
        <v>17.11.1 - Výroba chemických buničin</v>
      </c>
      <c r="M137" s="9" t="s">
        <v>3866</v>
      </c>
      <c r="V137" s="13" t="s">
        <v>547</v>
      </c>
      <c r="W137" s="12" t="s">
        <v>3865</v>
      </c>
      <c r="X137" t="str">
        <f t="shared" si="18"/>
        <v>17111</v>
      </c>
      <c r="Y137" t="s">
        <v>547</v>
      </c>
    </row>
    <row r="138" spans="1:25" ht="15.75" x14ac:dyDescent="0.25">
      <c r="A138" s="9">
        <v>5</v>
      </c>
      <c r="B138" s="9"/>
      <c r="C138" s="16"/>
      <c r="D138" s="16"/>
      <c r="E138" s="11" t="s">
        <v>3867</v>
      </c>
      <c r="F138" s="12" t="str">
        <f t="shared" si="15"/>
        <v>17.11.2</v>
      </c>
      <c r="G138" s="12" t="s">
        <v>3867</v>
      </c>
      <c r="H138" s="12" t="s">
        <v>550</v>
      </c>
      <c r="I138" s="13" t="str">
        <f t="shared" si="16"/>
        <v>17112</v>
      </c>
      <c r="J138" s="13" t="s">
        <v>550</v>
      </c>
      <c r="K138" s="14" t="s">
        <v>551</v>
      </c>
      <c r="L138" s="9" t="str">
        <f t="shared" si="17"/>
        <v>17.11.2 - Výroba mechanických vláknin</v>
      </c>
      <c r="M138" s="9" t="s">
        <v>3868</v>
      </c>
      <c r="V138" s="13" t="s">
        <v>550</v>
      </c>
      <c r="W138" s="12" t="s">
        <v>3867</v>
      </c>
      <c r="X138" t="str">
        <f t="shared" si="18"/>
        <v>17112</v>
      </c>
      <c r="Y138" t="s">
        <v>550</v>
      </c>
    </row>
    <row r="139" spans="1:25" ht="15.75" x14ac:dyDescent="0.25">
      <c r="A139" s="9">
        <v>5</v>
      </c>
      <c r="B139" s="9"/>
      <c r="C139" s="16"/>
      <c r="D139" s="16"/>
      <c r="E139" s="11" t="s">
        <v>3869</v>
      </c>
      <c r="F139" s="12" t="str">
        <f t="shared" si="15"/>
        <v>17.11.3</v>
      </c>
      <c r="G139" s="12" t="s">
        <v>3869</v>
      </c>
      <c r="H139" s="12" t="s">
        <v>553</v>
      </c>
      <c r="I139" s="13" t="str">
        <f t="shared" si="16"/>
        <v>17113</v>
      </c>
      <c r="J139" s="13" t="s">
        <v>553</v>
      </c>
      <c r="K139" s="14" t="s">
        <v>554</v>
      </c>
      <c r="L139" s="9" t="str">
        <f t="shared" si="17"/>
        <v>17.11.3 - Výroba ostatních papírenských vláknin</v>
      </c>
      <c r="M139" s="9" t="s">
        <v>3870</v>
      </c>
      <c r="V139" s="13" t="s">
        <v>553</v>
      </c>
      <c r="W139" s="12" t="s">
        <v>3869</v>
      </c>
      <c r="X139" t="str">
        <f t="shared" si="18"/>
        <v>17113</v>
      </c>
      <c r="Y139" t="s">
        <v>553</v>
      </c>
    </row>
    <row r="140" spans="1:25" x14ac:dyDescent="0.25">
      <c r="A140" s="9">
        <v>4</v>
      </c>
      <c r="B140" s="9"/>
      <c r="C140" s="10"/>
      <c r="D140" s="10"/>
      <c r="E140" s="11" t="s">
        <v>3871</v>
      </c>
      <c r="F140" s="12" t="str">
        <f t="shared" si="15"/>
        <v>17.12</v>
      </c>
      <c r="G140" s="12" t="s">
        <v>3871</v>
      </c>
      <c r="H140" s="12" t="s">
        <v>3872</v>
      </c>
      <c r="I140" s="13" t="str">
        <f t="shared" si="16"/>
        <v>17120</v>
      </c>
      <c r="J140" s="13" t="s">
        <v>558</v>
      </c>
      <c r="K140" s="14" t="s">
        <v>559</v>
      </c>
      <c r="L140" s="9" t="str">
        <f t="shared" si="17"/>
        <v>17.12 - Výroba papíru a lepenky</v>
      </c>
      <c r="M140" s="9" t="s">
        <v>3873</v>
      </c>
      <c r="V140" s="13" t="s">
        <v>558</v>
      </c>
      <c r="W140" s="12" t="s">
        <v>3871</v>
      </c>
      <c r="X140" t="str">
        <f t="shared" si="18"/>
        <v>17120</v>
      </c>
      <c r="Y140" t="s">
        <v>558</v>
      </c>
    </row>
    <row r="141" spans="1:25" x14ac:dyDescent="0.25">
      <c r="A141" s="9">
        <v>4</v>
      </c>
      <c r="B141" s="9"/>
      <c r="C141" s="10"/>
      <c r="D141" s="10"/>
      <c r="E141" s="11" t="s">
        <v>3874</v>
      </c>
      <c r="F141" s="12" t="str">
        <f t="shared" si="15"/>
        <v>17.21</v>
      </c>
      <c r="G141" s="12" t="s">
        <v>3874</v>
      </c>
      <c r="H141" s="12" t="s">
        <v>3875</v>
      </c>
      <c r="I141" s="13" t="str">
        <f t="shared" si="16"/>
        <v>17210</v>
      </c>
      <c r="J141" s="13" t="s">
        <v>561</v>
      </c>
      <c r="K141" s="14" t="s">
        <v>3877</v>
      </c>
      <c r="L141" s="9" t="str">
        <f t="shared" si="17"/>
        <v>17.21 - Výroba vlnitého papíru a lepenky, papírových a lepenkových obalů</v>
      </c>
      <c r="M141" s="9" t="s">
        <v>3878</v>
      </c>
      <c r="V141" s="13" t="s">
        <v>561</v>
      </c>
      <c r="W141" s="12" t="s">
        <v>3874</v>
      </c>
      <c r="X141" t="str">
        <f t="shared" si="18"/>
        <v>17210</v>
      </c>
      <c r="Y141" t="s">
        <v>561</v>
      </c>
    </row>
    <row r="142" spans="1:25" x14ac:dyDescent="0.25">
      <c r="A142" s="9">
        <v>4</v>
      </c>
      <c r="B142" s="9"/>
      <c r="C142" s="10"/>
      <c r="D142" s="10"/>
      <c r="E142" s="11" t="s">
        <v>3879</v>
      </c>
      <c r="F142" s="12" t="str">
        <f t="shared" si="15"/>
        <v>17.22</v>
      </c>
      <c r="G142" s="12" t="s">
        <v>3879</v>
      </c>
      <c r="H142" s="12" t="s">
        <v>3880</v>
      </c>
      <c r="I142" s="13" t="str">
        <f t="shared" si="16"/>
        <v>17220</v>
      </c>
      <c r="J142" s="13" t="s">
        <v>564</v>
      </c>
      <c r="K142" s="14" t="s">
        <v>565</v>
      </c>
      <c r="L142" s="9" t="str">
        <f t="shared" si="17"/>
        <v>17.22 - Výroba domácích potřeb, hygienických a toaletních výrobků z papíru</v>
      </c>
      <c r="M142" s="9" t="s">
        <v>3881</v>
      </c>
      <c r="V142" s="13" t="s">
        <v>564</v>
      </c>
      <c r="W142" s="12" t="s">
        <v>3879</v>
      </c>
      <c r="X142" t="str">
        <f t="shared" si="18"/>
        <v>17220</v>
      </c>
      <c r="Y142" t="s">
        <v>564</v>
      </c>
    </row>
    <row r="143" spans="1:25" x14ac:dyDescent="0.25">
      <c r="A143" s="9">
        <v>4</v>
      </c>
      <c r="B143" s="9"/>
      <c r="C143" s="10"/>
      <c r="D143" s="10"/>
      <c r="E143" s="11" t="s">
        <v>3882</v>
      </c>
      <c r="F143" s="12" t="str">
        <f t="shared" si="15"/>
        <v>17.23</v>
      </c>
      <c r="G143" s="12" t="s">
        <v>3882</v>
      </c>
      <c r="H143" s="12" t="s">
        <v>3883</v>
      </c>
      <c r="I143" s="13" t="str">
        <f t="shared" si="16"/>
        <v>17230</v>
      </c>
      <c r="J143" s="13" t="s">
        <v>567</v>
      </c>
      <c r="K143" s="14" t="s">
        <v>568</v>
      </c>
      <c r="L143" s="9" t="str">
        <f t="shared" si="17"/>
        <v>17.23 - Výroba kancelářských potřeb z papíru</v>
      </c>
      <c r="M143" s="9" t="s">
        <v>3884</v>
      </c>
      <c r="V143" s="13" t="s">
        <v>567</v>
      </c>
      <c r="W143" s="12" t="s">
        <v>3882</v>
      </c>
      <c r="X143" t="str">
        <f t="shared" si="18"/>
        <v>17230</v>
      </c>
      <c r="Y143" t="s">
        <v>567</v>
      </c>
    </row>
    <row r="144" spans="1:25" x14ac:dyDescent="0.25">
      <c r="A144" s="9">
        <v>4</v>
      </c>
      <c r="B144" s="9"/>
      <c r="C144" s="10"/>
      <c r="D144" s="10"/>
      <c r="E144" s="11" t="s">
        <v>3885</v>
      </c>
      <c r="F144" s="12" t="str">
        <f t="shared" si="15"/>
        <v>17.24</v>
      </c>
      <c r="G144" s="12" t="s">
        <v>3885</v>
      </c>
      <c r="H144" s="12" t="s">
        <v>3886</v>
      </c>
      <c r="I144" s="13" t="str">
        <f t="shared" si="16"/>
        <v>17240</v>
      </c>
      <c r="J144" s="13" t="s">
        <v>570</v>
      </c>
      <c r="K144" s="14" t="s">
        <v>571</v>
      </c>
      <c r="L144" s="9" t="str">
        <f t="shared" si="17"/>
        <v>17.24 - Výroba tapet</v>
      </c>
      <c r="M144" s="9" t="s">
        <v>3887</v>
      </c>
      <c r="V144" s="13" t="s">
        <v>570</v>
      </c>
      <c r="W144" s="12" t="s">
        <v>3885</v>
      </c>
      <c r="X144" t="str">
        <f t="shared" si="18"/>
        <v>17240</v>
      </c>
      <c r="Y144" t="s">
        <v>570</v>
      </c>
    </row>
    <row r="145" spans="1:25" x14ac:dyDescent="0.25">
      <c r="A145" s="9">
        <v>4</v>
      </c>
      <c r="B145" s="9"/>
      <c r="C145" s="10"/>
      <c r="D145" s="10"/>
      <c r="E145" s="11" t="s">
        <v>3888</v>
      </c>
      <c r="F145" s="12" t="str">
        <f t="shared" si="15"/>
        <v>17.29</v>
      </c>
      <c r="G145" s="12" t="s">
        <v>3888</v>
      </c>
      <c r="H145" s="12" t="s">
        <v>3889</v>
      </c>
      <c r="I145" s="13" t="str">
        <f t="shared" si="16"/>
        <v>17290</v>
      </c>
      <c r="J145" s="13" t="s">
        <v>573</v>
      </c>
      <c r="K145" s="14" t="s">
        <v>574</v>
      </c>
      <c r="L145" s="9" t="str">
        <f t="shared" si="17"/>
        <v>17.29 - Výroba ostatních výrobků z papíru a lepenky</v>
      </c>
      <c r="M145" s="9" t="s">
        <v>3890</v>
      </c>
      <c r="V145" s="13" t="s">
        <v>573</v>
      </c>
      <c r="W145" s="12" t="s">
        <v>3888</v>
      </c>
      <c r="X145" t="str">
        <f t="shared" si="18"/>
        <v>17290</v>
      </c>
      <c r="Y145" t="s">
        <v>573</v>
      </c>
    </row>
    <row r="146" spans="1:25" x14ac:dyDescent="0.25">
      <c r="A146" s="9">
        <v>4</v>
      </c>
      <c r="B146" s="9"/>
      <c r="C146" s="10"/>
      <c r="D146" s="10"/>
      <c r="E146" s="11" t="s">
        <v>3891</v>
      </c>
      <c r="F146" s="12" t="str">
        <f t="shared" si="15"/>
        <v>18.11</v>
      </c>
      <c r="G146" s="12" t="s">
        <v>3891</v>
      </c>
      <c r="H146" s="12" t="s">
        <v>3892</v>
      </c>
      <c r="I146" s="13" t="str">
        <f t="shared" si="16"/>
        <v>18110</v>
      </c>
      <c r="J146" s="13" t="s">
        <v>578</v>
      </c>
      <c r="K146" s="14" t="s">
        <v>579</v>
      </c>
      <c r="L146" s="9" t="str">
        <f t="shared" si="17"/>
        <v>18.11 - Tisk novin</v>
      </c>
      <c r="M146" s="9" t="s">
        <v>3893</v>
      </c>
      <c r="V146" s="13" t="s">
        <v>578</v>
      </c>
      <c r="W146" s="12" t="s">
        <v>3891</v>
      </c>
      <c r="X146" t="str">
        <f t="shared" si="18"/>
        <v>18110</v>
      </c>
      <c r="Y146" t="s">
        <v>578</v>
      </c>
    </row>
    <row r="147" spans="1:25" x14ac:dyDescent="0.25">
      <c r="A147" s="9">
        <v>4</v>
      </c>
      <c r="B147" s="9"/>
      <c r="C147" s="15"/>
      <c r="D147" s="15"/>
      <c r="E147" s="11" t="s">
        <v>3894</v>
      </c>
      <c r="F147" s="12" t="str">
        <f t="shared" si="15"/>
        <v>18.12</v>
      </c>
      <c r="G147" s="12" t="s">
        <v>3894</v>
      </c>
      <c r="H147" s="12" t="s">
        <v>3895</v>
      </c>
      <c r="I147" s="13" t="str">
        <f t="shared" si="16"/>
        <v>18120</v>
      </c>
      <c r="J147" s="13" t="s">
        <v>581</v>
      </c>
      <c r="K147" s="14" t="s">
        <v>582</v>
      </c>
      <c r="L147" s="9" t="str">
        <f t="shared" si="17"/>
        <v>18.12 - Tisk ostatní, kromě novin</v>
      </c>
      <c r="M147" s="9" t="s">
        <v>3896</v>
      </c>
      <c r="V147" s="13" t="s">
        <v>581</v>
      </c>
      <c r="W147" s="12" t="s">
        <v>3894</v>
      </c>
      <c r="X147" t="str">
        <f t="shared" si="18"/>
        <v>18120</v>
      </c>
      <c r="Y147" t="s">
        <v>581</v>
      </c>
    </row>
    <row r="148" spans="1:25" x14ac:dyDescent="0.25">
      <c r="A148" s="9">
        <v>4</v>
      </c>
      <c r="B148" s="9"/>
      <c r="C148" s="10"/>
      <c r="D148" s="10"/>
      <c r="E148" s="11" t="s">
        <v>3897</v>
      </c>
      <c r="F148" s="12" t="str">
        <f t="shared" si="15"/>
        <v>18.13</v>
      </c>
      <c r="G148" s="12" t="s">
        <v>3897</v>
      </c>
      <c r="H148" s="12" t="s">
        <v>3898</v>
      </c>
      <c r="I148" s="13" t="str">
        <f t="shared" si="16"/>
        <v>18130</v>
      </c>
      <c r="J148" s="13" t="s">
        <v>586</v>
      </c>
      <c r="K148" s="14" t="s">
        <v>587</v>
      </c>
      <c r="L148" s="9" t="str">
        <f t="shared" si="17"/>
        <v>18.13 - Příprava tisku a digitálních dat</v>
      </c>
      <c r="M148" s="9" t="s">
        <v>3899</v>
      </c>
      <c r="V148" s="13" t="s">
        <v>586</v>
      </c>
      <c r="W148" s="12" t="s">
        <v>3897</v>
      </c>
      <c r="X148" t="str">
        <f t="shared" si="18"/>
        <v>18130</v>
      </c>
      <c r="Y148" t="s">
        <v>586</v>
      </c>
    </row>
    <row r="149" spans="1:25" x14ac:dyDescent="0.25">
      <c r="A149" s="9">
        <v>4</v>
      </c>
      <c r="B149" s="9"/>
      <c r="C149" s="10"/>
      <c r="D149" s="10"/>
      <c r="E149" s="11" t="s">
        <v>3900</v>
      </c>
      <c r="F149" s="12" t="str">
        <f t="shared" si="15"/>
        <v>18.14</v>
      </c>
      <c r="G149" s="12" t="s">
        <v>3900</v>
      </c>
      <c r="H149" s="12" t="s">
        <v>3901</v>
      </c>
      <c r="I149" s="13" t="str">
        <f t="shared" si="16"/>
        <v>18140</v>
      </c>
      <c r="J149" s="13" t="s">
        <v>589</v>
      </c>
      <c r="K149" s="14" t="s">
        <v>590</v>
      </c>
      <c r="L149" s="9" t="str">
        <f t="shared" si="17"/>
        <v>18.14 - Vázání a související činnosti</v>
      </c>
      <c r="M149" s="9" t="s">
        <v>3902</v>
      </c>
      <c r="V149" s="13" t="s">
        <v>589</v>
      </c>
      <c r="W149" s="12" t="s">
        <v>3900</v>
      </c>
      <c r="X149" t="str">
        <f t="shared" si="18"/>
        <v>18140</v>
      </c>
      <c r="Y149" t="s">
        <v>589</v>
      </c>
    </row>
    <row r="150" spans="1:25" x14ac:dyDescent="0.25">
      <c r="A150" s="9">
        <v>4</v>
      </c>
      <c r="B150" s="9"/>
      <c r="C150" s="10"/>
      <c r="D150" s="10"/>
      <c r="E150" s="11" t="s">
        <v>3903</v>
      </c>
      <c r="F150" s="12" t="str">
        <f>E150</f>
        <v>18.20</v>
      </c>
      <c r="G150" s="12" t="s">
        <v>3903</v>
      </c>
      <c r="H150" s="12" t="s">
        <v>3904</v>
      </c>
      <c r="I150" s="13" t="str">
        <f t="shared" si="16"/>
        <v>18200</v>
      </c>
      <c r="J150" s="13" t="s">
        <v>592</v>
      </c>
      <c r="K150" s="14" t="s">
        <v>3905</v>
      </c>
      <c r="L150" s="9" t="str">
        <f t="shared" si="17"/>
        <v xml:space="preserve">18.20 - Rozmnožování nahraných nosičů </v>
      </c>
      <c r="M150" s="9" t="s">
        <v>3906</v>
      </c>
      <c r="V150" s="13" t="s">
        <v>592</v>
      </c>
      <c r="W150" s="12" t="s">
        <v>3903</v>
      </c>
      <c r="X150" t="str">
        <f t="shared" si="18"/>
        <v>18200</v>
      </c>
      <c r="Y150" t="s">
        <v>592</v>
      </c>
    </row>
    <row r="151" spans="1:25" x14ac:dyDescent="0.25">
      <c r="A151" s="9">
        <v>4</v>
      </c>
      <c r="B151" s="9"/>
      <c r="C151" s="10"/>
      <c r="D151" s="10"/>
      <c r="E151" s="11" t="s">
        <v>3907</v>
      </c>
      <c r="F151" s="12" t="str">
        <f>E151</f>
        <v>19.10</v>
      </c>
      <c r="G151" s="12" t="s">
        <v>3907</v>
      </c>
      <c r="H151" s="12" t="s">
        <v>3908</v>
      </c>
      <c r="I151" s="13" t="str">
        <f t="shared" si="16"/>
        <v>19100</v>
      </c>
      <c r="J151" s="13" t="s">
        <v>595</v>
      </c>
      <c r="K151" s="14" t="s">
        <v>596</v>
      </c>
      <c r="L151" s="9" t="str">
        <f t="shared" si="17"/>
        <v>19.10 - Výroba koksárenských produktů</v>
      </c>
      <c r="M151" s="9" t="s">
        <v>3909</v>
      </c>
      <c r="V151" s="13" t="s">
        <v>595</v>
      </c>
      <c r="W151" s="12" t="s">
        <v>3907</v>
      </c>
      <c r="X151" t="str">
        <f t="shared" si="18"/>
        <v>19100</v>
      </c>
      <c r="Y151" t="s">
        <v>595</v>
      </c>
    </row>
    <row r="152" spans="1:25" x14ac:dyDescent="0.25">
      <c r="A152" s="9">
        <v>4</v>
      </c>
      <c r="B152" s="9"/>
      <c r="C152" s="10"/>
      <c r="D152" s="10"/>
      <c r="E152" s="11" t="s">
        <v>3910</v>
      </c>
      <c r="F152" s="12" t="str">
        <f>E152</f>
        <v>19.20</v>
      </c>
      <c r="G152" s="12" t="s">
        <v>3910</v>
      </c>
      <c r="H152" s="12" t="s">
        <v>3911</v>
      </c>
      <c r="I152" s="13" t="str">
        <f t="shared" si="16"/>
        <v>19200</v>
      </c>
      <c r="J152" s="13" t="s">
        <v>598</v>
      </c>
      <c r="K152" s="14" t="s">
        <v>3912</v>
      </c>
      <c r="L152" s="9" t="str">
        <f t="shared" si="17"/>
        <v xml:space="preserve">19.20 - Výroba rafinovaných ropných produktů </v>
      </c>
      <c r="M152" s="9" t="s">
        <v>3913</v>
      </c>
      <c r="V152" s="13" t="s">
        <v>598</v>
      </c>
      <c r="W152" s="12" t="s">
        <v>3910</v>
      </c>
      <c r="X152" t="str">
        <f t="shared" si="18"/>
        <v>19200</v>
      </c>
      <c r="Y152" t="s">
        <v>598</v>
      </c>
    </row>
    <row r="153" spans="1:25" x14ac:dyDescent="0.25">
      <c r="A153" s="9">
        <v>4</v>
      </c>
      <c r="B153" s="9"/>
      <c r="C153" s="10"/>
      <c r="D153" s="10"/>
      <c r="E153" s="11" t="s">
        <v>3914</v>
      </c>
      <c r="F153" s="12" t="str">
        <f t="shared" ref="F153:F161" si="19">E153</f>
        <v>20.11</v>
      </c>
      <c r="G153" s="12" t="s">
        <v>3914</v>
      </c>
      <c r="H153" s="12" t="s">
        <v>3915</v>
      </c>
      <c r="I153" s="13" t="str">
        <f t="shared" si="16"/>
        <v>20110</v>
      </c>
      <c r="J153" s="13" t="s">
        <v>603</v>
      </c>
      <c r="K153" s="14" t="s">
        <v>604</v>
      </c>
      <c r="L153" s="9" t="str">
        <f t="shared" si="17"/>
        <v>20.11 - Výroba technických plynů</v>
      </c>
      <c r="M153" s="9" t="s">
        <v>3916</v>
      </c>
      <c r="V153" s="13" t="s">
        <v>603</v>
      </c>
      <c r="W153" s="12" t="s">
        <v>3914</v>
      </c>
      <c r="X153" t="str">
        <f t="shared" si="18"/>
        <v>20110</v>
      </c>
      <c r="Y153" t="s">
        <v>603</v>
      </c>
    </row>
    <row r="154" spans="1:25" x14ac:dyDescent="0.25">
      <c r="A154" s="9">
        <v>4</v>
      </c>
      <c r="B154" s="9"/>
      <c r="C154" s="10"/>
      <c r="D154" s="10"/>
      <c r="E154" s="11" t="s">
        <v>3917</v>
      </c>
      <c r="F154" s="12" t="str">
        <f t="shared" si="19"/>
        <v>20.12</v>
      </c>
      <c r="G154" s="12" t="s">
        <v>3917</v>
      </c>
      <c r="H154" s="12" t="s">
        <v>3918</v>
      </c>
      <c r="I154" s="13" t="str">
        <f t="shared" si="16"/>
        <v>20120</v>
      </c>
      <c r="J154" s="13" t="s">
        <v>609</v>
      </c>
      <c r="K154" s="14" t="s">
        <v>610</v>
      </c>
      <c r="L154" s="9" t="str">
        <f t="shared" si="17"/>
        <v>20.12 - Výroba barviv a pigmentů</v>
      </c>
      <c r="M154" s="9" t="s">
        <v>3919</v>
      </c>
      <c r="V154" s="13" t="s">
        <v>609</v>
      </c>
      <c r="W154" s="12" t="s">
        <v>3917</v>
      </c>
      <c r="X154" t="str">
        <f t="shared" si="18"/>
        <v>20120</v>
      </c>
      <c r="Y154" t="s">
        <v>609</v>
      </c>
    </row>
    <row r="155" spans="1:25" x14ac:dyDescent="0.25">
      <c r="A155" s="9">
        <v>4</v>
      </c>
      <c r="B155" s="9"/>
      <c r="C155" s="10"/>
      <c r="D155" s="10"/>
      <c r="E155" s="11" t="s">
        <v>3920</v>
      </c>
      <c r="F155" s="12" t="str">
        <f t="shared" si="19"/>
        <v>20.13</v>
      </c>
      <c r="G155" s="12" t="s">
        <v>3920</v>
      </c>
      <c r="H155" s="12" t="s">
        <v>3921</v>
      </c>
      <c r="I155" s="13" t="str">
        <f t="shared" si="16"/>
        <v>20130</v>
      </c>
      <c r="J155" s="13" t="s">
        <v>612</v>
      </c>
      <c r="K155" s="14" t="s">
        <v>613</v>
      </c>
      <c r="L155" s="9" t="str">
        <f t="shared" si="17"/>
        <v>20.13 - Výroba jiných základních anorganických chemických látek</v>
      </c>
      <c r="M155" s="9" t="s">
        <v>3922</v>
      </c>
      <c r="V155" s="13" t="s">
        <v>612</v>
      </c>
      <c r="W155" s="12" t="s">
        <v>3920</v>
      </c>
      <c r="X155" t="str">
        <f t="shared" si="18"/>
        <v>20130</v>
      </c>
      <c r="Y155" t="s">
        <v>612</v>
      </c>
    </row>
    <row r="156" spans="1:25" x14ac:dyDescent="0.25">
      <c r="A156" s="9">
        <v>4</v>
      </c>
      <c r="B156" s="9"/>
      <c r="C156" s="10"/>
      <c r="D156" s="10"/>
      <c r="E156" s="11" t="s">
        <v>3923</v>
      </c>
      <c r="F156" s="12" t="str">
        <f t="shared" si="19"/>
        <v>20.14</v>
      </c>
      <c r="G156" s="12" t="s">
        <v>3923</v>
      </c>
      <c r="H156" s="12" t="s">
        <v>3924</v>
      </c>
      <c r="I156" s="13" t="str">
        <f t="shared" si="16"/>
        <v>20140</v>
      </c>
      <c r="J156" s="13" t="s">
        <v>606</v>
      </c>
      <c r="K156" s="14" t="s">
        <v>607</v>
      </c>
      <c r="L156" s="9" t="str">
        <f t="shared" si="17"/>
        <v>20.14 - Výroba jiných základních organických chemických látek</v>
      </c>
      <c r="M156" s="9" t="s">
        <v>3925</v>
      </c>
      <c r="V156" s="13" t="s">
        <v>606</v>
      </c>
      <c r="W156" s="12" t="s">
        <v>3923</v>
      </c>
      <c r="X156" t="str">
        <f t="shared" si="18"/>
        <v>20140</v>
      </c>
      <c r="Y156" t="s">
        <v>606</v>
      </c>
    </row>
    <row r="157" spans="1:25" x14ac:dyDescent="0.25">
      <c r="A157" s="9">
        <v>5</v>
      </c>
      <c r="B157" s="9"/>
      <c r="C157" s="10"/>
      <c r="D157" s="10"/>
      <c r="E157" s="18" t="s">
        <v>3926</v>
      </c>
      <c r="F157" s="12" t="str">
        <f t="shared" si="19"/>
        <v>20.14.1</v>
      </c>
      <c r="G157" s="12" t="s">
        <v>3926</v>
      </c>
      <c r="H157" s="12" t="s">
        <v>618</v>
      </c>
      <c r="I157" s="13" t="str">
        <f t="shared" si="16"/>
        <v>20141</v>
      </c>
      <c r="J157" s="13" t="s">
        <v>618</v>
      </c>
      <c r="K157" s="17" t="s">
        <v>3928</v>
      </c>
      <c r="L157" s="9" t="str">
        <f t="shared" si="17"/>
        <v>20.14.1 - Výroba bioetanolu (biolihu) pro pohon motorů a pro výrobu směsí a komponent paliv pro pohon motorů</v>
      </c>
      <c r="M157" s="9" t="s">
        <v>3929</v>
      </c>
      <c r="V157" s="13" t="s">
        <v>618</v>
      </c>
      <c r="W157" s="12" t="s">
        <v>3926</v>
      </c>
      <c r="X157" t="str">
        <f t="shared" si="18"/>
        <v>20141</v>
      </c>
      <c r="Y157" t="s">
        <v>618</v>
      </c>
    </row>
    <row r="158" spans="1:25" x14ac:dyDescent="0.25">
      <c r="A158" s="9">
        <v>5</v>
      </c>
      <c r="B158" s="9"/>
      <c r="C158" s="10"/>
      <c r="D158" s="10"/>
      <c r="E158" s="19" t="s">
        <v>3930</v>
      </c>
      <c r="F158" s="12" t="str">
        <f t="shared" si="19"/>
        <v>20.14.9</v>
      </c>
      <c r="G158" s="12" t="s">
        <v>3930</v>
      </c>
      <c r="H158" s="12" t="s">
        <v>621</v>
      </c>
      <c r="I158" s="13" t="str">
        <f t="shared" si="16"/>
        <v>20149</v>
      </c>
      <c r="J158" s="13" t="s">
        <v>621</v>
      </c>
      <c r="K158" s="17" t="s">
        <v>622</v>
      </c>
      <c r="L158" s="9" t="str">
        <f t="shared" si="17"/>
        <v>20.14.9 - Výroba ostatních základních organických chemických látek</v>
      </c>
      <c r="M158" s="9" t="s">
        <v>3931</v>
      </c>
      <c r="V158" s="13" t="s">
        <v>621</v>
      </c>
      <c r="W158" s="12" t="s">
        <v>3930</v>
      </c>
      <c r="X158" t="str">
        <f t="shared" si="18"/>
        <v>20149</v>
      </c>
      <c r="Y158" t="s">
        <v>621</v>
      </c>
    </row>
    <row r="159" spans="1:25" x14ac:dyDescent="0.25">
      <c r="A159" s="9">
        <v>4</v>
      </c>
      <c r="B159" s="9"/>
      <c r="C159" s="10"/>
      <c r="D159" s="10"/>
      <c r="E159" s="11" t="s">
        <v>3932</v>
      </c>
      <c r="F159" s="12" t="str">
        <f t="shared" si="19"/>
        <v>20.15</v>
      </c>
      <c r="G159" s="12" t="s">
        <v>3932</v>
      </c>
      <c r="H159" s="12" t="s">
        <v>3933</v>
      </c>
      <c r="I159" s="13" t="str">
        <f t="shared" si="16"/>
        <v>20150</v>
      </c>
      <c r="J159" s="13" t="s">
        <v>624</v>
      </c>
      <c r="K159" s="14" t="s">
        <v>625</v>
      </c>
      <c r="L159" s="9" t="str">
        <f t="shared" si="17"/>
        <v>20.15 - Výroba hnojiv a dusíkatých sloučenin</v>
      </c>
      <c r="M159" s="9" t="s">
        <v>3934</v>
      </c>
      <c r="V159" s="13" t="s">
        <v>624</v>
      </c>
      <c r="W159" s="12" t="s">
        <v>3932</v>
      </c>
      <c r="X159" t="str">
        <f t="shared" si="18"/>
        <v>20150</v>
      </c>
      <c r="Y159" t="s">
        <v>624</v>
      </c>
    </row>
    <row r="160" spans="1:25" x14ac:dyDescent="0.25">
      <c r="A160" s="9">
        <v>4</v>
      </c>
      <c r="B160" s="9"/>
      <c r="C160" s="10"/>
      <c r="D160" s="10"/>
      <c r="E160" s="11" t="s">
        <v>3935</v>
      </c>
      <c r="F160" s="12" t="str">
        <f t="shared" si="19"/>
        <v>20.16</v>
      </c>
      <c r="G160" s="12" t="s">
        <v>3935</v>
      </c>
      <c r="H160" s="12" t="s">
        <v>3936</v>
      </c>
      <c r="I160" s="13" t="str">
        <f t="shared" si="16"/>
        <v>20160</v>
      </c>
      <c r="J160" s="13" t="s">
        <v>627</v>
      </c>
      <c r="K160" s="14" t="s">
        <v>628</v>
      </c>
      <c r="L160" s="9" t="str">
        <f t="shared" si="17"/>
        <v>20.16 - Výroba plastů v primárních formách</v>
      </c>
      <c r="M160" s="9" t="s">
        <v>3937</v>
      </c>
      <c r="V160" s="13" t="s">
        <v>627</v>
      </c>
      <c r="W160" s="12" t="s">
        <v>3935</v>
      </c>
      <c r="X160" t="str">
        <f t="shared" si="18"/>
        <v>20160</v>
      </c>
      <c r="Y160" t="s">
        <v>627</v>
      </c>
    </row>
    <row r="161" spans="1:25" x14ac:dyDescent="0.25">
      <c r="A161" s="9">
        <v>4</v>
      </c>
      <c r="B161" s="9"/>
      <c r="C161" s="10"/>
      <c r="D161" s="10"/>
      <c r="E161" s="11" t="s">
        <v>3938</v>
      </c>
      <c r="F161" s="12" t="str">
        <f t="shared" si="19"/>
        <v>20.17</v>
      </c>
      <c r="G161" s="12" t="s">
        <v>3938</v>
      </c>
      <c r="H161" s="12" t="s">
        <v>3939</v>
      </c>
      <c r="I161" s="13" t="str">
        <f t="shared" si="16"/>
        <v>20170</v>
      </c>
      <c r="J161" s="13" t="s">
        <v>630</v>
      </c>
      <c r="K161" s="14" t="s">
        <v>631</v>
      </c>
      <c r="L161" s="9" t="str">
        <f t="shared" si="17"/>
        <v>20.17 - Výroba syntetického kaučuku v primárních formách</v>
      </c>
      <c r="M161" s="9" t="s">
        <v>3940</v>
      </c>
      <c r="V161" s="13" t="s">
        <v>630</v>
      </c>
      <c r="W161" s="12" t="s">
        <v>3938</v>
      </c>
      <c r="X161" t="str">
        <f t="shared" si="18"/>
        <v>20170</v>
      </c>
      <c r="Y161" t="s">
        <v>630</v>
      </c>
    </row>
    <row r="162" spans="1:25" x14ac:dyDescent="0.25">
      <c r="A162" s="9">
        <v>4</v>
      </c>
      <c r="B162" s="9"/>
      <c r="C162" s="10"/>
      <c r="D162" s="10"/>
      <c r="E162" s="11" t="s">
        <v>3941</v>
      </c>
      <c r="F162" s="12" t="str">
        <f>E162</f>
        <v>20.20</v>
      </c>
      <c r="G162" s="12" t="s">
        <v>3941</v>
      </c>
      <c r="H162" s="12" t="s">
        <v>3942</v>
      </c>
      <c r="I162" s="13" t="str">
        <f t="shared" si="16"/>
        <v>20200</v>
      </c>
      <c r="J162" s="13" t="s">
        <v>633</v>
      </c>
      <c r="K162" s="14" t="s">
        <v>634</v>
      </c>
      <c r="L162" s="9" t="str">
        <f t="shared" si="17"/>
        <v>20.20 - Výroba pesticidů a jiných agrochemických přípravků</v>
      </c>
      <c r="M162" s="9" t="s">
        <v>3943</v>
      </c>
      <c r="V162" s="13" t="s">
        <v>633</v>
      </c>
      <c r="W162" s="12" t="s">
        <v>3941</v>
      </c>
      <c r="X162" t="str">
        <f t="shared" si="18"/>
        <v>20200</v>
      </c>
      <c r="Y162" t="s">
        <v>633</v>
      </c>
    </row>
    <row r="163" spans="1:25" x14ac:dyDescent="0.25">
      <c r="A163" s="9">
        <v>4</v>
      </c>
      <c r="B163" s="9"/>
      <c r="C163" s="10"/>
      <c r="D163" s="10"/>
      <c r="E163" s="11" t="s">
        <v>3944</v>
      </c>
      <c r="F163" s="12" t="str">
        <f>E163</f>
        <v>20.30</v>
      </c>
      <c r="G163" s="12" t="s">
        <v>3944</v>
      </c>
      <c r="H163" s="12" t="s">
        <v>3945</v>
      </c>
      <c r="I163" s="13" t="str">
        <f t="shared" si="16"/>
        <v>20300</v>
      </c>
      <c r="J163" s="13" t="s">
        <v>638</v>
      </c>
      <c r="K163" s="14" t="s">
        <v>639</v>
      </c>
      <c r="L163" s="9" t="str">
        <f t="shared" si="17"/>
        <v>20.30 - Výroba nátěrových barev, laků a jiných nátěrových materiálů, tiskařských barev a tmelů</v>
      </c>
      <c r="M163" s="9" t="s">
        <v>3946</v>
      </c>
      <c r="V163" s="13" t="s">
        <v>638</v>
      </c>
      <c r="W163" s="12" t="s">
        <v>3944</v>
      </c>
      <c r="X163" t="str">
        <f t="shared" si="18"/>
        <v>20300</v>
      </c>
      <c r="Y163" t="s">
        <v>638</v>
      </c>
    </row>
    <row r="164" spans="1:25" x14ac:dyDescent="0.25">
      <c r="A164" s="9">
        <v>4</v>
      </c>
      <c r="B164" s="9"/>
      <c r="C164" s="10"/>
      <c r="D164" s="10"/>
      <c r="E164" s="11" t="s">
        <v>3947</v>
      </c>
      <c r="F164" s="12" t="str">
        <f t="shared" ref="F164:F171" si="20">E164</f>
        <v>20.41</v>
      </c>
      <c r="G164" s="12" t="s">
        <v>3947</v>
      </c>
      <c r="H164" s="12" t="s">
        <v>3948</v>
      </c>
      <c r="I164" s="13" t="str">
        <f t="shared" si="16"/>
        <v>20410</v>
      </c>
      <c r="J164" s="13" t="s">
        <v>643</v>
      </c>
      <c r="K164" s="17" t="s">
        <v>644</v>
      </c>
      <c r="L164" s="9" t="str">
        <f t="shared" si="17"/>
        <v>20.41 - Výroba mýdel a detergentů, čisticích a lešticích prostředků</v>
      </c>
      <c r="M164" s="9" t="s">
        <v>3949</v>
      </c>
      <c r="V164" s="13" t="s">
        <v>643</v>
      </c>
      <c r="W164" s="12" t="s">
        <v>3947</v>
      </c>
      <c r="X164" t="str">
        <f t="shared" si="18"/>
        <v>20410</v>
      </c>
      <c r="Y164" t="s">
        <v>643</v>
      </c>
    </row>
    <row r="165" spans="1:25" x14ac:dyDescent="0.25">
      <c r="A165" s="9">
        <v>4</v>
      </c>
      <c r="B165" s="9"/>
      <c r="C165" s="10"/>
      <c r="D165" s="10"/>
      <c r="E165" s="11" t="s">
        <v>3950</v>
      </c>
      <c r="F165" s="12" t="str">
        <f t="shared" si="20"/>
        <v>20.42</v>
      </c>
      <c r="G165" s="12" t="s">
        <v>3950</v>
      </c>
      <c r="H165" s="12" t="s">
        <v>3951</v>
      </c>
      <c r="I165" s="13" t="str">
        <f t="shared" si="16"/>
        <v>20420</v>
      </c>
      <c r="J165" s="13" t="s">
        <v>648</v>
      </c>
      <c r="K165" s="14" t="s">
        <v>649</v>
      </c>
      <c r="L165" s="9" t="str">
        <f t="shared" si="17"/>
        <v>20.42 - Výroba parfémů a toaletních přípravků</v>
      </c>
      <c r="M165" s="9" t="s">
        <v>3952</v>
      </c>
      <c r="V165" s="13" t="s">
        <v>648</v>
      </c>
      <c r="W165" s="12" t="s">
        <v>3950</v>
      </c>
      <c r="X165" t="str">
        <f t="shared" si="18"/>
        <v>20420</v>
      </c>
      <c r="Y165" t="s">
        <v>648</v>
      </c>
    </row>
    <row r="166" spans="1:25" x14ac:dyDescent="0.25">
      <c r="A166" s="9">
        <v>4</v>
      </c>
      <c r="B166" s="9"/>
      <c r="C166" s="10"/>
      <c r="D166" s="10"/>
      <c r="E166" s="11" t="s">
        <v>3953</v>
      </c>
      <c r="F166" s="12" t="str">
        <f t="shared" si="20"/>
        <v>20.51</v>
      </c>
      <c r="G166" s="12" t="s">
        <v>3953</v>
      </c>
      <c r="H166" s="12" t="s">
        <v>3954</v>
      </c>
      <c r="I166" s="13" t="str">
        <f t="shared" si="16"/>
        <v>20510</v>
      </c>
      <c r="J166" s="13" t="s">
        <v>615</v>
      </c>
      <c r="K166" s="14" t="s">
        <v>651</v>
      </c>
      <c r="L166" s="9" t="str">
        <f t="shared" si="17"/>
        <v>20.51 - Výroba výbušnin</v>
      </c>
      <c r="M166" s="9" t="s">
        <v>3955</v>
      </c>
      <c r="V166" s="13" t="s">
        <v>615</v>
      </c>
      <c r="W166" s="12" t="s">
        <v>3953</v>
      </c>
      <c r="X166" t="str">
        <f t="shared" si="18"/>
        <v>20510</v>
      </c>
      <c r="Y166" t="s">
        <v>615</v>
      </c>
    </row>
    <row r="167" spans="1:25" x14ac:dyDescent="0.25">
      <c r="A167" s="9">
        <v>4</v>
      </c>
      <c r="B167" s="9"/>
      <c r="C167" s="10"/>
      <c r="D167" s="10"/>
      <c r="E167" s="11" t="s">
        <v>3956</v>
      </c>
      <c r="F167" s="12" t="str">
        <f t="shared" si="20"/>
        <v>20.52</v>
      </c>
      <c r="G167" s="12" t="s">
        <v>3956</v>
      </c>
      <c r="H167" s="12" t="s">
        <v>3957</v>
      </c>
      <c r="I167" s="13" t="str">
        <f t="shared" si="16"/>
        <v>20520</v>
      </c>
      <c r="J167" s="13" t="s">
        <v>656</v>
      </c>
      <c r="K167" s="14" t="s">
        <v>3958</v>
      </c>
      <c r="L167" s="9" t="str">
        <f t="shared" si="17"/>
        <v xml:space="preserve">20.52 - Výroba klihů </v>
      </c>
      <c r="M167" s="9" t="s">
        <v>3959</v>
      </c>
      <c r="V167" s="13" t="s">
        <v>656</v>
      </c>
      <c r="W167" s="12" t="s">
        <v>3956</v>
      </c>
      <c r="X167" t="str">
        <f t="shared" si="18"/>
        <v>20520</v>
      </c>
      <c r="Y167" t="s">
        <v>656</v>
      </c>
    </row>
    <row r="168" spans="1:25" x14ac:dyDescent="0.25">
      <c r="A168" s="9">
        <v>4</v>
      </c>
      <c r="B168" s="9"/>
      <c r="C168" s="10"/>
      <c r="D168" s="10"/>
      <c r="E168" s="11" t="s">
        <v>3960</v>
      </c>
      <c r="F168" s="12" t="str">
        <f t="shared" si="20"/>
        <v>20.53</v>
      </c>
      <c r="G168" s="12" t="s">
        <v>3960</v>
      </c>
      <c r="H168" s="12" t="s">
        <v>3961</v>
      </c>
      <c r="I168" s="13" t="str">
        <f t="shared" si="16"/>
        <v>20530</v>
      </c>
      <c r="J168" s="13" t="s">
        <v>659</v>
      </c>
      <c r="K168" s="14" t="s">
        <v>3962</v>
      </c>
      <c r="L168" s="9" t="str">
        <f t="shared" si="17"/>
        <v xml:space="preserve">20.53 - Výroba vonných silic </v>
      </c>
      <c r="M168" s="9" t="s">
        <v>3963</v>
      </c>
      <c r="V168" s="13" t="s">
        <v>659</v>
      </c>
      <c r="W168" s="12" t="s">
        <v>3960</v>
      </c>
      <c r="X168" t="str">
        <f t="shared" si="18"/>
        <v>20530</v>
      </c>
      <c r="Y168" t="s">
        <v>659</v>
      </c>
    </row>
    <row r="169" spans="1:25" x14ac:dyDescent="0.25">
      <c r="A169" s="9">
        <v>4</v>
      </c>
      <c r="B169" s="9"/>
      <c r="C169" s="15"/>
      <c r="D169" s="15"/>
      <c r="E169" s="11" t="s">
        <v>3964</v>
      </c>
      <c r="F169" s="12" t="str">
        <f t="shared" si="20"/>
        <v>20.59</v>
      </c>
      <c r="G169" s="12" t="s">
        <v>3964</v>
      </c>
      <c r="H169" s="12" t="s">
        <v>3965</v>
      </c>
      <c r="I169" s="13" t="str">
        <f t="shared" si="16"/>
        <v>20590</v>
      </c>
      <c r="J169" s="13" t="s">
        <v>653</v>
      </c>
      <c r="K169" s="14" t="s">
        <v>654</v>
      </c>
      <c r="L169" s="9" t="str">
        <f t="shared" si="17"/>
        <v>20.59 - Výroba ostatních chemických výrobků j. n.</v>
      </c>
      <c r="M169" s="9" t="s">
        <v>3966</v>
      </c>
      <c r="V169" s="13" t="s">
        <v>653</v>
      </c>
      <c r="W169" s="12" t="s">
        <v>3964</v>
      </c>
      <c r="X169" t="str">
        <f t="shared" si="18"/>
        <v>20590</v>
      </c>
      <c r="Y169" t="s">
        <v>653</v>
      </c>
    </row>
    <row r="170" spans="1:25" x14ac:dyDescent="0.25">
      <c r="A170" s="9">
        <v>5</v>
      </c>
      <c r="B170" s="9"/>
      <c r="C170" s="15"/>
      <c r="D170" s="15"/>
      <c r="E170" s="18" t="s">
        <v>3967</v>
      </c>
      <c r="F170" s="12" t="str">
        <f t="shared" si="20"/>
        <v>20.59.1</v>
      </c>
      <c r="G170" s="12" t="s">
        <v>3967</v>
      </c>
      <c r="H170" s="12" t="s">
        <v>662</v>
      </c>
      <c r="I170" s="13" t="str">
        <f t="shared" si="16"/>
        <v>20591</v>
      </c>
      <c r="J170" s="13" t="s">
        <v>662</v>
      </c>
      <c r="K170" s="17" t="s">
        <v>3969</v>
      </c>
      <c r="L170" s="9" t="str">
        <f t="shared" si="17"/>
        <v>20.59.1 - Výroba metylesterů a etylesterů mastných kyselin pro pohon motorů a pro výrobu směsí paliv pro pohon motorů</v>
      </c>
      <c r="M170" s="9" t="s">
        <v>3970</v>
      </c>
      <c r="V170" s="13" t="s">
        <v>662</v>
      </c>
      <c r="W170" s="12" t="s">
        <v>3967</v>
      </c>
      <c r="X170" t="str">
        <f t="shared" si="18"/>
        <v>20591</v>
      </c>
      <c r="Y170" t="s">
        <v>662</v>
      </c>
    </row>
    <row r="171" spans="1:25" x14ac:dyDescent="0.25">
      <c r="A171" s="9">
        <v>5</v>
      </c>
      <c r="B171" s="9"/>
      <c r="C171" s="15"/>
      <c r="D171" s="15"/>
      <c r="E171" s="19" t="s">
        <v>3971</v>
      </c>
      <c r="F171" s="12" t="str">
        <f t="shared" si="20"/>
        <v>20.59.9</v>
      </c>
      <c r="G171" s="12" t="s">
        <v>3971</v>
      </c>
      <c r="H171" s="12" t="s">
        <v>665</v>
      </c>
      <c r="I171" s="13" t="str">
        <f t="shared" si="16"/>
        <v>20599</v>
      </c>
      <c r="J171" s="13" t="s">
        <v>665</v>
      </c>
      <c r="K171" s="17" t="s">
        <v>666</v>
      </c>
      <c r="L171" s="9" t="str">
        <f t="shared" si="17"/>
        <v>20.59.9 - Výroba jiných chemických výrobků j. n.</v>
      </c>
      <c r="M171" s="9" t="s">
        <v>3972</v>
      </c>
      <c r="V171" s="13" t="s">
        <v>665</v>
      </c>
      <c r="W171" s="12" t="s">
        <v>3971</v>
      </c>
      <c r="X171" t="str">
        <f t="shared" si="18"/>
        <v>20599</v>
      </c>
      <c r="Y171" t="s">
        <v>665</v>
      </c>
    </row>
    <row r="172" spans="1:25" x14ac:dyDescent="0.25">
      <c r="A172" s="9">
        <v>4</v>
      </c>
      <c r="B172" s="9"/>
      <c r="C172" s="10"/>
      <c r="D172" s="10"/>
      <c r="E172" s="11" t="s">
        <v>3973</v>
      </c>
      <c r="F172" s="12" t="str">
        <f>E172</f>
        <v>20.60</v>
      </c>
      <c r="G172" s="12" t="s">
        <v>3973</v>
      </c>
      <c r="H172" s="12" t="s">
        <v>3974</v>
      </c>
      <c r="I172" s="13" t="str">
        <f t="shared" si="16"/>
        <v>20600</v>
      </c>
      <c r="J172" s="13" t="s">
        <v>669</v>
      </c>
      <c r="K172" s="14" t="s">
        <v>670</v>
      </c>
      <c r="L172" s="9" t="str">
        <f t="shared" si="17"/>
        <v>20.60 - Výroba chemických vláken</v>
      </c>
      <c r="M172" s="9" t="s">
        <v>3975</v>
      </c>
      <c r="V172" s="13" t="s">
        <v>669</v>
      </c>
      <c r="W172" s="12" t="s">
        <v>3973</v>
      </c>
      <c r="X172" t="str">
        <f t="shared" si="18"/>
        <v>20600</v>
      </c>
      <c r="Y172" t="s">
        <v>669</v>
      </c>
    </row>
    <row r="173" spans="1:25" x14ac:dyDescent="0.25">
      <c r="A173" s="9">
        <v>4</v>
      </c>
      <c r="B173" s="9"/>
      <c r="C173" s="10"/>
      <c r="D173" s="10"/>
      <c r="E173" s="11" t="s">
        <v>3976</v>
      </c>
      <c r="F173" s="12" t="str">
        <f>E173</f>
        <v>21.10</v>
      </c>
      <c r="G173" s="12" t="s">
        <v>3976</v>
      </c>
      <c r="H173" s="12" t="s">
        <v>3977</v>
      </c>
      <c r="I173" s="13" t="str">
        <f t="shared" si="16"/>
        <v>21100</v>
      </c>
      <c r="J173" s="13" t="s">
        <v>672</v>
      </c>
      <c r="K173" s="14" t="s">
        <v>673</v>
      </c>
      <c r="L173" s="9" t="str">
        <f t="shared" si="17"/>
        <v>21.10 - Výroba základních farmaceutických výrobků</v>
      </c>
      <c r="M173" s="9" t="s">
        <v>3978</v>
      </c>
      <c r="V173" s="13" t="s">
        <v>672</v>
      </c>
      <c r="W173" s="12" t="s">
        <v>3976</v>
      </c>
      <c r="X173" t="str">
        <f t="shared" si="18"/>
        <v>21100</v>
      </c>
      <c r="Y173" t="s">
        <v>672</v>
      </c>
    </row>
    <row r="174" spans="1:25" x14ac:dyDescent="0.25">
      <c r="A174" s="9">
        <v>4</v>
      </c>
      <c r="B174" s="9"/>
      <c r="C174" s="10"/>
      <c r="D174" s="10"/>
      <c r="E174" s="11" t="s">
        <v>3979</v>
      </c>
      <c r="F174" s="12" t="str">
        <f>E174</f>
        <v>21.20</v>
      </c>
      <c r="G174" s="12" t="s">
        <v>3979</v>
      </c>
      <c r="H174" s="12" t="s">
        <v>3980</v>
      </c>
      <c r="I174" s="13" t="str">
        <f t="shared" si="16"/>
        <v>21200</v>
      </c>
      <c r="J174" s="13" t="s">
        <v>675</v>
      </c>
      <c r="K174" s="14" t="s">
        <v>3981</v>
      </c>
      <c r="L174" s="9" t="str">
        <f t="shared" si="17"/>
        <v xml:space="preserve">21.20 - Výroba farmaceutických přípravků </v>
      </c>
      <c r="M174" s="9" t="s">
        <v>3982</v>
      </c>
      <c r="V174" s="13" t="s">
        <v>675</v>
      </c>
      <c r="W174" s="12" t="s">
        <v>3979</v>
      </c>
      <c r="X174" t="str">
        <f t="shared" si="18"/>
        <v>21200</v>
      </c>
      <c r="Y174" t="s">
        <v>675</v>
      </c>
    </row>
    <row r="175" spans="1:25" x14ac:dyDescent="0.25">
      <c r="A175" s="9">
        <v>4</v>
      </c>
      <c r="B175" s="9"/>
      <c r="C175" s="10"/>
      <c r="D175" s="10"/>
      <c r="E175" s="11" t="s">
        <v>3983</v>
      </c>
      <c r="F175" s="12" t="str">
        <f t="shared" ref="F175:F185" si="21">E175</f>
        <v>22.11</v>
      </c>
      <c r="G175" s="12" t="s">
        <v>3983</v>
      </c>
      <c r="H175" s="12" t="s">
        <v>3984</v>
      </c>
      <c r="I175" s="13" t="str">
        <f t="shared" si="16"/>
        <v>22110</v>
      </c>
      <c r="J175" s="13" t="s">
        <v>678</v>
      </c>
      <c r="K175" s="14" t="s">
        <v>679</v>
      </c>
      <c r="L175" s="9" t="str">
        <f t="shared" si="17"/>
        <v>22.11 - Výroba pryžových plášťů a duší; protektorování pneumatik</v>
      </c>
      <c r="M175" s="9" t="s">
        <v>3985</v>
      </c>
      <c r="V175" s="13" t="s">
        <v>678</v>
      </c>
      <c r="W175" s="12" t="s">
        <v>3983</v>
      </c>
      <c r="X175" t="str">
        <f t="shared" si="18"/>
        <v>22110</v>
      </c>
      <c r="Y175" t="s">
        <v>678</v>
      </c>
    </row>
    <row r="176" spans="1:25" x14ac:dyDescent="0.25">
      <c r="A176" s="9">
        <v>4</v>
      </c>
      <c r="B176" s="9"/>
      <c r="C176" s="10"/>
      <c r="D176" s="10"/>
      <c r="E176" s="11" t="s">
        <v>3986</v>
      </c>
      <c r="F176" s="12" t="str">
        <f t="shared" si="21"/>
        <v>22.19</v>
      </c>
      <c r="G176" s="12" t="s">
        <v>3986</v>
      </c>
      <c r="H176" s="12" t="s">
        <v>3987</v>
      </c>
      <c r="I176" s="13" t="str">
        <f t="shared" si="16"/>
        <v>22190</v>
      </c>
      <c r="J176" s="13" t="s">
        <v>682</v>
      </c>
      <c r="K176" s="14" t="s">
        <v>683</v>
      </c>
      <c r="L176" s="9" t="str">
        <f t="shared" si="17"/>
        <v>22.19 - Výroba ostatních pryžových výrobků</v>
      </c>
      <c r="M176" s="9" t="s">
        <v>3988</v>
      </c>
      <c r="V176" s="13" t="s">
        <v>682</v>
      </c>
      <c r="W176" s="12" t="s">
        <v>3986</v>
      </c>
      <c r="X176" t="str">
        <f t="shared" si="18"/>
        <v>22190</v>
      </c>
      <c r="Y176" t="s">
        <v>682</v>
      </c>
    </row>
    <row r="177" spans="1:25" x14ac:dyDescent="0.25">
      <c r="A177" s="9">
        <v>4</v>
      </c>
      <c r="B177" s="9"/>
      <c r="C177" s="10"/>
      <c r="D177" s="10"/>
      <c r="E177" s="11" t="s">
        <v>3989</v>
      </c>
      <c r="F177" s="12" t="str">
        <f t="shared" si="21"/>
        <v>22.21</v>
      </c>
      <c r="G177" s="12" t="s">
        <v>3989</v>
      </c>
      <c r="H177" s="12" t="s">
        <v>3990</v>
      </c>
      <c r="I177" s="13" t="str">
        <f t="shared" si="16"/>
        <v>22210</v>
      </c>
      <c r="J177" s="13" t="s">
        <v>688</v>
      </c>
      <c r="K177" s="14" t="s">
        <v>689</v>
      </c>
      <c r="L177" s="9" t="str">
        <f t="shared" si="17"/>
        <v>22.21 - Výroba plastových desek, fólií, hadic, trubek a profilů</v>
      </c>
      <c r="M177" s="9" t="s">
        <v>3991</v>
      </c>
      <c r="V177" s="13" t="s">
        <v>688</v>
      </c>
      <c r="W177" s="12" t="s">
        <v>3989</v>
      </c>
      <c r="X177" t="str">
        <f t="shared" si="18"/>
        <v>22210</v>
      </c>
      <c r="Y177" t="s">
        <v>688</v>
      </c>
    </row>
    <row r="178" spans="1:25" x14ac:dyDescent="0.25">
      <c r="A178" s="9">
        <v>4</v>
      </c>
      <c r="B178" s="9"/>
      <c r="C178" s="10"/>
      <c r="D178" s="10"/>
      <c r="E178" s="11" t="s">
        <v>3992</v>
      </c>
      <c r="F178" s="12" t="str">
        <f t="shared" si="21"/>
        <v>22.22</v>
      </c>
      <c r="G178" s="12" t="s">
        <v>3992</v>
      </c>
      <c r="H178" s="12" t="s">
        <v>3993</v>
      </c>
      <c r="I178" s="13" t="str">
        <f t="shared" si="16"/>
        <v>22220</v>
      </c>
      <c r="J178" s="13" t="s">
        <v>694</v>
      </c>
      <c r="K178" s="14" t="s">
        <v>695</v>
      </c>
      <c r="L178" s="9" t="str">
        <f t="shared" si="17"/>
        <v>22.22 - Výroba plastových obalů</v>
      </c>
      <c r="M178" s="9" t="s">
        <v>3994</v>
      </c>
      <c r="V178" s="13" t="s">
        <v>694</v>
      </c>
      <c r="W178" s="12" t="s">
        <v>3992</v>
      </c>
      <c r="X178" t="str">
        <f t="shared" si="18"/>
        <v>22220</v>
      </c>
      <c r="Y178" t="s">
        <v>694</v>
      </c>
    </row>
    <row r="179" spans="1:25" x14ac:dyDescent="0.25">
      <c r="A179" s="9">
        <v>4</v>
      </c>
      <c r="B179" s="9"/>
      <c r="C179" s="10"/>
      <c r="D179" s="10"/>
      <c r="E179" s="11" t="s">
        <v>3995</v>
      </c>
      <c r="F179" s="12" t="str">
        <f t="shared" si="21"/>
        <v>22.23</v>
      </c>
      <c r="G179" s="12" t="s">
        <v>3995</v>
      </c>
      <c r="H179" s="12" t="s">
        <v>3996</v>
      </c>
      <c r="I179" s="13" t="str">
        <f t="shared" si="16"/>
        <v>22230</v>
      </c>
      <c r="J179" s="13" t="s">
        <v>697</v>
      </c>
      <c r="K179" s="14" t="s">
        <v>698</v>
      </c>
      <c r="L179" s="9" t="str">
        <f t="shared" si="17"/>
        <v>22.23 - Výroba plastových výrobků pro stavebnictví</v>
      </c>
      <c r="M179" s="9" t="s">
        <v>3997</v>
      </c>
      <c r="V179" s="13" t="s">
        <v>697</v>
      </c>
      <c r="W179" s="12" t="s">
        <v>3995</v>
      </c>
      <c r="X179" t="str">
        <f t="shared" si="18"/>
        <v>22230</v>
      </c>
      <c r="Y179" t="s">
        <v>697</v>
      </c>
    </row>
    <row r="180" spans="1:25" x14ac:dyDescent="0.25">
      <c r="A180" s="9">
        <v>4</v>
      </c>
      <c r="B180" s="9"/>
      <c r="C180" s="10"/>
      <c r="D180" s="10"/>
      <c r="E180" s="11" t="s">
        <v>3998</v>
      </c>
      <c r="F180" s="12" t="str">
        <f t="shared" si="21"/>
        <v>22.29</v>
      </c>
      <c r="G180" s="12" t="s">
        <v>3998</v>
      </c>
      <c r="H180" s="12" t="s">
        <v>3999</v>
      </c>
      <c r="I180" s="13" t="str">
        <f t="shared" si="16"/>
        <v>22290</v>
      </c>
      <c r="J180" s="13" t="s">
        <v>706</v>
      </c>
      <c r="K180" s="14" t="s">
        <v>707</v>
      </c>
      <c r="L180" s="9" t="str">
        <f t="shared" si="17"/>
        <v>22.29 - Výroba ostatních plastových výrobků</v>
      </c>
      <c r="M180" s="9" t="s">
        <v>4000</v>
      </c>
      <c r="V180" s="13" t="s">
        <v>706</v>
      </c>
      <c r="W180" s="12" t="s">
        <v>3998</v>
      </c>
      <c r="X180" t="str">
        <f t="shared" si="18"/>
        <v>22290</v>
      </c>
      <c r="Y180" t="s">
        <v>706</v>
      </c>
    </row>
    <row r="181" spans="1:25" x14ac:dyDescent="0.25">
      <c r="A181" s="9">
        <v>4</v>
      </c>
      <c r="B181" s="9"/>
      <c r="C181" s="10"/>
      <c r="D181" s="10"/>
      <c r="E181" s="11" t="s">
        <v>4001</v>
      </c>
      <c r="F181" s="12" t="str">
        <f t="shared" si="21"/>
        <v>23.11</v>
      </c>
      <c r="G181" s="12" t="s">
        <v>4001</v>
      </c>
      <c r="H181" s="12" t="s">
        <v>4002</v>
      </c>
      <c r="I181" s="13" t="str">
        <f t="shared" si="16"/>
        <v>23110</v>
      </c>
      <c r="J181" s="13" t="s">
        <v>712</v>
      </c>
      <c r="K181" s="14" t="s">
        <v>713</v>
      </c>
      <c r="L181" s="9" t="str">
        <f t="shared" si="17"/>
        <v>23.11 - Výroba plochého skla</v>
      </c>
      <c r="M181" s="9" t="s">
        <v>4003</v>
      </c>
      <c r="V181" s="13" t="s">
        <v>712</v>
      </c>
      <c r="W181" s="12" t="s">
        <v>4001</v>
      </c>
      <c r="X181" t="str">
        <f t="shared" si="18"/>
        <v>23110</v>
      </c>
      <c r="Y181" t="s">
        <v>712</v>
      </c>
    </row>
    <row r="182" spans="1:25" x14ac:dyDescent="0.25">
      <c r="A182" s="9">
        <v>4</v>
      </c>
      <c r="B182" s="9"/>
      <c r="C182" s="10"/>
      <c r="D182" s="10"/>
      <c r="E182" s="11" t="s">
        <v>4004</v>
      </c>
      <c r="F182" s="12" t="str">
        <f t="shared" si="21"/>
        <v>23.12</v>
      </c>
      <c r="G182" s="12" t="s">
        <v>4004</v>
      </c>
      <c r="H182" s="12" t="s">
        <v>4005</v>
      </c>
      <c r="I182" s="13" t="str">
        <f t="shared" si="16"/>
        <v>23120</v>
      </c>
      <c r="J182" s="13" t="s">
        <v>715</v>
      </c>
      <c r="K182" s="14" t="s">
        <v>716</v>
      </c>
      <c r="L182" s="9" t="str">
        <f t="shared" si="17"/>
        <v>23.12 - Tvarování a zpracování plochého skla</v>
      </c>
      <c r="M182" s="9" t="s">
        <v>4006</v>
      </c>
      <c r="V182" s="13" t="s">
        <v>715</v>
      </c>
      <c r="W182" s="12" t="s">
        <v>4004</v>
      </c>
      <c r="X182" t="str">
        <f t="shared" si="18"/>
        <v>23120</v>
      </c>
      <c r="Y182" t="s">
        <v>715</v>
      </c>
    </row>
    <row r="183" spans="1:25" x14ac:dyDescent="0.25">
      <c r="A183" s="9">
        <v>4</v>
      </c>
      <c r="B183" s="9"/>
      <c r="C183" s="10"/>
      <c r="D183" s="10"/>
      <c r="E183" s="11" t="s">
        <v>4007</v>
      </c>
      <c r="F183" s="12" t="str">
        <f t="shared" si="21"/>
        <v>23.13</v>
      </c>
      <c r="G183" s="12" t="s">
        <v>4007</v>
      </c>
      <c r="H183" s="12" t="s">
        <v>4008</v>
      </c>
      <c r="I183" s="13" t="str">
        <f t="shared" si="16"/>
        <v>23130</v>
      </c>
      <c r="J183" s="13" t="s">
        <v>721</v>
      </c>
      <c r="K183" s="14" t="s">
        <v>722</v>
      </c>
      <c r="L183" s="9" t="str">
        <f t="shared" si="17"/>
        <v>23.13 - Výroba dutého skla</v>
      </c>
      <c r="M183" s="9" t="s">
        <v>4009</v>
      </c>
      <c r="V183" s="13" t="s">
        <v>721</v>
      </c>
      <c r="W183" s="12" t="s">
        <v>4007</v>
      </c>
      <c r="X183" t="str">
        <f t="shared" si="18"/>
        <v>23130</v>
      </c>
      <c r="Y183" t="s">
        <v>721</v>
      </c>
    </row>
    <row r="184" spans="1:25" x14ac:dyDescent="0.25">
      <c r="A184" s="9">
        <v>4</v>
      </c>
      <c r="B184" s="9"/>
      <c r="C184" s="10"/>
      <c r="D184" s="10"/>
      <c r="E184" s="11" t="s">
        <v>4010</v>
      </c>
      <c r="F184" s="12" t="str">
        <f t="shared" si="21"/>
        <v>23.14</v>
      </c>
      <c r="G184" s="12" t="s">
        <v>4010</v>
      </c>
      <c r="H184" s="12" t="s">
        <v>4011</v>
      </c>
      <c r="I184" s="13" t="str">
        <f t="shared" si="16"/>
        <v>23140</v>
      </c>
      <c r="J184" s="13" t="s">
        <v>724</v>
      </c>
      <c r="K184" s="14" t="s">
        <v>725</v>
      </c>
      <c r="L184" s="9" t="str">
        <f t="shared" si="17"/>
        <v>23.14 - Výroba skleněných vláken</v>
      </c>
      <c r="M184" s="9" t="s">
        <v>4012</v>
      </c>
      <c r="V184" s="13" t="s">
        <v>724</v>
      </c>
      <c r="W184" s="12" t="s">
        <v>4010</v>
      </c>
      <c r="X184" t="str">
        <f t="shared" si="18"/>
        <v>23140</v>
      </c>
      <c r="Y184" t="s">
        <v>724</v>
      </c>
    </row>
    <row r="185" spans="1:25" x14ac:dyDescent="0.25">
      <c r="A185" s="9">
        <v>4</v>
      </c>
      <c r="B185" s="9"/>
      <c r="C185" s="10"/>
      <c r="D185" s="10"/>
      <c r="E185" s="11" t="s">
        <v>4013</v>
      </c>
      <c r="F185" s="12" t="str">
        <f t="shared" si="21"/>
        <v>23.19</v>
      </c>
      <c r="G185" s="12" t="s">
        <v>4013</v>
      </c>
      <c r="H185" s="12" t="s">
        <v>4014</v>
      </c>
      <c r="I185" s="13" t="str">
        <f t="shared" si="16"/>
        <v>23190</v>
      </c>
      <c r="J185" s="13" t="s">
        <v>727</v>
      </c>
      <c r="K185" s="14" t="s">
        <v>728</v>
      </c>
      <c r="L185" s="9" t="str">
        <f t="shared" si="17"/>
        <v>23.19 - Výroba a zpracování ostatního skla vč. technického</v>
      </c>
      <c r="M185" s="9" t="s">
        <v>4015</v>
      </c>
      <c r="V185" s="13" t="s">
        <v>727</v>
      </c>
      <c r="W185" s="12" t="s">
        <v>4013</v>
      </c>
      <c r="X185" t="str">
        <f t="shared" si="18"/>
        <v>23190</v>
      </c>
      <c r="Y185" t="s">
        <v>727</v>
      </c>
    </row>
    <row r="186" spans="1:25" x14ac:dyDescent="0.25">
      <c r="A186" s="9">
        <v>4</v>
      </c>
      <c r="B186" s="9"/>
      <c r="C186" s="10"/>
      <c r="D186" s="10"/>
      <c r="E186" s="11" t="s">
        <v>4016</v>
      </c>
      <c r="F186" s="12" t="str">
        <f>E186</f>
        <v>23.20</v>
      </c>
      <c r="G186" s="12" t="s">
        <v>4016</v>
      </c>
      <c r="H186" s="12" t="s">
        <v>4017</v>
      </c>
      <c r="I186" s="13" t="str">
        <f t="shared" si="16"/>
        <v>23200</v>
      </c>
      <c r="J186" s="13" t="s">
        <v>733</v>
      </c>
      <c r="K186" s="14" t="s">
        <v>734</v>
      </c>
      <c r="L186" s="9" t="str">
        <f t="shared" si="17"/>
        <v>23.20 - Výroba žáruvzdorných výrobků</v>
      </c>
      <c r="M186" s="9" t="s">
        <v>4018</v>
      </c>
      <c r="V186" s="13" t="s">
        <v>733</v>
      </c>
      <c r="W186" s="12" t="s">
        <v>4016</v>
      </c>
      <c r="X186" t="str">
        <f t="shared" si="18"/>
        <v>23200</v>
      </c>
      <c r="Y186" t="s">
        <v>733</v>
      </c>
    </row>
    <row r="187" spans="1:25" x14ac:dyDescent="0.25">
      <c r="A187" s="9">
        <v>4</v>
      </c>
      <c r="B187" s="9"/>
      <c r="C187" s="10"/>
      <c r="D187" s="10"/>
      <c r="E187" s="11" t="s">
        <v>4019</v>
      </c>
      <c r="F187" s="12" t="str">
        <f t="shared" ref="F187:F201" si="22">E187</f>
        <v>23.31</v>
      </c>
      <c r="G187" s="12" t="s">
        <v>4019</v>
      </c>
      <c r="H187" s="12" t="s">
        <v>4020</v>
      </c>
      <c r="I187" s="13" t="str">
        <f t="shared" si="16"/>
        <v>23310</v>
      </c>
      <c r="J187" s="13" t="s">
        <v>736</v>
      </c>
      <c r="K187" s="14" t="s">
        <v>737</v>
      </c>
      <c r="L187" s="9" t="str">
        <f t="shared" si="17"/>
        <v>23.31 - Výroba keramických obkládaček a dlaždic</v>
      </c>
      <c r="M187" s="9" t="s">
        <v>4021</v>
      </c>
      <c r="V187" s="13" t="s">
        <v>736</v>
      </c>
      <c r="W187" s="12" t="s">
        <v>4019</v>
      </c>
      <c r="X187" t="str">
        <f t="shared" si="18"/>
        <v>23310</v>
      </c>
      <c r="Y187" t="s">
        <v>736</v>
      </c>
    </row>
    <row r="188" spans="1:25" x14ac:dyDescent="0.25">
      <c r="A188" s="9">
        <v>4</v>
      </c>
      <c r="B188" s="9"/>
      <c r="C188" s="10"/>
      <c r="D188" s="10"/>
      <c r="E188" s="11" t="s">
        <v>4022</v>
      </c>
      <c r="F188" s="12" t="str">
        <f t="shared" si="22"/>
        <v>23.32</v>
      </c>
      <c r="G188" s="12" t="s">
        <v>4022</v>
      </c>
      <c r="H188" s="12" t="s">
        <v>4023</v>
      </c>
      <c r="I188" s="13" t="str">
        <f t="shared" si="16"/>
        <v>23320</v>
      </c>
      <c r="J188" s="13" t="s">
        <v>741</v>
      </c>
      <c r="K188" s="14" t="s">
        <v>4025</v>
      </c>
      <c r="L188" s="9" t="str">
        <f t="shared" si="17"/>
        <v>23.32 - Výroba pálených zdicích materiálů, tašek, dlaždic a podobných výrobků</v>
      </c>
      <c r="M188" s="9" t="s">
        <v>4026</v>
      </c>
      <c r="V188" s="13" t="s">
        <v>741</v>
      </c>
      <c r="W188" s="12" t="s">
        <v>4022</v>
      </c>
      <c r="X188" t="str">
        <f t="shared" si="18"/>
        <v>23320</v>
      </c>
      <c r="Y188" t="s">
        <v>741</v>
      </c>
    </row>
    <row r="189" spans="1:25" x14ac:dyDescent="0.25">
      <c r="A189" s="9">
        <v>4</v>
      </c>
      <c r="B189" s="9"/>
      <c r="C189" s="10"/>
      <c r="D189" s="10"/>
      <c r="E189" s="11" t="s">
        <v>4027</v>
      </c>
      <c r="F189" s="12" t="str">
        <f t="shared" si="22"/>
        <v>23.41</v>
      </c>
      <c r="G189" s="12" t="s">
        <v>4027</v>
      </c>
      <c r="H189" s="12" t="s">
        <v>4028</v>
      </c>
      <c r="I189" s="13" t="str">
        <f t="shared" si="16"/>
        <v>23410</v>
      </c>
      <c r="J189" s="13" t="s">
        <v>744</v>
      </c>
      <c r="K189" s="14" t="s">
        <v>4030</v>
      </c>
      <c r="L189" s="9" t="str">
        <f t="shared" si="17"/>
        <v>23.41 - Výroba keramických a porcelánových výrobků převážně pro domácnost a ozdobných předmětů</v>
      </c>
      <c r="M189" s="9" t="s">
        <v>4031</v>
      </c>
      <c r="V189" s="13" t="s">
        <v>744</v>
      </c>
      <c r="W189" s="12" t="s">
        <v>4027</v>
      </c>
      <c r="X189" t="str">
        <f t="shared" si="18"/>
        <v>23410</v>
      </c>
      <c r="Y189" t="s">
        <v>744</v>
      </c>
    </row>
    <row r="190" spans="1:25" x14ac:dyDescent="0.25">
      <c r="A190" s="9">
        <v>4</v>
      </c>
      <c r="B190" s="9"/>
      <c r="C190" s="10"/>
      <c r="D190" s="10"/>
      <c r="E190" s="11" t="s">
        <v>4032</v>
      </c>
      <c r="F190" s="12" t="str">
        <f t="shared" si="22"/>
        <v>23.42</v>
      </c>
      <c r="G190" s="12" t="s">
        <v>4032</v>
      </c>
      <c r="H190" s="12" t="s">
        <v>4033</v>
      </c>
      <c r="I190" s="13" t="str">
        <f t="shared" si="16"/>
        <v>23420</v>
      </c>
      <c r="J190" s="13" t="s">
        <v>749</v>
      </c>
      <c r="K190" s="14" t="s">
        <v>750</v>
      </c>
      <c r="L190" s="9" t="str">
        <f t="shared" si="17"/>
        <v>23.42 - Výroba keramických sanitárních výrobků</v>
      </c>
      <c r="M190" s="9" t="s">
        <v>4034</v>
      </c>
      <c r="V190" s="13" t="s">
        <v>749</v>
      </c>
      <c r="W190" s="12" t="s">
        <v>4032</v>
      </c>
      <c r="X190" t="str">
        <f t="shared" si="18"/>
        <v>23420</v>
      </c>
      <c r="Y190" t="s">
        <v>749</v>
      </c>
    </row>
    <row r="191" spans="1:25" x14ac:dyDescent="0.25">
      <c r="A191" s="9">
        <v>4</v>
      </c>
      <c r="B191" s="9"/>
      <c r="C191" s="10"/>
      <c r="D191" s="10"/>
      <c r="E191" s="11" t="s">
        <v>4035</v>
      </c>
      <c r="F191" s="12" t="str">
        <f t="shared" si="22"/>
        <v>23.43</v>
      </c>
      <c r="G191" s="12" t="s">
        <v>4035</v>
      </c>
      <c r="H191" s="12" t="s">
        <v>4036</v>
      </c>
      <c r="I191" s="13" t="str">
        <f t="shared" si="16"/>
        <v>23430</v>
      </c>
      <c r="J191" s="13" t="s">
        <v>755</v>
      </c>
      <c r="K191" s="14" t="s">
        <v>756</v>
      </c>
      <c r="L191" s="9" t="str">
        <f t="shared" si="17"/>
        <v>23.43 - Výroba keramických izolátorů a izolačního příslušenství</v>
      </c>
      <c r="M191" s="9" t="s">
        <v>4037</v>
      </c>
      <c r="V191" s="13" t="s">
        <v>755</v>
      </c>
      <c r="W191" s="12" t="s">
        <v>4035</v>
      </c>
      <c r="X191" t="str">
        <f t="shared" si="18"/>
        <v>23430</v>
      </c>
      <c r="Y191" t="s">
        <v>755</v>
      </c>
    </row>
    <row r="192" spans="1:25" x14ac:dyDescent="0.25">
      <c r="A192" s="9">
        <v>4</v>
      </c>
      <c r="B192" s="9"/>
      <c r="C192" s="10"/>
      <c r="D192" s="10"/>
      <c r="E192" s="11" t="s">
        <v>4038</v>
      </c>
      <c r="F192" s="12" t="str">
        <f t="shared" si="22"/>
        <v>23.44</v>
      </c>
      <c r="G192" s="12" t="s">
        <v>4038</v>
      </c>
      <c r="H192" s="12" t="s">
        <v>4039</v>
      </c>
      <c r="I192" s="13" t="str">
        <f t="shared" si="16"/>
        <v>23440</v>
      </c>
      <c r="J192" s="13" t="s">
        <v>758</v>
      </c>
      <c r="K192" s="14" t="s">
        <v>759</v>
      </c>
      <c r="L192" s="9" t="str">
        <f t="shared" si="17"/>
        <v>23.44 - Výroba ostatních technických keramických výrobků</v>
      </c>
      <c r="M192" s="9" t="s">
        <v>4040</v>
      </c>
      <c r="V192" s="13" t="s">
        <v>758</v>
      </c>
      <c r="W192" s="12" t="s">
        <v>4038</v>
      </c>
      <c r="X192" t="str">
        <f t="shared" si="18"/>
        <v>23440</v>
      </c>
      <c r="Y192" t="s">
        <v>758</v>
      </c>
    </row>
    <row r="193" spans="1:25" x14ac:dyDescent="0.25">
      <c r="A193" s="9">
        <v>4</v>
      </c>
      <c r="B193" s="9"/>
      <c r="C193" s="10"/>
      <c r="D193" s="10"/>
      <c r="E193" s="11" t="s">
        <v>4041</v>
      </c>
      <c r="F193" s="12" t="str">
        <f t="shared" si="22"/>
        <v>23.49</v>
      </c>
      <c r="G193" s="12" t="s">
        <v>4041</v>
      </c>
      <c r="H193" s="12" t="s">
        <v>4042</v>
      </c>
      <c r="I193" s="13" t="str">
        <f t="shared" si="16"/>
        <v>23490</v>
      </c>
      <c r="J193" s="13" t="s">
        <v>761</v>
      </c>
      <c r="K193" s="14" t="s">
        <v>762</v>
      </c>
      <c r="L193" s="9" t="str">
        <f t="shared" si="17"/>
        <v>23.49 - Výroba ostatních keramických výrobků</v>
      </c>
      <c r="M193" s="9" t="s">
        <v>4043</v>
      </c>
      <c r="V193" s="13" t="s">
        <v>761</v>
      </c>
      <c r="W193" s="12" t="s">
        <v>4041</v>
      </c>
      <c r="X193" t="str">
        <f t="shared" si="18"/>
        <v>23490</v>
      </c>
      <c r="Y193" t="s">
        <v>761</v>
      </c>
    </row>
    <row r="194" spans="1:25" x14ac:dyDescent="0.25">
      <c r="A194" s="9">
        <v>4</v>
      </c>
      <c r="B194" s="9"/>
      <c r="C194" s="10"/>
      <c r="D194" s="10"/>
      <c r="E194" s="11" t="s">
        <v>4044</v>
      </c>
      <c r="F194" s="12" t="str">
        <f t="shared" si="22"/>
        <v>23.51</v>
      </c>
      <c r="G194" s="12" t="s">
        <v>4044</v>
      </c>
      <c r="H194" s="12" t="s">
        <v>4045</v>
      </c>
      <c r="I194" s="13" t="str">
        <f t="shared" si="16"/>
        <v>23510</v>
      </c>
      <c r="J194" s="13" t="s">
        <v>766</v>
      </c>
      <c r="K194" s="14" t="s">
        <v>767</v>
      </c>
      <c r="L194" s="9" t="str">
        <f t="shared" si="17"/>
        <v>23.51 - Výroba cementu</v>
      </c>
      <c r="M194" s="9" t="s">
        <v>4046</v>
      </c>
      <c r="V194" s="13" t="s">
        <v>766</v>
      </c>
      <c r="W194" s="12" t="s">
        <v>4044</v>
      </c>
      <c r="X194" t="str">
        <f t="shared" si="18"/>
        <v>23510</v>
      </c>
      <c r="Y194" t="s">
        <v>766</v>
      </c>
    </row>
    <row r="195" spans="1:25" x14ac:dyDescent="0.25">
      <c r="A195" s="9">
        <v>4</v>
      </c>
      <c r="B195" s="9"/>
      <c r="C195" s="10"/>
      <c r="D195" s="10"/>
      <c r="E195" s="11" t="s">
        <v>4047</v>
      </c>
      <c r="F195" s="12" t="str">
        <f t="shared" si="22"/>
        <v>23.52</v>
      </c>
      <c r="G195" s="12" t="s">
        <v>4047</v>
      </c>
      <c r="H195" s="12" t="s">
        <v>4048</v>
      </c>
      <c r="I195" s="13" t="str">
        <f t="shared" si="16"/>
        <v>23520</v>
      </c>
      <c r="J195" s="13" t="s">
        <v>769</v>
      </c>
      <c r="K195" s="14" t="s">
        <v>770</v>
      </c>
      <c r="L195" s="9" t="str">
        <f t="shared" si="17"/>
        <v>23.52 - Výroba vápna a sádry</v>
      </c>
      <c r="M195" s="9" t="s">
        <v>4049</v>
      </c>
      <c r="V195" s="13" t="s">
        <v>769</v>
      </c>
      <c r="W195" s="12" t="s">
        <v>4047</v>
      </c>
      <c r="X195" t="str">
        <f t="shared" si="18"/>
        <v>23520</v>
      </c>
      <c r="Y195" t="s">
        <v>769</v>
      </c>
    </row>
    <row r="196" spans="1:25" x14ac:dyDescent="0.25">
      <c r="A196" s="9">
        <v>4</v>
      </c>
      <c r="B196" s="9"/>
      <c r="C196" s="10"/>
      <c r="D196" s="10"/>
      <c r="E196" s="11" t="s">
        <v>4050</v>
      </c>
      <c r="F196" s="12" t="str">
        <f t="shared" si="22"/>
        <v>23.61</v>
      </c>
      <c r="G196" s="12" t="s">
        <v>4050</v>
      </c>
      <c r="H196" s="12" t="s">
        <v>4051</v>
      </c>
      <c r="I196" s="13" t="str">
        <f t="shared" ref="I196:I259" si="23">IF(LEN(H196)=1,H196,IF(LEN(H196)=2,_xlfn.CONCAT(H196,"000"),IF(LEN(H196)=3,_xlfn.CONCAT(H196,"00"),IF(LEN(H196)=4,_xlfn.CONCAT(H196,"0"),IF(LEN(H196)=5,_xlfn.CONCAT(H196,""),H196)))))</f>
        <v>23610</v>
      </c>
      <c r="J196" s="13" t="s">
        <v>772</v>
      </c>
      <c r="K196" s="14" t="s">
        <v>773</v>
      </c>
      <c r="L196" s="9" t="str">
        <f t="shared" ref="L196:L259" si="24">G196&amp;" - "&amp;K196</f>
        <v>23.61 - Výroba betonových výrobků pro stavební účely</v>
      </c>
      <c r="M196" s="9" t="s">
        <v>4052</v>
      </c>
      <c r="V196" s="13" t="s">
        <v>772</v>
      </c>
      <c r="W196" s="12" t="s">
        <v>4050</v>
      </c>
      <c r="X196" t="str">
        <f t="shared" si="18"/>
        <v>23610</v>
      </c>
      <c r="Y196" t="s">
        <v>772</v>
      </c>
    </row>
    <row r="197" spans="1:25" x14ac:dyDescent="0.25">
      <c r="A197" s="9">
        <v>4</v>
      </c>
      <c r="B197" s="9"/>
      <c r="C197" s="10"/>
      <c r="D197" s="10"/>
      <c r="E197" s="11" t="s">
        <v>4053</v>
      </c>
      <c r="F197" s="12" t="str">
        <f t="shared" si="22"/>
        <v>23.62</v>
      </c>
      <c r="G197" s="12" t="s">
        <v>4053</v>
      </c>
      <c r="H197" s="12" t="s">
        <v>4054</v>
      </c>
      <c r="I197" s="13" t="str">
        <f t="shared" si="23"/>
        <v>23620</v>
      </c>
      <c r="J197" s="13" t="s">
        <v>775</v>
      </c>
      <c r="K197" s="14" t="s">
        <v>776</v>
      </c>
      <c r="L197" s="9" t="str">
        <f t="shared" si="24"/>
        <v>23.62 - Výroba sádrových výrobků pro stavební účely</v>
      </c>
      <c r="M197" s="9" t="s">
        <v>4055</v>
      </c>
      <c r="V197" s="13" t="s">
        <v>775</v>
      </c>
      <c r="W197" s="12" t="s">
        <v>4053</v>
      </c>
      <c r="X197" t="str">
        <f t="shared" ref="X197:X260" si="25">CLEAN(V197)</f>
        <v>23620</v>
      </c>
      <c r="Y197" t="s">
        <v>775</v>
      </c>
    </row>
    <row r="198" spans="1:25" x14ac:dyDescent="0.25">
      <c r="A198" s="9">
        <v>4</v>
      </c>
      <c r="B198" s="9"/>
      <c r="C198" s="10"/>
      <c r="D198" s="10"/>
      <c r="E198" s="11" t="s">
        <v>4056</v>
      </c>
      <c r="F198" s="12" t="str">
        <f t="shared" si="22"/>
        <v>23.63</v>
      </c>
      <c r="G198" s="12" t="s">
        <v>4056</v>
      </c>
      <c r="H198" s="12" t="s">
        <v>4057</v>
      </c>
      <c r="I198" s="13" t="str">
        <f t="shared" si="23"/>
        <v>23630</v>
      </c>
      <c r="J198" s="13" t="s">
        <v>778</v>
      </c>
      <c r="K198" s="14" t="s">
        <v>779</v>
      </c>
      <c r="L198" s="9" t="str">
        <f t="shared" si="24"/>
        <v>23.63 - Výroba betonu připraveného k lití</v>
      </c>
      <c r="M198" s="9" t="s">
        <v>4058</v>
      </c>
      <c r="V198" s="13" t="s">
        <v>778</v>
      </c>
      <c r="W198" s="12" t="s">
        <v>4056</v>
      </c>
      <c r="X198" t="str">
        <f t="shared" si="25"/>
        <v>23630</v>
      </c>
      <c r="Y198" t="s">
        <v>778</v>
      </c>
    </row>
    <row r="199" spans="1:25" x14ac:dyDescent="0.25">
      <c r="A199" s="9">
        <v>4</v>
      </c>
      <c r="B199" s="9"/>
      <c r="C199" s="10"/>
      <c r="D199" s="10"/>
      <c r="E199" s="11" t="s">
        <v>4059</v>
      </c>
      <c r="F199" s="12" t="str">
        <f t="shared" si="22"/>
        <v>23.64</v>
      </c>
      <c r="G199" s="12" t="s">
        <v>4059</v>
      </c>
      <c r="H199" s="12" t="s">
        <v>4060</v>
      </c>
      <c r="I199" s="13" t="str">
        <f t="shared" si="23"/>
        <v>23640</v>
      </c>
      <c r="J199" s="13" t="s">
        <v>781</v>
      </c>
      <c r="K199" s="14" t="s">
        <v>4061</v>
      </c>
      <c r="L199" s="9" t="str">
        <f t="shared" si="24"/>
        <v xml:space="preserve">23.64 - Výroba malt </v>
      </c>
      <c r="M199" s="9" t="s">
        <v>4062</v>
      </c>
      <c r="V199" s="13" t="s">
        <v>781</v>
      </c>
      <c r="W199" s="12" t="s">
        <v>4059</v>
      </c>
      <c r="X199" t="str">
        <f t="shared" si="25"/>
        <v>23640</v>
      </c>
      <c r="Y199" t="s">
        <v>781</v>
      </c>
    </row>
    <row r="200" spans="1:25" x14ac:dyDescent="0.25">
      <c r="A200" s="9">
        <v>4</v>
      </c>
      <c r="B200" s="9"/>
      <c r="C200" s="10"/>
      <c r="D200" s="10"/>
      <c r="E200" s="11" t="s">
        <v>4063</v>
      </c>
      <c r="F200" s="12" t="str">
        <f t="shared" si="22"/>
        <v>23.65</v>
      </c>
      <c r="G200" s="12" t="s">
        <v>4063</v>
      </c>
      <c r="H200" s="12" t="s">
        <v>4064</v>
      </c>
      <c r="I200" s="13" t="str">
        <f t="shared" si="23"/>
        <v>23650</v>
      </c>
      <c r="J200" s="13" t="s">
        <v>784</v>
      </c>
      <c r="K200" s="14" t="s">
        <v>785</v>
      </c>
      <c r="L200" s="9" t="str">
        <f t="shared" si="24"/>
        <v>23.65 - Výroba vláknitých cementů</v>
      </c>
      <c r="M200" s="9" t="s">
        <v>4065</v>
      </c>
      <c r="V200" s="13" t="s">
        <v>784</v>
      </c>
      <c r="W200" s="12" t="s">
        <v>4063</v>
      </c>
      <c r="X200" t="str">
        <f t="shared" si="25"/>
        <v>23650</v>
      </c>
      <c r="Y200" t="s">
        <v>784</v>
      </c>
    </row>
    <row r="201" spans="1:25" x14ac:dyDescent="0.25">
      <c r="A201" s="9">
        <v>4</v>
      </c>
      <c r="B201" s="9"/>
      <c r="C201" s="10"/>
      <c r="D201" s="10"/>
      <c r="E201" s="11" t="s">
        <v>4066</v>
      </c>
      <c r="F201" s="12" t="str">
        <f t="shared" si="22"/>
        <v>23.69</v>
      </c>
      <c r="G201" s="12" t="s">
        <v>4066</v>
      </c>
      <c r="H201" s="12" t="s">
        <v>4067</v>
      </c>
      <c r="I201" s="13" t="str">
        <f t="shared" si="23"/>
        <v>23690</v>
      </c>
      <c r="J201" s="13" t="s">
        <v>788</v>
      </c>
      <c r="K201" s="14" t="s">
        <v>4069</v>
      </c>
      <c r="L201" s="9" t="str">
        <f t="shared" si="24"/>
        <v xml:space="preserve">23.69 - Výroba ostatních betonových, cementových a sádrových výrobků </v>
      </c>
      <c r="M201" s="9" t="s">
        <v>4070</v>
      </c>
      <c r="V201" s="13" t="s">
        <v>788</v>
      </c>
      <c r="W201" s="12" t="s">
        <v>4066</v>
      </c>
      <c r="X201" t="str">
        <f t="shared" si="25"/>
        <v>23690</v>
      </c>
      <c r="Y201" t="s">
        <v>788</v>
      </c>
    </row>
    <row r="202" spans="1:25" x14ac:dyDescent="0.25">
      <c r="A202" s="9">
        <v>4</v>
      </c>
      <c r="B202" s="9"/>
      <c r="C202" s="10"/>
      <c r="D202" s="10"/>
      <c r="E202" s="11" t="s">
        <v>4071</v>
      </c>
      <c r="F202" s="12" t="str">
        <f>E202</f>
        <v>23.70</v>
      </c>
      <c r="G202" s="12" t="s">
        <v>4071</v>
      </c>
      <c r="H202" s="12" t="s">
        <v>4072</v>
      </c>
      <c r="I202" s="13" t="str">
        <f t="shared" si="23"/>
        <v>23700</v>
      </c>
      <c r="J202" s="13" t="s">
        <v>791</v>
      </c>
      <c r="K202" s="14" t="s">
        <v>4073</v>
      </c>
      <c r="L202" s="9" t="str">
        <f t="shared" si="24"/>
        <v xml:space="preserve">23.70 - Řezání, tvarování a konečná úprava kamenů </v>
      </c>
      <c r="M202" s="9" t="s">
        <v>4074</v>
      </c>
      <c r="V202" s="13" t="s">
        <v>791</v>
      </c>
      <c r="W202" s="12" t="s">
        <v>4071</v>
      </c>
      <c r="X202" t="str">
        <f t="shared" si="25"/>
        <v>23700</v>
      </c>
      <c r="Y202" t="s">
        <v>791</v>
      </c>
    </row>
    <row r="203" spans="1:25" x14ac:dyDescent="0.25">
      <c r="A203" s="9">
        <v>4</v>
      </c>
      <c r="B203" s="9"/>
      <c r="C203" s="10"/>
      <c r="D203" s="10"/>
      <c r="E203" s="11" t="s">
        <v>4075</v>
      </c>
      <c r="F203" s="12" t="str">
        <f t="shared" ref="F203:F208" si="26">E203</f>
        <v>23.91</v>
      </c>
      <c r="G203" s="12" t="s">
        <v>4075</v>
      </c>
      <c r="H203" s="12" t="s">
        <v>4076</v>
      </c>
      <c r="I203" s="13" t="str">
        <f t="shared" si="23"/>
        <v>23910</v>
      </c>
      <c r="J203" s="13" t="s">
        <v>794</v>
      </c>
      <c r="K203" s="14" t="s">
        <v>795</v>
      </c>
      <c r="L203" s="9" t="str">
        <f t="shared" si="24"/>
        <v>23.91 - Výroba brusiv</v>
      </c>
      <c r="M203" s="9" t="s">
        <v>4077</v>
      </c>
      <c r="V203" s="13" t="s">
        <v>794</v>
      </c>
      <c r="W203" s="12" t="s">
        <v>4075</v>
      </c>
      <c r="X203" t="str">
        <f t="shared" si="25"/>
        <v>23910</v>
      </c>
      <c r="Y203" t="s">
        <v>794</v>
      </c>
    </row>
    <row r="204" spans="1:25" x14ac:dyDescent="0.25">
      <c r="A204" s="9">
        <v>4</v>
      </c>
      <c r="B204" s="9"/>
      <c r="C204" s="10"/>
      <c r="D204" s="10"/>
      <c r="E204" s="11" t="s">
        <v>4078</v>
      </c>
      <c r="F204" s="12" t="str">
        <f t="shared" si="26"/>
        <v>23.99</v>
      </c>
      <c r="G204" s="12" t="s">
        <v>4078</v>
      </c>
      <c r="H204" s="12" t="s">
        <v>4079</v>
      </c>
      <c r="I204" s="13" t="str">
        <f t="shared" si="23"/>
        <v>23990</v>
      </c>
      <c r="J204" s="13" t="s">
        <v>416</v>
      </c>
      <c r="K204" s="14" t="s">
        <v>4081</v>
      </c>
      <c r="L204" s="9" t="str">
        <f t="shared" si="24"/>
        <v>23.99 - Výroba ostatních nekovových minerálních výrobků j. n.</v>
      </c>
      <c r="M204" s="9" t="s">
        <v>4082</v>
      </c>
      <c r="V204" s="13" t="s">
        <v>416</v>
      </c>
      <c r="W204" s="12" t="s">
        <v>4078</v>
      </c>
      <c r="X204" t="str">
        <f t="shared" si="25"/>
        <v>23990</v>
      </c>
      <c r="Y204" t="s">
        <v>416</v>
      </c>
    </row>
    <row r="205" spans="1:25" x14ac:dyDescent="0.25">
      <c r="A205" s="9">
        <v>4</v>
      </c>
      <c r="B205" s="9"/>
      <c r="C205" s="10"/>
      <c r="D205" s="10"/>
      <c r="E205" s="11" t="s">
        <v>4083</v>
      </c>
      <c r="F205" s="12" t="str">
        <f t="shared" si="26"/>
        <v>24.10</v>
      </c>
      <c r="G205" s="12" t="s">
        <v>4083</v>
      </c>
      <c r="H205" s="12" t="s">
        <v>4084</v>
      </c>
      <c r="I205" s="13" t="str">
        <f t="shared" si="23"/>
        <v>24100</v>
      </c>
      <c r="J205" s="13" t="s">
        <v>797</v>
      </c>
      <c r="K205" s="14" t="s">
        <v>4085</v>
      </c>
      <c r="L205" s="9" t="str">
        <f t="shared" si="24"/>
        <v xml:space="preserve">24.10 - Výroba surového železa, oceli a feroslitin, plochých výrobků (kromě pásky za studena), tváření výrobků za tepla  </v>
      </c>
      <c r="M205" s="9" t="s">
        <v>4086</v>
      </c>
      <c r="V205" s="13" t="s">
        <v>797</v>
      </c>
      <c r="W205" s="12" t="s">
        <v>4083</v>
      </c>
      <c r="X205" t="str">
        <f t="shared" si="25"/>
        <v>24100</v>
      </c>
      <c r="Y205" t="s">
        <v>797</v>
      </c>
    </row>
    <row r="206" spans="1:25" ht="15.75" x14ac:dyDescent="0.25">
      <c r="A206" s="9">
        <v>5</v>
      </c>
      <c r="B206" s="9"/>
      <c r="C206" s="16"/>
      <c r="D206" s="16"/>
      <c r="E206" s="11" t="s">
        <v>4087</v>
      </c>
      <c r="F206" s="12" t="str">
        <f t="shared" si="26"/>
        <v>24.10.1</v>
      </c>
      <c r="G206" s="12" t="s">
        <v>4087</v>
      </c>
      <c r="H206" s="12" t="s">
        <v>802</v>
      </c>
      <c r="I206" s="13" t="str">
        <f t="shared" si="23"/>
        <v>24101</v>
      </c>
      <c r="J206" s="13" t="s">
        <v>802</v>
      </c>
      <c r="K206" s="14" t="s">
        <v>800</v>
      </c>
      <c r="L206" s="9" t="str">
        <f t="shared" si="24"/>
        <v>24.10.1 - Výroba surového železa, oceli a feroslitin</v>
      </c>
      <c r="M206" s="9" t="s">
        <v>4088</v>
      </c>
      <c r="V206" s="13" t="s">
        <v>802</v>
      </c>
      <c r="W206" s="12" t="s">
        <v>4087</v>
      </c>
      <c r="X206" t="str">
        <f t="shared" si="25"/>
        <v>24101</v>
      </c>
      <c r="Y206" t="s">
        <v>802</v>
      </c>
    </row>
    <row r="207" spans="1:25" ht="15.75" x14ac:dyDescent="0.25">
      <c r="A207" s="9">
        <v>5</v>
      </c>
      <c r="B207" s="9"/>
      <c r="C207" s="16"/>
      <c r="D207" s="16"/>
      <c r="E207" s="11" t="s">
        <v>4089</v>
      </c>
      <c r="F207" s="12" t="str">
        <f t="shared" si="26"/>
        <v>24.10.2</v>
      </c>
      <c r="G207" s="12" t="s">
        <v>4089</v>
      </c>
      <c r="H207" s="12" t="s">
        <v>806</v>
      </c>
      <c r="I207" s="13" t="str">
        <f t="shared" si="23"/>
        <v>24102</v>
      </c>
      <c r="J207" s="13" t="s">
        <v>806</v>
      </c>
      <c r="K207" s="14" t="s">
        <v>807</v>
      </c>
      <c r="L207" s="9" t="str">
        <f t="shared" si="24"/>
        <v>24.10.2 - Výroba plochých výrobků (kromě pásky za studena)</v>
      </c>
      <c r="M207" s="9" t="s">
        <v>4090</v>
      </c>
      <c r="V207" s="13" t="s">
        <v>806</v>
      </c>
      <c r="W207" s="12" t="s">
        <v>4089</v>
      </c>
      <c r="X207" t="str">
        <f t="shared" si="25"/>
        <v>24102</v>
      </c>
      <c r="Y207" t="s">
        <v>806</v>
      </c>
    </row>
    <row r="208" spans="1:25" ht="15.75" x14ac:dyDescent="0.25">
      <c r="A208" s="9">
        <v>5</v>
      </c>
      <c r="B208" s="9"/>
      <c r="C208" s="16"/>
      <c r="D208" s="16"/>
      <c r="E208" s="11" t="s">
        <v>4091</v>
      </c>
      <c r="F208" s="12" t="str">
        <f t="shared" si="26"/>
        <v>24.10.3</v>
      </c>
      <c r="G208" s="12" t="s">
        <v>4091</v>
      </c>
      <c r="H208" s="12" t="s">
        <v>811</v>
      </c>
      <c r="I208" s="13" t="str">
        <f t="shared" si="23"/>
        <v>24103</v>
      </c>
      <c r="J208" s="13" t="s">
        <v>811</v>
      </c>
      <c r="K208" s="14" t="s">
        <v>4092</v>
      </c>
      <c r="L208" s="9" t="str">
        <f t="shared" si="24"/>
        <v xml:space="preserve">24.10.3 - Tváření výrobků za tepla  </v>
      </c>
      <c r="M208" s="9" t="s">
        <v>4093</v>
      </c>
      <c r="V208" s="13" t="s">
        <v>811</v>
      </c>
      <c r="W208" s="12" t="s">
        <v>4091</v>
      </c>
      <c r="X208" t="str">
        <f t="shared" si="25"/>
        <v>24103</v>
      </c>
      <c r="Y208" t="s">
        <v>811</v>
      </c>
    </row>
    <row r="209" spans="1:25" x14ac:dyDescent="0.25">
      <c r="A209" s="9">
        <v>4</v>
      </c>
      <c r="B209" s="9"/>
      <c r="C209" s="10"/>
      <c r="D209" s="10"/>
      <c r="E209" s="11" t="s">
        <v>4094</v>
      </c>
      <c r="F209" s="12" t="str">
        <f>E209</f>
        <v>24.20</v>
      </c>
      <c r="G209" s="12" t="s">
        <v>4094</v>
      </c>
      <c r="H209" s="12" t="s">
        <v>4095</v>
      </c>
      <c r="I209" s="13" t="str">
        <f t="shared" si="23"/>
        <v>24200</v>
      </c>
      <c r="J209" s="13" t="s">
        <v>819</v>
      </c>
      <c r="K209" s="14" t="s">
        <v>4097</v>
      </c>
      <c r="L209" s="9" t="str">
        <f t="shared" si="24"/>
        <v>24.20 - Výroba ocelových trub, trubek, dutých profilů a souvisejících potrubních tvarovek</v>
      </c>
      <c r="M209" s="9" t="s">
        <v>4098</v>
      </c>
      <c r="V209" s="13" t="s">
        <v>819</v>
      </c>
      <c r="W209" s="12" t="s">
        <v>4094</v>
      </c>
      <c r="X209" t="str">
        <f t="shared" si="25"/>
        <v>24200</v>
      </c>
      <c r="Y209" t="s">
        <v>819</v>
      </c>
    </row>
    <row r="210" spans="1:25" x14ac:dyDescent="0.25">
      <c r="A210" s="9">
        <v>4</v>
      </c>
      <c r="B210" s="9"/>
      <c r="C210" s="10"/>
      <c r="D210" s="10"/>
      <c r="E210" s="11" t="s">
        <v>4099</v>
      </c>
      <c r="F210" s="12" t="str">
        <f t="shared" ref="F210:F232" si="27">E210</f>
        <v>24.31</v>
      </c>
      <c r="G210" s="12" t="s">
        <v>4099</v>
      </c>
      <c r="H210" s="12" t="s">
        <v>4100</v>
      </c>
      <c r="I210" s="13" t="str">
        <f t="shared" si="23"/>
        <v>24310</v>
      </c>
      <c r="J210" s="13" t="s">
        <v>822</v>
      </c>
      <c r="K210" s="14" t="s">
        <v>823</v>
      </c>
      <c r="L210" s="9" t="str">
        <f t="shared" si="24"/>
        <v>24.31 - Tažení tyčí za studena</v>
      </c>
      <c r="M210" s="9" t="s">
        <v>4101</v>
      </c>
      <c r="V210" s="13" t="s">
        <v>822</v>
      </c>
      <c r="W210" s="12" t="s">
        <v>4099</v>
      </c>
      <c r="X210" t="str">
        <f t="shared" si="25"/>
        <v>24310</v>
      </c>
      <c r="Y210" t="s">
        <v>822</v>
      </c>
    </row>
    <row r="211" spans="1:25" x14ac:dyDescent="0.25">
      <c r="A211" s="9">
        <v>4</v>
      </c>
      <c r="B211" s="9"/>
      <c r="C211" s="10"/>
      <c r="D211" s="10"/>
      <c r="E211" s="11" t="s">
        <v>4102</v>
      </c>
      <c r="F211" s="12" t="str">
        <f t="shared" si="27"/>
        <v>24.32</v>
      </c>
      <c r="G211" s="12" t="s">
        <v>4102</v>
      </c>
      <c r="H211" s="12" t="s">
        <v>4103</v>
      </c>
      <c r="I211" s="13" t="str">
        <f t="shared" si="23"/>
        <v>24320</v>
      </c>
      <c r="J211" s="13" t="s">
        <v>827</v>
      </c>
      <c r="K211" s="14" t="s">
        <v>828</v>
      </c>
      <c r="L211" s="9" t="str">
        <f t="shared" si="24"/>
        <v>24.32 - Válcování ocelových úzkých pásů za studena</v>
      </c>
      <c r="M211" s="9" t="s">
        <v>4104</v>
      </c>
      <c r="V211" s="13" t="s">
        <v>827</v>
      </c>
      <c r="W211" s="12" t="s">
        <v>4102</v>
      </c>
      <c r="X211" t="str">
        <f t="shared" si="25"/>
        <v>24320</v>
      </c>
      <c r="Y211" t="s">
        <v>827</v>
      </c>
    </row>
    <row r="212" spans="1:25" x14ac:dyDescent="0.25">
      <c r="A212" s="9">
        <v>4</v>
      </c>
      <c r="B212" s="9"/>
      <c r="C212" s="10"/>
      <c r="D212" s="10"/>
      <c r="E212" s="11" t="s">
        <v>4105</v>
      </c>
      <c r="F212" s="12" t="str">
        <f t="shared" si="27"/>
        <v>24.33</v>
      </c>
      <c r="G212" s="12" t="s">
        <v>4105</v>
      </c>
      <c r="H212" s="12" t="s">
        <v>4106</v>
      </c>
      <c r="I212" s="13" t="str">
        <f t="shared" si="23"/>
        <v>24330</v>
      </c>
      <c r="J212" s="13" t="s">
        <v>830</v>
      </c>
      <c r="K212" s="14" t="s">
        <v>4107</v>
      </c>
      <c r="L212" s="9" t="str">
        <f t="shared" si="24"/>
        <v xml:space="preserve">24.33 - Tváření ocelových profilů za studena </v>
      </c>
      <c r="M212" s="9" t="s">
        <v>4108</v>
      </c>
      <c r="V212" s="13" t="s">
        <v>830</v>
      </c>
      <c r="W212" s="12" t="s">
        <v>4105</v>
      </c>
      <c r="X212" t="str">
        <f t="shared" si="25"/>
        <v>24330</v>
      </c>
      <c r="Y212" t="s">
        <v>830</v>
      </c>
    </row>
    <row r="213" spans="1:25" x14ac:dyDescent="0.25">
      <c r="A213" s="9">
        <v>4</v>
      </c>
      <c r="B213" s="9"/>
      <c r="C213" s="10"/>
      <c r="D213" s="10"/>
      <c r="E213" s="11" t="s">
        <v>4109</v>
      </c>
      <c r="F213" s="12" t="str">
        <f t="shared" si="27"/>
        <v>24.34</v>
      </c>
      <c r="G213" s="12" t="s">
        <v>4109</v>
      </c>
      <c r="H213" s="12" t="s">
        <v>4110</v>
      </c>
      <c r="I213" s="13" t="str">
        <f t="shared" si="23"/>
        <v>24340</v>
      </c>
      <c r="J213" s="13" t="s">
        <v>833</v>
      </c>
      <c r="K213" s="14" t="s">
        <v>834</v>
      </c>
      <c r="L213" s="9" t="str">
        <f t="shared" si="24"/>
        <v>24.34 - Tažení ocelového drátu za studena</v>
      </c>
      <c r="M213" s="9" t="s">
        <v>4111</v>
      </c>
      <c r="V213" s="13" t="s">
        <v>833</v>
      </c>
      <c r="W213" s="12" t="s">
        <v>4109</v>
      </c>
      <c r="X213" t="str">
        <f t="shared" si="25"/>
        <v>24340</v>
      </c>
      <c r="Y213" t="s">
        <v>833</v>
      </c>
    </row>
    <row r="214" spans="1:25" x14ac:dyDescent="0.25">
      <c r="A214" s="9">
        <v>4</v>
      </c>
      <c r="B214" s="9"/>
      <c r="C214" s="10"/>
      <c r="D214" s="10"/>
      <c r="E214" s="11" t="s">
        <v>4112</v>
      </c>
      <c r="F214" s="12" t="str">
        <f t="shared" si="27"/>
        <v>24.41</v>
      </c>
      <c r="G214" s="12" t="s">
        <v>4112</v>
      </c>
      <c r="H214" s="12" t="s">
        <v>4113</v>
      </c>
      <c r="I214" s="13" t="str">
        <f t="shared" si="23"/>
        <v>24410</v>
      </c>
      <c r="J214" s="13" t="s">
        <v>836</v>
      </c>
      <c r="K214" s="14" t="s">
        <v>837</v>
      </c>
      <c r="L214" s="9" t="str">
        <f t="shared" si="24"/>
        <v>24.41 - Výroba a hutní zpracování drahých kovů</v>
      </c>
      <c r="M214" s="9" t="s">
        <v>4114</v>
      </c>
      <c r="V214" s="13" t="s">
        <v>836</v>
      </c>
      <c r="W214" s="12" t="s">
        <v>4112</v>
      </c>
      <c r="X214" t="str">
        <f t="shared" si="25"/>
        <v>24410</v>
      </c>
      <c r="Y214" t="s">
        <v>836</v>
      </c>
    </row>
    <row r="215" spans="1:25" x14ac:dyDescent="0.25">
      <c r="A215" s="9">
        <v>4</v>
      </c>
      <c r="B215" s="9"/>
      <c r="C215" s="10"/>
      <c r="D215" s="10"/>
      <c r="E215" s="11" t="s">
        <v>4115</v>
      </c>
      <c r="F215" s="12" t="str">
        <f t="shared" si="27"/>
        <v>24.42</v>
      </c>
      <c r="G215" s="12" t="s">
        <v>4115</v>
      </c>
      <c r="H215" s="12" t="s">
        <v>4116</v>
      </c>
      <c r="I215" s="13" t="str">
        <f t="shared" si="23"/>
        <v>24420</v>
      </c>
      <c r="J215" s="13" t="s">
        <v>839</v>
      </c>
      <c r="K215" s="14" t="s">
        <v>840</v>
      </c>
      <c r="L215" s="9" t="str">
        <f t="shared" si="24"/>
        <v>24.42 - Výroba a hutní zpracování hliníku</v>
      </c>
      <c r="M215" s="9" t="s">
        <v>4117</v>
      </c>
      <c r="V215" s="13" t="s">
        <v>839</v>
      </c>
      <c r="W215" s="12" t="s">
        <v>4115</v>
      </c>
      <c r="X215" t="str">
        <f t="shared" si="25"/>
        <v>24420</v>
      </c>
      <c r="Y215" t="s">
        <v>839</v>
      </c>
    </row>
    <row r="216" spans="1:25" x14ac:dyDescent="0.25">
      <c r="A216" s="9">
        <v>4</v>
      </c>
      <c r="B216" s="9"/>
      <c r="C216" s="10"/>
      <c r="D216" s="10"/>
      <c r="E216" s="11" t="s">
        <v>4118</v>
      </c>
      <c r="F216" s="12" t="str">
        <f t="shared" si="27"/>
        <v>24.43</v>
      </c>
      <c r="G216" s="12" t="s">
        <v>4118</v>
      </c>
      <c r="H216" s="12" t="s">
        <v>4119</v>
      </c>
      <c r="I216" s="13" t="str">
        <f t="shared" si="23"/>
        <v>24430</v>
      </c>
      <c r="J216" s="13" t="s">
        <v>842</v>
      </c>
      <c r="K216" s="14" t="s">
        <v>843</v>
      </c>
      <c r="L216" s="9" t="str">
        <f t="shared" si="24"/>
        <v>24.43 - Výroba a hutní zpracování olova, zinku a cínu</v>
      </c>
      <c r="M216" s="9" t="s">
        <v>4120</v>
      </c>
      <c r="V216" s="13" t="s">
        <v>842</v>
      </c>
      <c r="W216" s="12" t="s">
        <v>4118</v>
      </c>
      <c r="X216" t="str">
        <f t="shared" si="25"/>
        <v>24430</v>
      </c>
      <c r="Y216" t="s">
        <v>842</v>
      </c>
    </row>
    <row r="217" spans="1:25" x14ac:dyDescent="0.25">
      <c r="A217" s="9">
        <v>4</v>
      </c>
      <c r="B217" s="9"/>
      <c r="C217" s="10"/>
      <c r="D217" s="10"/>
      <c r="E217" s="11" t="s">
        <v>4121</v>
      </c>
      <c r="F217" s="12" t="str">
        <f t="shared" si="27"/>
        <v>24.44</v>
      </c>
      <c r="G217" s="12" t="s">
        <v>4121</v>
      </c>
      <c r="H217" s="12" t="s">
        <v>4122</v>
      </c>
      <c r="I217" s="13" t="str">
        <f t="shared" si="23"/>
        <v>24440</v>
      </c>
      <c r="J217" s="13" t="s">
        <v>845</v>
      </c>
      <c r="K217" s="14" t="s">
        <v>846</v>
      </c>
      <c r="L217" s="9" t="str">
        <f t="shared" si="24"/>
        <v>24.44 - Výroba a hutní zpracování mědi</v>
      </c>
      <c r="M217" s="9" t="s">
        <v>4123</v>
      </c>
      <c r="V217" s="13" t="s">
        <v>845</v>
      </c>
      <c r="W217" s="12" t="s">
        <v>4121</v>
      </c>
      <c r="X217" t="str">
        <f t="shared" si="25"/>
        <v>24440</v>
      </c>
      <c r="Y217" t="s">
        <v>845</v>
      </c>
    </row>
    <row r="218" spans="1:25" x14ac:dyDescent="0.25">
      <c r="A218" s="9">
        <v>4</v>
      </c>
      <c r="B218" s="9"/>
      <c r="C218" s="10"/>
      <c r="D218" s="10"/>
      <c r="E218" s="11" t="s">
        <v>4124</v>
      </c>
      <c r="F218" s="12" t="str">
        <f t="shared" si="27"/>
        <v>24.45</v>
      </c>
      <c r="G218" s="12" t="s">
        <v>4124</v>
      </c>
      <c r="H218" s="12" t="s">
        <v>4125</v>
      </c>
      <c r="I218" s="13" t="str">
        <f t="shared" si="23"/>
        <v>24450</v>
      </c>
      <c r="J218" s="13" t="s">
        <v>848</v>
      </c>
      <c r="K218" s="14" t="s">
        <v>849</v>
      </c>
      <c r="L218" s="9" t="str">
        <f t="shared" si="24"/>
        <v>24.45 - Výroba a hutní zpracování ostatních neželezných kovů</v>
      </c>
      <c r="M218" s="9" t="s">
        <v>4126</v>
      </c>
      <c r="V218" s="13" t="s">
        <v>848</v>
      </c>
      <c r="W218" s="12" t="s">
        <v>4124</v>
      </c>
      <c r="X218" t="str">
        <f t="shared" si="25"/>
        <v>24450</v>
      </c>
      <c r="Y218" t="s">
        <v>848</v>
      </c>
    </row>
    <row r="219" spans="1:25" x14ac:dyDescent="0.25">
      <c r="A219" s="9">
        <v>4</v>
      </c>
      <c r="B219" s="9"/>
      <c r="C219" s="10"/>
      <c r="D219" s="10"/>
      <c r="E219" s="11" t="s">
        <v>4127</v>
      </c>
      <c r="F219" s="12" t="str">
        <f t="shared" si="27"/>
        <v>24.46</v>
      </c>
      <c r="G219" s="12" t="s">
        <v>4127</v>
      </c>
      <c r="H219" s="12" t="s">
        <v>4128</v>
      </c>
      <c r="I219" s="13" t="str">
        <f t="shared" si="23"/>
        <v>24460</v>
      </c>
      <c r="J219" s="13" t="s">
        <v>851</v>
      </c>
      <c r="K219" s="14" t="s">
        <v>852</v>
      </c>
      <c r="L219" s="9" t="str">
        <f t="shared" si="24"/>
        <v>24.46 - Zpracování jaderného paliva</v>
      </c>
      <c r="M219" s="9" t="s">
        <v>4129</v>
      </c>
      <c r="V219" s="13" t="s">
        <v>851</v>
      </c>
      <c r="W219" s="12" t="s">
        <v>4127</v>
      </c>
      <c r="X219" t="str">
        <f t="shared" si="25"/>
        <v>24460</v>
      </c>
      <c r="Y219" t="s">
        <v>851</v>
      </c>
    </row>
    <row r="220" spans="1:25" x14ac:dyDescent="0.25">
      <c r="A220" s="9">
        <v>4</v>
      </c>
      <c r="B220" s="9"/>
      <c r="C220" s="10"/>
      <c r="D220" s="10"/>
      <c r="E220" s="11" t="s">
        <v>4130</v>
      </c>
      <c r="F220" s="12" t="str">
        <f t="shared" si="27"/>
        <v>24.51</v>
      </c>
      <c r="G220" s="12" t="s">
        <v>4130</v>
      </c>
      <c r="H220" s="12" t="s">
        <v>4131</v>
      </c>
      <c r="I220" s="13" t="str">
        <f t="shared" si="23"/>
        <v>24510</v>
      </c>
      <c r="J220" s="13" t="s">
        <v>854</v>
      </c>
      <c r="K220" s="14" t="s">
        <v>855</v>
      </c>
      <c r="L220" s="9" t="str">
        <f t="shared" si="24"/>
        <v>24.51 - Výroba odlitků z litiny</v>
      </c>
      <c r="M220" s="9" t="s">
        <v>4132</v>
      </c>
      <c r="V220" s="13" t="s">
        <v>854</v>
      </c>
      <c r="W220" s="12" t="s">
        <v>4130</v>
      </c>
      <c r="X220" t="str">
        <f t="shared" si="25"/>
        <v>24510</v>
      </c>
      <c r="Y220" t="s">
        <v>854</v>
      </c>
    </row>
    <row r="221" spans="1:25" ht="15.75" x14ac:dyDescent="0.25">
      <c r="A221" s="9">
        <v>5</v>
      </c>
      <c r="B221" s="9"/>
      <c r="C221" s="16"/>
      <c r="D221" s="16"/>
      <c r="E221" s="11" t="s">
        <v>4133</v>
      </c>
      <c r="F221" s="12" t="str">
        <f t="shared" si="27"/>
        <v>24.51.1</v>
      </c>
      <c r="G221" s="12" t="s">
        <v>4133</v>
      </c>
      <c r="H221" s="12" t="s">
        <v>859</v>
      </c>
      <c r="I221" s="13" t="str">
        <f t="shared" si="23"/>
        <v>24511</v>
      </c>
      <c r="J221" s="13" t="s">
        <v>859</v>
      </c>
      <c r="K221" s="14" t="s">
        <v>860</v>
      </c>
      <c r="L221" s="9" t="str">
        <f t="shared" si="24"/>
        <v>24.51.1 - Výroba odlitků z litiny s lupínkovým grafitem</v>
      </c>
      <c r="M221" s="9" t="s">
        <v>4134</v>
      </c>
      <c r="V221" s="13" t="s">
        <v>859</v>
      </c>
      <c r="W221" s="12" t="s">
        <v>4133</v>
      </c>
      <c r="X221" t="str">
        <f t="shared" si="25"/>
        <v>24511</v>
      </c>
      <c r="Y221" t="s">
        <v>859</v>
      </c>
    </row>
    <row r="222" spans="1:25" ht="15.75" x14ac:dyDescent="0.25">
      <c r="A222" s="9">
        <v>5</v>
      </c>
      <c r="B222" s="9"/>
      <c r="C222" s="16"/>
      <c r="D222" s="16"/>
      <c r="E222" s="11" t="s">
        <v>4135</v>
      </c>
      <c r="F222" s="12" t="str">
        <f t="shared" si="27"/>
        <v>24.51.2</v>
      </c>
      <c r="G222" s="12" t="s">
        <v>4135</v>
      </c>
      <c r="H222" s="12" t="s">
        <v>864</v>
      </c>
      <c r="I222" s="13" t="str">
        <f t="shared" si="23"/>
        <v>24512</v>
      </c>
      <c r="J222" s="13" t="s">
        <v>864</v>
      </c>
      <c r="K222" s="14" t="s">
        <v>865</v>
      </c>
      <c r="L222" s="9" t="str">
        <f t="shared" si="24"/>
        <v>24.51.2 - Výroba odlitků z litiny s kuličkovým grafitem</v>
      </c>
      <c r="M222" s="9" t="s">
        <v>4136</v>
      </c>
      <c r="V222" s="13" t="s">
        <v>864</v>
      </c>
      <c r="W222" s="12" t="s">
        <v>4135</v>
      </c>
      <c r="X222" t="str">
        <f t="shared" si="25"/>
        <v>24512</v>
      </c>
      <c r="Y222" t="s">
        <v>864</v>
      </c>
    </row>
    <row r="223" spans="1:25" ht="15.75" x14ac:dyDescent="0.25">
      <c r="A223" s="9">
        <v>5</v>
      </c>
      <c r="B223" s="9"/>
      <c r="C223" s="16"/>
      <c r="D223" s="16"/>
      <c r="E223" s="11" t="s">
        <v>4137</v>
      </c>
      <c r="F223" s="12" t="str">
        <f t="shared" si="27"/>
        <v>24.51.9</v>
      </c>
      <c r="G223" s="12" t="s">
        <v>4137</v>
      </c>
      <c r="H223" s="12" t="s">
        <v>869</v>
      </c>
      <c r="I223" s="13" t="str">
        <f t="shared" si="23"/>
        <v>24519</v>
      </c>
      <c r="J223" s="13" t="s">
        <v>869</v>
      </c>
      <c r="K223" s="14" t="s">
        <v>870</v>
      </c>
      <c r="L223" s="9" t="str">
        <f t="shared" si="24"/>
        <v>24.51.9 - Výroba ostatních odlitků z litiny</v>
      </c>
      <c r="M223" s="9" t="s">
        <v>4138</v>
      </c>
      <c r="V223" s="13" t="s">
        <v>869</v>
      </c>
      <c r="W223" s="12" t="s">
        <v>4137</v>
      </c>
      <c r="X223" t="str">
        <f t="shared" si="25"/>
        <v>24519</v>
      </c>
      <c r="Y223" t="s">
        <v>869</v>
      </c>
    </row>
    <row r="224" spans="1:25" x14ac:dyDescent="0.25">
      <c r="A224" s="9">
        <v>4</v>
      </c>
      <c r="B224" s="9"/>
      <c r="C224" s="10"/>
      <c r="D224" s="10"/>
      <c r="E224" s="11" t="s">
        <v>4139</v>
      </c>
      <c r="F224" s="12" t="str">
        <f t="shared" si="27"/>
        <v>24.52</v>
      </c>
      <c r="G224" s="12" t="s">
        <v>4139</v>
      </c>
      <c r="H224" s="12" t="s">
        <v>4140</v>
      </c>
      <c r="I224" s="13" t="str">
        <f t="shared" si="23"/>
        <v>24520</v>
      </c>
      <c r="J224" s="13" t="s">
        <v>874</v>
      </c>
      <c r="K224" s="14" t="s">
        <v>875</v>
      </c>
      <c r="L224" s="9" t="str">
        <f t="shared" si="24"/>
        <v>24.52 - Výroba odlitků z oceli</v>
      </c>
      <c r="M224" s="9" t="s">
        <v>4141</v>
      </c>
      <c r="V224" s="13" t="s">
        <v>874</v>
      </c>
      <c r="W224" s="12" t="s">
        <v>4139</v>
      </c>
      <c r="X224" t="str">
        <f t="shared" si="25"/>
        <v>24520</v>
      </c>
      <c r="Y224" t="s">
        <v>874</v>
      </c>
    </row>
    <row r="225" spans="1:25" ht="15.75" x14ac:dyDescent="0.25">
      <c r="A225" s="9">
        <v>5</v>
      </c>
      <c r="B225" s="9"/>
      <c r="C225" s="16"/>
      <c r="D225" s="16"/>
      <c r="E225" s="11" t="s">
        <v>4142</v>
      </c>
      <c r="F225" s="12" t="str">
        <f t="shared" si="27"/>
        <v>24.52.1</v>
      </c>
      <c r="G225" s="12" t="s">
        <v>4142</v>
      </c>
      <c r="H225" s="12" t="s">
        <v>879</v>
      </c>
      <c r="I225" s="13" t="str">
        <f t="shared" si="23"/>
        <v>24521</v>
      </c>
      <c r="J225" s="13" t="s">
        <v>879</v>
      </c>
      <c r="K225" s="14" t="s">
        <v>880</v>
      </c>
      <c r="L225" s="9" t="str">
        <f t="shared" si="24"/>
        <v>24.52.1 - Výroba odlitků z uhlíkatých ocelí</v>
      </c>
      <c r="M225" s="9" t="s">
        <v>4143</v>
      </c>
      <c r="V225" s="13" t="s">
        <v>879</v>
      </c>
      <c r="W225" s="12" t="s">
        <v>4142</v>
      </c>
      <c r="X225" t="str">
        <f t="shared" si="25"/>
        <v>24521</v>
      </c>
      <c r="Y225" t="s">
        <v>879</v>
      </c>
    </row>
    <row r="226" spans="1:25" ht="15.75" x14ac:dyDescent="0.25">
      <c r="A226" s="9">
        <v>5</v>
      </c>
      <c r="B226" s="9"/>
      <c r="C226" s="16"/>
      <c r="D226" s="16"/>
      <c r="E226" s="11" t="s">
        <v>4144</v>
      </c>
      <c r="F226" s="12" t="str">
        <f t="shared" si="27"/>
        <v>24.52.2</v>
      </c>
      <c r="G226" s="12" t="s">
        <v>4144</v>
      </c>
      <c r="H226" s="12" t="s">
        <v>884</v>
      </c>
      <c r="I226" s="13" t="str">
        <f t="shared" si="23"/>
        <v>24522</v>
      </c>
      <c r="J226" s="13" t="s">
        <v>884</v>
      </c>
      <c r="K226" s="14" t="s">
        <v>885</v>
      </c>
      <c r="L226" s="9" t="str">
        <f t="shared" si="24"/>
        <v>24.52.2 - Výroba odlitků z legovaných ocelí</v>
      </c>
      <c r="M226" s="9" t="s">
        <v>4145</v>
      </c>
      <c r="V226" s="13" t="s">
        <v>884</v>
      </c>
      <c r="W226" s="12" t="s">
        <v>4144</v>
      </c>
      <c r="X226" t="str">
        <f t="shared" si="25"/>
        <v>24522</v>
      </c>
      <c r="Y226" t="s">
        <v>884</v>
      </c>
    </row>
    <row r="227" spans="1:25" ht="15.75" x14ac:dyDescent="0.25">
      <c r="A227" s="9">
        <v>4</v>
      </c>
      <c r="B227" s="9"/>
      <c r="C227" s="16"/>
      <c r="D227" s="16"/>
      <c r="E227" s="11" t="s">
        <v>4146</v>
      </c>
      <c r="F227" s="12" t="str">
        <f t="shared" si="27"/>
        <v>24.53</v>
      </c>
      <c r="G227" s="12" t="s">
        <v>4146</v>
      </c>
      <c r="H227" s="12" t="s">
        <v>4147</v>
      </c>
      <c r="I227" s="13" t="str">
        <f t="shared" si="23"/>
        <v>24530</v>
      </c>
      <c r="J227" s="13" t="s">
        <v>889</v>
      </c>
      <c r="K227" s="14" t="s">
        <v>890</v>
      </c>
      <c r="L227" s="9" t="str">
        <f t="shared" si="24"/>
        <v>24.53 - Výroba odlitků z lehkých neželezných kovů</v>
      </c>
      <c r="M227" s="9" t="s">
        <v>4148</v>
      </c>
      <c r="V227" s="13" t="s">
        <v>889</v>
      </c>
      <c r="W227" s="12" t="s">
        <v>4146</v>
      </c>
      <c r="X227" t="str">
        <f t="shared" si="25"/>
        <v>24530</v>
      </c>
      <c r="Y227" t="s">
        <v>889</v>
      </c>
    </row>
    <row r="228" spans="1:25" x14ac:dyDescent="0.25">
      <c r="A228" s="9">
        <v>4</v>
      </c>
      <c r="B228" s="9"/>
      <c r="C228" s="10"/>
      <c r="D228" s="10"/>
      <c r="E228" s="11" t="s">
        <v>4149</v>
      </c>
      <c r="F228" s="12" t="str">
        <f t="shared" si="27"/>
        <v>24.54</v>
      </c>
      <c r="G228" s="12" t="s">
        <v>4149</v>
      </c>
      <c r="H228" s="12" t="s">
        <v>4150</v>
      </c>
      <c r="I228" s="13" t="str">
        <f t="shared" si="23"/>
        <v>24540</v>
      </c>
      <c r="J228" s="13" t="s">
        <v>894</v>
      </c>
      <c r="K228" s="14" t="s">
        <v>896</v>
      </c>
      <c r="L228" s="9" t="str">
        <f t="shared" si="24"/>
        <v>24.54 - Výroba odlitků z ostatních neželezných kovů</v>
      </c>
      <c r="M228" s="9" t="s">
        <v>4151</v>
      </c>
      <c r="V228" s="13" t="s">
        <v>894</v>
      </c>
      <c r="W228" s="12" t="s">
        <v>4149</v>
      </c>
      <c r="X228" t="str">
        <f t="shared" si="25"/>
        <v>24540</v>
      </c>
      <c r="Y228" t="s">
        <v>894</v>
      </c>
    </row>
    <row r="229" spans="1:25" x14ac:dyDescent="0.25">
      <c r="A229" s="9">
        <v>4</v>
      </c>
      <c r="B229" s="9"/>
      <c r="C229" s="10"/>
      <c r="D229" s="10"/>
      <c r="E229" s="11" t="s">
        <v>4152</v>
      </c>
      <c r="F229" s="12" t="str">
        <f t="shared" si="27"/>
        <v>25.11</v>
      </c>
      <c r="G229" s="12" t="s">
        <v>4152</v>
      </c>
      <c r="H229" s="12" t="s">
        <v>4153</v>
      </c>
      <c r="I229" s="13" t="str">
        <f t="shared" si="23"/>
        <v>25110</v>
      </c>
      <c r="J229" s="13" t="s">
        <v>899</v>
      </c>
      <c r="K229" s="14" t="s">
        <v>900</v>
      </c>
      <c r="L229" s="9" t="str">
        <f t="shared" si="24"/>
        <v>25.11 - Výroba kovových konstrukcí a jejich dílů</v>
      </c>
      <c r="M229" s="9" t="s">
        <v>4154</v>
      </c>
      <c r="V229" s="13" t="s">
        <v>899</v>
      </c>
      <c r="W229" s="12" t="s">
        <v>4152</v>
      </c>
      <c r="X229" t="str">
        <f t="shared" si="25"/>
        <v>25110</v>
      </c>
      <c r="Y229" t="s">
        <v>899</v>
      </c>
    </row>
    <row r="230" spans="1:25" x14ac:dyDescent="0.25">
      <c r="A230" s="9">
        <v>4</v>
      </c>
      <c r="B230" s="9"/>
      <c r="C230" s="10"/>
      <c r="D230" s="10"/>
      <c r="E230" s="11" t="s">
        <v>4155</v>
      </c>
      <c r="F230" s="12" t="str">
        <f t="shared" si="27"/>
        <v>25.12</v>
      </c>
      <c r="G230" s="12" t="s">
        <v>4155</v>
      </c>
      <c r="H230" s="12" t="s">
        <v>4156</v>
      </c>
      <c r="I230" s="13" t="str">
        <f t="shared" si="23"/>
        <v>25120</v>
      </c>
      <c r="J230" s="13" t="s">
        <v>902</v>
      </c>
      <c r="K230" s="14" t="s">
        <v>903</v>
      </c>
      <c r="L230" s="9" t="str">
        <f t="shared" si="24"/>
        <v>25.12 - Výroba kovových dveří a oken</v>
      </c>
      <c r="M230" s="9" t="s">
        <v>4157</v>
      </c>
      <c r="V230" s="13" t="s">
        <v>902</v>
      </c>
      <c r="W230" s="12" t="s">
        <v>4155</v>
      </c>
      <c r="X230" t="str">
        <f t="shared" si="25"/>
        <v>25120</v>
      </c>
      <c r="Y230" t="s">
        <v>902</v>
      </c>
    </row>
    <row r="231" spans="1:25" x14ac:dyDescent="0.25">
      <c r="A231" s="9">
        <v>4</v>
      </c>
      <c r="B231" s="9"/>
      <c r="C231" s="10"/>
      <c r="D231" s="10"/>
      <c r="E231" s="11" t="s">
        <v>4158</v>
      </c>
      <c r="F231" s="12" t="str">
        <f t="shared" si="27"/>
        <v>25.21</v>
      </c>
      <c r="G231" s="12" t="s">
        <v>4158</v>
      </c>
      <c r="H231" s="12" t="s">
        <v>4159</v>
      </c>
      <c r="I231" s="13" t="str">
        <f t="shared" si="23"/>
        <v>25210</v>
      </c>
      <c r="J231" s="13" t="s">
        <v>905</v>
      </c>
      <c r="K231" s="14" t="s">
        <v>906</v>
      </c>
      <c r="L231" s="9" t="str">
        <f t="shared" si="24"/>
        <v>25.21 - Výroba radiátorů a kotlů k ústřednímu topení</v>
      </c>
      <c r="M231" s="9" t="s">
        <v>4160</v>
      </c>
      <c r="V231" s="13" t="s">
        <v>905</v>
      </c>
      <c r="W231" s="12" t="s">
        <v>4158</v>
      </c>
      <c r="X231" t="str">
        <f t="shared" si="25"/>
        <v>25210</v>
      </c>
      <c r="Y231" t="s">
        <v>905</v>
      </c>
    </row>
    <row r="232" spans="1:25" x14ac:dyDescent="0.25">
      <c r="A232" s="9">
        <v>4</v>
      </c>
      <c r="B232" s="9"/>
      <c r="C232" s="10"/>
      <c r="D232" s="10"/>
      <c r="E232" s="11" t="s">
        <v>4161</v>
      </c>
      <c r="F232" s="12" t="str">
        <f t="shared" si="27"/>
        <v>25.29</v>
      </c>
      <c r="G232" s="12" t="s">
        <v>4161</v>
      </c>
      <c r="H232" s="12" t="s">
        <v>4162</v>
      </c>
      <c r="I232" s="13" t="str">
        <f t="shared" si="23"/>
        <v>25290</v>
      </c>
      <c r="J232" s="13" t="s">
        <v>913</v>
      </c>
      <c r="K232" s="17" t="s">
        <v>914</v>
      </c>
      <c r="L232" s="9" t="str">
        <f t="shared" si="24"/>
        <v>25.29 - Výroba kovových nádrží a zásobníků</v>
      </c>
      <c r="M232" s="9" t="s">
        <v>4163</v>
      </c>
      <c r="V232" s="13" t="s">
        <v>913</v>
      </c>
      <c r="W232" s="12" t="s">
        <v>4161</v>
      </c>
      <c r="X232" t="str">
        <f t="shared" si="25"/>
        <v>25290</v>
      </c>
      <c r="Y232" t="s">
        <v>913</v>
      </c>
    </row>
    <row r="233" spans="1:25" ht="15.75" x14ac:dyDescent="0.25">
      <c r="A233" s="9">
        <v>4</v>
      </c>
      <c r="B233" s="9"/>
      <c r="C233" s="16"/>
      <c r="D233" s="16"/>
      <c r="E233" s="11" t="s">
        <v>4164</v>
      </c>
      <c r="F233" s="12" t="str">
        <f>E233</f>
        <v>25.30</v>
      </c>
      <c r="G233" s="12" t="s">
        <v>4164</v>
      </c>
      <c r="H233" s="12" t="s">
        <v>4165</v>
      </c>
      <c r="I233" s="13" t="str">
        <f t="shared" si="23"/>
        <v>25300</v>
      </c>
      <c r="J233" s="13" t="s">
        <v>918</v>
      </c>
      <c r="K233" s="14" t="s">
        <v>919</v>
      </c>
      <c r="L233" s="9" t="str">
        <f t="shared" si="24"/>
        <v>25.30 - Výroba parních kotlů, kromě kotlů pro ústřední topení</v>
      </c>
      <c r="M233" s="9" t="s">
        <v>4166</v>
      </c>
      <c r="V233" s="13" t="s">
        <v>918</v>
      </c>
      <c r="W233" s="12" t="s">
        <v>4164</v>
      </c>
      <c r="X233" t="str">
        <f t="shared" si="25"/>
        <v>25300</v>
      </c>
      <c r="Y233" t="s">
        <v>918</v>
      </c>
    </row>
    <row r="234" spans="1:25" x14ac:dyDescent="0.25">
      <c r="A234" s="9">
        <v>4</v>
      </c>
      <c r="B234" s="9"/>
      <c r="C234" s="10"/>
      <c r="D234" s="10"/>
      <c r="E234" s="11" t="s">
        <v>4167</v>
      </c>
      <c r="F234" s="12" t="str">
        <f>E234</f>
        <v>25.40</v>
      </c>
      <c r="G234" s="12" t="s">
        <v>4167</v>
      </c>
      <c r="H234" s="12" t="s">
        <v>4168</v>
      </c>
      <c r="I234" s="13" t="str">
        <f t="shared" si="23"/>
        <v>25400</v>
      </c>
      <c r="J234" s="13" t="s">
        <v>922</v>
      </c>
      <c r="K234" s="14" t="s">
        <v>923</v>
      </c>
      <c r="L234" s="9" t="str">
        <f t="shared" si="24"/>
        <v>25.40 - Výroba zbraní a střeliva</v>
      </c>
      <c r="M234" s="9" t="s">
        <v>4169</v>
      </c>
      <c r="V234" s="13" t="s">
        <v>922</v>
      </c>
      <c r="W234" s="12" t="s">
        <v>4167</v>
      </c>
      <c r="X234" t="str">
        <f t="shared" si="25"/>
        <v>25400</v>
      </c>
      <c r="Y234" t="s">
        <v>922</v>
      </c>
    </row>
    <row r="235" spans="1:25" x14ac:dyDescent="0.25">
      <c r="A235" s="9">
        <v>4</v>
      </c>
      <c r="B235" s="9"/>
      <c r="C235" s="10"/>
      <c r="D235" s="10"/>
      <c r="E235" s="11" t="s">
        <v>4170</v>
      </c>
      <c r="F235" s="12" t="str">
        <f>E235</f>
        <v>25.50</v>
      </c>
      <c r="G235" s="12" t="s">
        <v>4170</v>
      </c>
      <c r="H235" s="12" t="s">
        <v>4171</v>
      </c>
      <c r="I235" s="13" t="str">
        <f t="shared" si="23"/>
        <v>25500</v>
      </c>
      <c r="J235" s="13" t="s">
        <v>926</v>
      </c>
      <c r="K235" s="14" t="s">
        <v>927</v>
      </c>
      <c r="L235" s="9" t="str">
        <f t="shared" si="24"/>
        <v>25.50 - Kování, lisování, ražení, válcování a protlačování kovů; prášková metalurgie</v>
      </c>
      <c r="M235" s="9" t="s">
        <v>4172</v>
      </c>
      <c r="V235" s="13" t="s">
        <v>926</v>
      </c>
      <c r="W235" s="12" t="s">
        <v>4170</v>
      </c>
      <c r="X235" t="str">
        <f t="shared" si="25"/>
        <v>25500</v>
      </c>
      <c r="Y235" t="s">
        <v>926</v>
      </c>
    </row>
    <row r="236" spans="1:25" x14ac:dyDescent="0.25">
      <c r="A236" s="9">
        <v>4</v>
      </c>
      <c r="B236" s="9"/>
      <c r="C236" s="10"/>
      <c r="D236" s="10"/>
      <c r="E236" s="11" t="s">
        <v>4173</v>
      </c>
      <c r="F236" s="12" t="str">
        <f t="shared" ref="F236:F247" si="28">E236</f>
        <v>25.61</v>
      </c>
      <c r="G236" s="12" t="s">
        <v>4173</v>
      </c>
      <c r="H236" s="12" t="s">
        <v>4174</v>
      </c>
      <c r="I236" s="13" t="str">
        <f t="shared" si="23"/>
        <v>25610</v>
      </c>
      <c r="J236" s="13" t="s">
        <v>931</v>
      </c>
      <c r="K236" s="14" t="s">
        <v>932</v>
      </c>
      <c r="L236" s="9" t="str">
        <f t="shared" si="24"/>
        <v>25.61 - Povrchová úprava a zušlechťování kovů</v>
      </c>
      <c r="M236" s="9" t="s">
        <v>4175</v>
      </c>
      <c r="V236" s="13" t="s">
        <v>931</v>
      </c>
      <c r="W236" s="12" t="s">
        <v>4173</v>
      </c>
      <c r="X236" t="str">
        <f t="shared" si="25"/>
        <v>25610</v>
      </c>
      <c r="Y236" t="s">
        <v>931</v>
      </c>
    </row>
    <row r="237" spans="1:25" x14ac:dyDescent="0.25">
      <c r="A237" s="9">
        <v>4</v>
      </c>
      <c r="B237" s="9"/>
      <c r="C237" s="10"/>
      <c r="D237" s="10"/>
      <c r="E237" s="11" t="s">
        <v>4176</v>
      </c>
      <c r="F237" s="12" t="str">
        <f t="shared" si="28"/>
        <v>25.62</v>
      </c>
      <c r="G237" s="12" t="s">
        <v>4176</v>
      </c>
      <c r="H237" s="12" t="s">
        <v>4177</v>
      </c>
      <c r="I237" s="13" t="str">
        <f t="shared" si="23"/>
        <v>25620</v>
      </c>
      <c r="J237" s="13" t="s">
        <v>942</v>
      </c>
      <c r="K237" s="20" t="s">
        <v>943</v>
      </c>
      <c r="L237" s="9" t="str">
        <f t="shared" si="24"/>
        <v>25.62 - Obrábění</v>
      </c>
      <c r="M237" s="9" t="s">
        <v>4178</v>
      </c>
      <c r="V237" s="13" t="s">
        <v>942</v>
      </c>
      <c r="W237" s="12" t="s">
        <v>4176</v>
      </c>
      <c r="X237" t="str">
        <f t="shared" si="25"/>
        <v>25620</v>
      </c>
      <c r="Y237" t="s">
        <v>942</v>
      </c>
    </row>
    <row r="238" spans="1:25" x14ac:dyDescent="0.25">
      <c r="A238" s="9">
        <v>4</v>
      </c>
      <c r="B238" s="9"/>
      <c r="C238" s="10"/>
      <c r="D238" s="10"/>
      <c r="E238" s="11" t="s">
        <v>4179</v>
      </c>
      <c r="F238" s="12" t="str">
        <f t="shared" si="28"/>
        <v>25.71</v>
      </c>
      <c r="G238" s="12" t="s">
        <v>4179</v>
      </c>
      <c r="H238" s="12" t="s">
        <v>4180</v>
      </c>
      <c r="I238" s="13" t="str">
        <f t="shared" si="23"/>
        <v>25710</v>
      </c>
      <c r="J238" s="13" t="s">
        <v>946</v>
      </c>
      <c r="K238" s="14" t="s">
        <v>947</v>
      </c>
      <c r="L238" s="9" t="str">
        <f t="shared" si="24"/>
        <v>25.71 - Výroba nožířských výrobků</v>
      </c>
      <c r="M238" s="9" t="s">
        <v>4181</v>
      </c>
      <c r="V238" s="13" t="s">
        <v>946</v>
      </c>
      <c r="W238" s="12" t="s">
        <v>4179</v>
      </c>
      <c r="X238" t="str">
        <f t="shared" si="25"/>
        <v>25710</v>
      </c>
      <c r="Y238" t="s">
        <v>946</v>
      </c>
    </row>
    <row r="239" spans="1:25" x14ac:dyDescent="0.25">
      <c r="A239" s="9">
        <v>4</v>
      </c>
      <c r="B239" s="9"/>
      <c r="C239" s="10"/>
      <c r="D239" s="10"/>
      <c r="E239" s="11" t="s">
        <v>4182</v>
      </c>
      <c r="F239" s="12" t="str">
        <f t="shared" si="28"/>
        <v>25.72</v>
      </c>
      <c r="G239" s="12" t="s">
        <v>4182</v>
      </c>
      <c r="H239" s="12" t="s">
        <v>4183</v>
      </c>
      <c r="I239" s="13" t="str">
        <f t="shared" si="23"/>
        <v>25720</v>
      </c>
      <c r="J239" s="13" t="s">
        <v>950</v>
      </c>
      <c r="K239" s="14" t="s">
        <v>951</v>
      </c>
      <c r="L239" s="9" t="str">
        <f t="shared" si="24"/>
        <v>25.72 - Výroba zámků a kování</v>
      </c>
      <c r="M239" s="9" t="s">
        <v>4184</v>
      </c>
      <c r="V239" s="13" t="s">
        <v>950</v>
      </c>
      <c r="W239" s="12" t="s">
        <v>4182</v>
      </c>
      <c r="X239" t="str">
        <f t="shared" si="25"/>
        <v>25720</v>
      </c>
      <c r="Y239" t="s">
        <v>950</v>
      </c>
    </row>
    <row r="240" spans="1:25" x14ac:dyDescent="0.25">
      <c r="A240" s="9">
        <v>4</v>
      </c>
      <c r="B240" s="9"/>
      <c r="C240" s="10"/>
      <c r="D240" s="10"/>
      <c r="E240" s="11" t="s">
        <v>4185</v>
      </c>
      <c r="F240" s="12" t="str">
        <f t="shared" si="28"/>
        <v>25.73</v>
      </c>
      <c r="G240" s="12" t="s">
        <v>4185</v>
      </c>
      <c r="H240" s="12" t="s">
        <v>4186</v>
      </c>
      <c r="I240" s="13" t="str">
        <f t="shared" si="23"/>
        <v>25730</v>
      </c>
      <c r="J240" s="13" t="s">
        <v>954</v>
      </c>
      <c r="K240" s="14" t="s">
        <v>955</v>
      </c>
      <c r="L240" s="9" t="str">
        <f t="shared" si="24"/>
        <v>25.73 - Výroba nástrojů a nářadí</v>
      </c>
      <c r="M240" s="9" t="s">
        <v>4187</v>
      </c>
      <c r="V240" s="13" t="s">
        <v>954</v>
      </c>
      <c r="W240" s="12" t="s">
        <v>4185</v>
      </c>
      <c r="X240" t="str">
        <f t="shared" si="25"/>
        <v>25730</v>
      </c>
      <c r="Y240" t="s">
        <v>954</v>
      </c>
    </row>
    <row r="241" spans="1:25" x14ac:dyDescent="0.25">
      <c r="A241" s="9">
        <v>4</v>
      </c>
      <c r="B241" s="9"/>
      <c r="C241" s="10"/>
      <c r="D241" s="10"/>
      <c r="E241" s="11" t="s">
        <v>4188</v>
      </c>
      <c r="F241" s="12" t="str">
        <f t="shared" si="28"/>
        <v>25.91</v>
      </c>
      <c r="G241" s="12" t="s">
        <v>4188</v>
      </c>
      <c r="H241" s="12" t="s">
        <v>4189</v>
      </c>
      <c r="I241" s="13" t="str">
        <f t="shared" si="23"/>
        <v>25910</v>
      </c>
      <c r="J241" s="13" t="s">
        <v>959</v>
      </c>
      <c r="K241" s="14" t="s">
        <v>960</v>
      </c>
      <c r="L241" s="9" t="str">
        <f t="shared" si="24"/>
        <v>25.91 - Výroba ocelových sudů a podobných nádob</v>
      </c>
      <c r="M241" s="9" t="s">
        <v>4190</v>
      </c>
      <c r="V241" s="13" t="s">
        <v>959</v>
      </c>
      <c r="W241" s="12" t="s">
        <v>4188</v>
      </c>
      <c r="X241" t="str">
        <f t="shared" si="25"/>
        <v>25910</v>
      </c>
      <c r="Y241" t="s">
        <v>959</v>
      </c>
    </row>
    <row r="242" spans="1:25" x14ac:dyDescent="0.25">
      <c r="A242" s="9">
        <v>4</v>
      </c>
      <c r="B242" s="9"/>
      <c r="C242" s="10"/>
      <c r="D242" s="10"/>
      <c r="E242" s="11" t="s">
        <v>4191</v>
      </c>
      <c r="F242" s="12" t="str">
        <f t="shared" si="28"/>
        <v>25.92</v>
      </c>
      <c r="G242" s="12" t="s">
        <v>4191</v>
      </c>
      <c r="H242" s="12" t="s">
        <v>4192</v>
      </c>
      <c r="I242" s="13" t="str">
        <f t="shared" si="23"/>
        <v>25920</v>
      </c>
      <c r="J242" s="13" t="s">
        <v>962</v>
      </c>
      <c r="K242" s="14" t="s">
        <v>963</v>
      </c>
      <c r="L242" s="9" t="str">
        <f t="shared" si="24"/>
        <v>25.92 - Výroba drobných kovových obalů</v>
      </c>
      <c r="M242" s="9" t="s">
        <v>4193</v>
      </c>
      <c r="V242" s="13" t="s">
        <v>962</v>
      </c>
      <c r="W242" s="12" t="s">
        <v>4191</v>
      </c>
      <c r="X242" t="str">
        <f t="shared" si="25"/>
        <v>25920</v>
      </c>
      <c r="Y242" t="s">
        <v>962</v>
      </c>
    </row>
    <row r="243" spans="1:25" x14ac:dyDescent="0.25">
      <c r="A243" s="9">
        <v>4</v>
      </c>
      <c r="B243" s="9"/>
      <c r="C243" s="10"/>
      <c r="D243" s="10"/>
      <c r="E243" s="11" t="s">
        <v>4194</v>
      </c>
      <c r="F243" s="12" t="str">
        <f t="shared" si="28"/>
        <v>25.93</v>
      </c>
      <c r="G243" s="12" t="s">
        <v>4194</v>
      </c>
      <c r="H243" s="12" t="s">
        <v>4195</v>
      </c>
      <c r="I243" s="13" t="str">
        <f t="shared" si="23"/>
        <v>25930</v>
      </c>
      <c r="J243" s="13" t="s">
        <v>967</v>
      </c>
      <c r="K243" s="14" t="s">
        <v>968</v>
      </c>
      <c r="L243" s="9" t="str">
        <f t="shared" si="24"/>
        <v>25.93 - Výroba drátěných výrobků, řetězů a pružin</v>
      </c>
      <c r="M243" s="9" t="s">
        <v>4196</v>
      </c>
      <c r="V243" s="13" t="s">
        <v>967</v>
      </c>
      <c r="W243" s="12" t="s">
        <v>4194</v>
      </c>
      <c r="X243" t="str">
        <f t="shared" si="25"/>
        <v>25930</v>
      </c>
      <c r="Y243" t="s">
        <v>967</v>
      </c>
    </row>
    <row r="244" spans="1:25" x14ac:dyDescent="0.25">
      <c r="A244" s="9">
        <v>4</v>
      </c>
      <c r="B244" s="9"/>
      <c r="C244" s="10"/>
      <c r="D244" s="10"/>
      <c r="E244" s="11" t="s">
        <v>4197</v>
      </c>
      <c r="F244" s="12" t="str">
        <f t="shared" si="28"/>
        <v>25.94</v>
      </c>
      <c r="G244" s="12" t="s">
        <v>4197</v>
      </c>
      <c r="H244" s="12" t="s">
        <v>4198</v>
      </c>
      <c r="I244" s="13" t="str">
        <f t="shared" si="23"/>
        <v>25940</v>
      </c>
      <c r="J244" s="13" t="s">
        <v>970</v>
      </c>
      <c r="K244" s="14" t="s">
        <v>4200</v>
      </c>
      <c r="L244" s="9" t="str">
        <f t="shared" si="24"/>
        <v>25.94 - Výroba spojovacích materiálů a spojovacích výrobků se závity</v>
      </c>
      <c r="M244" s="9" t="s">
        <v>4201</v>
      </c>
      <c r="V244" s="13" t="s">
        <v>970</v>
      </c>
      <c r="W244" s="12" t="s">
        <v>4197</v>
      </c>
      <c r="X244" t="str">
        <f t="shared" si="25"/>
        <v>25940</v>
      </c>
      <c r="Y244" t="s">
        <v>970</v>
      </c>
    </row>
    <row r="245" spans="1:25" x14ac:dyDescent="0.25">
      <c r="A245" s="9">
        <v>4</v>
      </c>
      <c r="B245" s="9"/>
      <c r="C245" s="10"/>
      <c r="D245" s="10"/>
      <c r="E245" s="11" t="s">
        <v>4202</v>
      </c>
      <c r="F245" s="12" t="str">
        <f t="shared" si="28"/>
        <v>25.99</v>
      </c>
      <c r="G245" s="12" t="s">
        <v>4202</v>
      </c>
      <c r="H245" s="12" t="s">
        <v>4203</v>
      </c>
      <c r="I245" s="13" t="str">
        <f t="shared" si="23"/>
        <v>25990</v>
      </c>
      <c r="J245" s="13" t="s">
        <v>975</v>
      </c>
      <c r="K245" s="14" t="s">
        <v>976</v>
      </c>
      <c r="L245" s="9" t="str">
        <f t="shared" si="24"/>
        <v>25.99 - Výroba ostatních kovodělných výrobků j. n.</v>
      </c>
      <c r="M245" s="9" t="s">
        <v>4204</v>
      </c>
      <c r="V245" s="13" t="s">
        <v>975</v>
      </c>
      <c r="W245" s="12" t="s">
        <v>4202</v>
      </c>
      <c r="X245" t="str">
        <f t="shared" si="25"/>
        <v>25990</v>
      </c>
      <c r="Y245" t="s">
        <v>975</v>
      </c>
    </row>
    <row r="246" spans="1:25" x14ac:dyDescent="0.25">
      <c r="A246" s="9">
        <v>4</v>
      </c>
      <c r="B246" s="9"/>
      <c r="C246" s="10"/>
      <c r="D246" s="10"/>
      <c r="E246" s="11" t="s">
        <v>4205</v>
      </c>
      <c r="F246" s="12" t="str">
        <f t="shared" si="28"/>
        <v>26.11</v>
      </c>
      <c r="G246" s="12" t="s">
        <v>4205</v>
      </c>
      <c r="H246" s="12" t="s">
        <v>4206</v>
      </c>
      <c r="I246" s="13" t="str">
        <f t="shared" si="23"/>
        <v>26110</v>
      </c>
      <c r="J246" s="13" t="s">
        <v>980</v>
      </c>
      <c r="K246" s="14" t="s">
        <v>4207</v>
      </c>
      <c r="L246" s="9" t="str">
        <f t="shared" si="24"/>
        <v xml:space="preserve">26.11 - Výroba elektronických součástek </v>
      </c>
      <c r="M246" s="9" t="s">
        <v>4208</v>
      </c>
      <c r="V246" s="13" t="s">
        <v>980</v>
      </c>
      <c r="W246" s="12" t="s">
        <v>4205</v>
      </c>
      <c r="X246" t="str">
        <f t="shared" si="25"/>
        <v>26110</v>
      </c>
      <c r="Y246" t="s">
        <v>980</v>
      </c>
    </row>
    <row r="247" spans="1:25" x14ac:dyDescent="0.25">
      <c r="A247" s="9">
        <v>4</v>
      </c>
      <c r="B247" s="9"/>
      <c r="C247" s="10"/>
      <c r="D247" s="10"/>
      <c r="E247" s="11" t="s">
        <v>4209</v>
      </c>
      <c r="F247" s="12" t="str">
        <f t="shared" si="28"/>
        <v>26.12</v>
      </c>
      <c r="G247" s="12" t="s">
        <v>4209</v>
      </c>
      <c r="H247" s="12" t="s">
        <v>4210</v>
      </c>
      <c r="I247" s="13" t="str">
        <f t="shared" si="23"/>
        <v>26120</v>
      </c>
      <c r="J247" s="13" t="s">
        <v>983</v>
      </c>
      <c r="K247" s="17" t="s">
        <v>984</v>
      </c>
      <c r="L247" s="9" t="str">
        <f t="shared" si="24"/>
        <v>26.12 - Výroba osazených elektronických desek</v>
      </c>
      <c r="M247" s="9" t="s">
        <v>4211</v>
      </c>
      <c r="V247" s="13" t="s">
        <v>983</v>
      </c>
      <c r="W247" s="12" t="s">
        <v>4209</v>
      </c>
      <c r="X247" t="str">
        <f t="shared" si="25"/>
        <v>26120</v>
      </c>
      <c r="Y247" t="s">
        <v>983</v>
      </c>
    </row>
    <row r="248" spans="1:25" x14ac:dyDescent="0.25">
      <c r="A248" s="9">
        <v>4</v>
      </c>
      <c r="B248" s="9"/>
      <c r="C248" s="10"/>
      <c r="D248" s="10"/>
      <c r="E248" s="11" t="s">
        <v>4212</v>
      </c>
      <c r="F248" s="12" t="str">
        <f>E248</f>
        <v>26.20</v>
      </c>
      <c r="G248" s="12" t="s">
        <v>4212</v>
      </c>
      <c r="H248" s="12" t="s">
        <v>4213</v>
      </c>
      <c r="I248" s="13" t="str">
        <f t="shared" si="23"/>
        <v>26200</v>
      </c>
      <c r="J248" s="13" t="s">
        <v>986</v>
      </c>
      <c r="K248" s="14" t="s">
        <v>987</v>
      </c>
      <c r="L248" s="9" t="str">
        <f t="shared" si="24"/>
        <v>26.20 - Výroba počítačů a periferních zařízení</v>
      </c>
      <c r="M248" s="9" t="s">
        <v>4214</v>
      </c>
      <c r="V248" s="13" t="s">
        <v>986</v>
      </c>
      <c r="W248" s="12" t="s">
        <v>4212</v>
      </c>
      <c r="X248" t="str">
        <f t="shared" si="25"/>
        <v>26200</v>
      </c>
      <c r="Y248" t="s">
        <v>986</v>
      </c>
    </row>
    <row r="249" spans="1:25" x14ac:dyDescent="0.25">
      <c r="A249" s="9">
        <v>4</v>
      </c>
      <c r="B249" s="9"/>
      <c r="C249" s="10"/>
      <c r="D249" s="10"/>
      <c r="E249" s="11" t="s">
        <v>4215</v>
      </c>
      <c r="F249" s="12" t="str">
        <f>E249</f>
        <v>26.30</v>
      </c>
      <c r="G249" s="12" t="s">
        <v>4215</v>
      </c>
      <c r="H249" s="12" t="s">
        <v>4216</v>
      </c>
      <c r="I249" s="13" t="str">
        <f t="shared" si="23"/>
        <v>26300</v>
      </c>
      <c r="J249" s="13" t="s">
        <v>992</v>
      </c>
      <c r="K249" s="14" t="s">
        <v>993</v>
      </c>
      <c r="L249" s="9" t="str">
        <f t="shared" si="24"/>
        <v>26.30 - Výroba komunikačních zařízení</v>
      </c>
      <c r="M249" s="9" t="s">
        <v>4217</v>
      </c>
      <c r="V249" s="13" t="s">
        <v>992</v>
      </c>
      <c r="W249" s="12" t="s">
        <v>4215</v>
      </c>
      <c r="X249" t="str">
        <f t="shared" si="25"/>
        <v>26300</v>
      </c>
      <c r="Y249" t="s">
        <v>992</v>
      </c>
    </row>
    <row r="250" spans="1:25" x14ac:dyDescent="0.25">
      <c r="A250" s="9">
        <v>4</v>
      </c>
      <c r="B250" s="9"/>
      <c r="C250" s="10"/>
      <c r="D250" s="10"/>
      <c r="E250" s="11" t="s">
        <v>4218</v>
      </c>
      <c r="F250" s="12" t="str">
        <f>E250</f>
        <v>26.40</v>
      </c>
      <c r="G250" s="12" t="s">
        <v>4218</v>
      </c>
      <c r="H250" s="12" t="s">
        <v>4219</v>
      </c>
      <c r="I250" s="13" t="str">
        <f t="shared" si="23"/>
        <v>26400</v>
      </c>
      <c r="J250" s="13" t="s">
        <v>989</v>
      </c>
      <c r="K250" s="14" t="s">
        <v>4220</v>
      </c>
      <c r="L250" s="9" t="str">
        <f t="shared" si="24"/>
        <v xml:space="preserve">26.40 - Výroba spotřební elektroniky </v>
      </c>
      <c r="M250" s="9" t="s">
        <v>4221</v>
      </c>
      <c r="V250" s="13" t="s">
        <v>989</v>
      </c>
      <c r="W250" s="12" t="s">
        <v>4218</v>
      </c>
      <c r="X250" t="str">
        <f t="shared" si="25"/>
        <v>26400</v>
      </c>
      <c r="Y250" t="s">
        <v>989</v>
      </c>
    </row>
    <row r="251" spans="1:25" x14ac:dyDescent="0.25">
      <c r="A251" s="9">
        <v>4</v>
      </c>
      <c r="B251" s="9"/>
      <c r="C251" s="10"/>
      <c r="D251" s="10"/>
      <c r="E251" s="11" t="s">
        <v>4222</v>
      </c>
      <c r="F251" s="12" t="str">
        <f t="shared" ref="F251:F252" si="29">E251</f>
        <v>26.51</v>
      </c>
      <c r="G251" s="12" t="s">
        <v>4222</v>
      </c>
      <c r="H251" s="12" t="s">
        <v>4223</v>
      </c>
      <c r="I251" s="13" t="str">
        <f t="shared" si="23"/>
        <v>26510</v>
      </c>
      <c r="J251" s="13" t="s">
        <v>995</v>
      </c>
      <c r="K251" s="14" t="s">
        <v>4224</v>
      </c>
      <c r="L251" s="9" t="str">
        <f t="shared" si="24"/>
        <v xml:space="preserve">26.51 - Výroba měřicích, zkušebních a navigačních přístrojů </v>
      </c>
      <c r="M251" s="9" t="s">
        <v>4225</v>
      </c>
      <c r="V251" s="13" t="s">
        <v>995</v>
      </c>
      <c r="W251" s="12" t="s">
        <v>4222</v>
      </c>
      <c r="X251" t="str">
        <f t="shared" si="25"/>
        <v>26510</v>
      </c>
      <c r="Y251" t="s">
        <v>995</v>
      </c>
    </row>
    <row r="252" spans="1:25" x14ac:dyDescent="0.25">
      <c r="A252" s="9">
        <v>4</v>
      </c>
      <c r="B252" s="9"/>
      <c r="C252" s="10"/>
      <c r="D252" s="10"/>
      <c r="E252" s="11" t="s">
        <v>4226</v>
      </c>
      <c r="F252" s="12" t="str">
        <f t="shared" si="29"/>
        <v>26.52</v>
      </c>
      <c r="G252" s="12" t="s">
        <v>4226</v>
      </c>
      <c r="H252" s="12" t="s">
        <v>4227</v>
      </c>
      <c r="I252" s="13" t="str">
        <f t="shared" si="23"/>
        <v>26520</v>
      </c>
      <c r="J252" s="13" t="s">
        <v>998</v>
      </c>
      <c r="K252" s="14" t="s">
        <v>999</v>
      </c>
      <c r="L252" s="9" t="str">
        <f t="shared" si="24"/>
        <v>26.52 - Výroba časoměrných přístrojů</v>
      </c>
      <c r="M252" s="9" t="s">
        <v>4228</v>
      </c>
      <c r="V252" s="13" t="s">
        <v>998</v>
      </c>
      <c r="W252" s="12" t="s">
        <v>4226</v>
      </c>
      <c r="X252" t="str">
        <f t="shared" si="25"/>
        <v>26520</v>
      </c>
      <c r="Y252" t="s">
        <v>998</v>
      </c>
    </row>
    <row r="253" spans="1:25" x14ac:dyDescent="0.25">
      <c r="A253" s="9">
        <v>4</v>
      </c>
      <c r="B253" s="9"/>
      <c r="C253" s="10"/>
      <c r="D253" s="10"/>
      <c r="E253" s="11" t="s">
        <v>4229</v>
      </c>
      <c r="F253" s="12" t="str">
        <f>E253</f>
        <v>26.60</v>
      </c>
      <c r="G253" s="12" t="s">
        <v>4229</v>
      </c>
      <c r="H253" s="12" t="s">
        <v>4230</v>
      </c>
      <c r="I253" s="13" t="str">
        <f t="shared" si="23"/>
        <v>26600</v>
      </c>
      <c r="J253" s="13" t="s">
        <v>1001</v>
      </c>
      <c r="K253" s="14" t="s">
        <v>4232</v>
      </c>
      <c r="L253" s="9" t="str">
        <f t="shared" si="24"/>
        <v>26.60 - Výroba ozařovacích, elektroléčebných a elektroterapeutických přístrojů</v>
      </c>
      <c r="M253" s="9" t="s">
        <v>4233</v>
      </c>
      <c r="V253" s="13" t="s">
        <v>1001</v>
      </c>
      <c r="W253" s="12" t="s">
        <v>4229</v>
      </c>
      <c r="X253" t="str">
        <f t="shared" si="25"/>
        <v>26600</v>
      </c>
      <c r="Y253" t="s">
        <v>1001</v>
      </c>
    </row>
    <row r="254" spans="1:25" x14ac:dyDescent="0.25">
      <c r="A254" s="9">
        <v>4</v>
      </c>
      <c r="B254" s="9"/>
      <c r="C254" s="10"/>
      <c r="D254" s="10"/>
      <c r="E254" s="11" t="s">
        <v>4234</v>
      </c>
      <c r="F254" s="12" t="str">
        <f>E254</f>
        <v>26.70</v>
      </c>
      <c r="G254" s="12" t="s">
        <v>4234</v>
      </c>
      <c r="H254" s="12" t="s">
        <v>4235</v>
      </c>
      <c r="I254" s="13" t="str">
        <f t="shared" si="23"/>
        <v>26700</v>
      </c>
      <c r="J254" s="13" t="s">
        <v>1004</v>
      </c>
      <c r="K254" s="14" t="s">
        <v>4236</v>
      </c>
      <c r="L254" s="9" t="str">
        <f t="shared" si="24"/>
        <v>26.70 - Výroba optických a fotografických přístrojů a zařízení</v>
      </c>
      <c r="M254" s="9" t="s">
        <v>4237</v>
      </c>
      <c r="V254" s="13" t="s">
        <v>1004</v>
      </c>
      <c r="W254" s="12" t="s">
        <v>4234</v>
      </c>
      <c r="X254" t="str">
        <f t="shared" si="25"/>
        <v>26700</v>
      </c>
      <c r="Y254" t="s">
        <v>1004</v>
      </c>
    </row>
    <row r="255" spans="1:25" x14ac:dyDescent="0.25">
      <c r="A255" s="9">
        <v>4</v>
      </c>
      <c r="B255" s="9"/>
      <c r="C255" s="10"/>
      <c r="D255" s="10"/>
      <c r="E255" s="11" t="s">
        <v>4238</v>
      </c>
      <c r="F255" s="12" t="str">
        <f>E255</f>
        <v>26.80</v>
      </c>
      <c r="G255" s="12" t="s">
        <v>4238</v>
      </c>
      <c r="H255" s="12" t="s">
        <v>4239</v>
      </c>
      <c r="I255" s="13" t="str">
        <f t="shared" si="23"/>
        <v>26800</v>
      </c>
      <c r="J255" s="13" t="s">
        <v>1008</v>
      </c>
      <c r="K255" s="14" t="s">
        <v>1009</v>
      </c>
      <c r="L255" s="9" t="str">
        <f t="shared" si="24"/>
        <v>26.80 - Výroba magnetických a optických médií</v>
      </c>
      <c r="M255" s="9" t="s">
        <v>4240</v>
      </c>
      <c r="V255" s="13" t="s">
        <v>1008</v>
      </c>
      <c r="W255" s="12" t="s">
        <v>4238</v>
      </c>
      <c r="X255" t="str">
        <f t="shared" si="25"/>
        <v>26800</v>
      </c>
      <c r="Y255" t="s">
        <v>1008</v>
      </c>
    </row>
    <row r="256" spans="1:25" x14ac:dyDescent="0.25">
      <c r="A256" s="9">
        <v>4</v>
      </c>
      <c r="B256" s="9"/>
      <c r="C256" s="10"/>
      <c r="D256" s="10"/>
      <c r="E256" s="11" t="s">
        <v>4241</v>
      </c>
      <c r="F256" s="12" t="str">
        <f t="shared" ref="F256:F257" si="30">E256</f>
        <v>27.11</v>
      </c>
      <c r="G256" s="12" t="s">
        <v>4241</v>
      </c>
      <c r="H256" s="12" t="s">
        <v>4242</v>
      </c>
      <c r="I256" s="13" t="str">
        <f t="shared" si="23"/>
        <v>27110</v>
      </c>
      <c r="J256" s="13" t="s">
        <v>1012</v>
      </c>
      <c r="K256" s="14" t="s">
        <v>4244</v>
      </c>
      <c r="L256" s="9" t="str">
        <f t="shared" si="24"/>
        <v>27.11 - Výroba elektrických motorů, generátorů a transformátorů</v>
      </c>
      <c r="M256" s="9" t="s">
        <v>4245</v>
      </c>
      <c r="V256" s="13" t="s">
        <v>1012</v>
      </c>
      <c r="W256" s="12" t="s">
        <v>4241</v>
      </c>
      <c r="X256" t="str">
        <f t="shared" si="25"/>
        <v>27110</v>
      </c>
      <c r="Y256" t="s">
        <v>1012</v>
      </c>
    </row>
    <row r="257" spans="1:25" x14ac:dyDescent="0.25">
      <c r="A257" s="9">
        <v>4</v>
      </c>
      <c r="B257" s="9"/>
      <c r="C257" s="10"/>
      <c r="D257" s="10"/>
      <c r="E257" s="11" t="s">
        <v>4246</v>
      </c>
      <c r="F257" s="12" t="str">
        <f t="shared" si="30"/>
        <v>27.12</v>
      </c>
      <c r="G257" s="12" t="s">
        <v>4246</v>
      </c>
      <c r="H257" s="12" t="s">
        <v>4247</v>
      </c>
      <c r="I257" s="13" t="str">
        <f t="shared" si="23"/>
        <v>27120</v>
      </c>
      <c r="J257" s="13" t="s">
        <v>1017</v>
      </c>
      <c r="K257" s="14" t="s">
        <v>4248</v>
      </c>
      <c r="L257" s="9" t="str">
        <f t="shared" si="24"/>
        <v>27.12 - Výroba elektrických rozvodných a kontrolních zařízení</v>
      </c>
      <c r="M257" s="9" t="s">
        <v>4249</v>
      </c>
      <c r="V257" s="13" t="s">
        <v>1017</v>
      </c>
      <c r="W257" s="12" t="s">
        <v>4246</v>
      </c>
      <c r="X257" t="str">
        <f t="shared" si="25"/>
        <v>27120</v>
      </c>
      <c r="Y257" t="s">
        <v>1017</v>
      </c>
    </row>
    <row r="258" spans="1:25" x14ac:dyDescent="0.25">
      <c r="A258" s="9">
        <v>4</v>
      </c>
      <c r="B258" s="9"/>
      <c r="C258" s="10"/>
      <c r="D258" s="10"/>
      <c r="E258" s="11" t="s">
        <v>4250</v>
      </c>
      <c r="F258" s="12" t="str">
        <f>E258</f>
        <v>27.20</v>
      </c>
      <c r="G258" s="12" t="s">
        <v>4250</v>
      </c>
      <c r="H258" s="12" t="s">
        <v>4251</v>
      </c>
      <c r="I258" s="13" t="str">
        <f t="shared" si="23"/>
        <v>27200</v>
      </c>
      <c r="J258" s="13" t="s">
        <v>1021</v>
      </c>
      <c r="K258" s="14" t="s">
        <v>4252</v>
      </c>
      <c r="L258" s="9" t="str">
        <f t="shared" si="24"/>
        <v xml:space="preserve">27.20 - Výroba baterií a akumulátorů </v>
      </c>
      <c r="M258" s="9" t="s">
        <v>4253</v>
      </c>
      <c r="V258" s="13" t="s">
        <v>1021</v>
      </c>
      <c r="W258" s="12" t="s">
        <v>4250</v>
      </c>
      <c r="X258" t="str">
        <f t="shared" si="25"/>
        <v>27200</v>
      </c>
      <c r="Y258" t="s">
        <v>1021</v>
      </c>
    </row>
    <row r="259" spans="1:25" x14ac:dyDescent="0.25">
      <c r="A259" s="9">
        <v>4</v>
      </c>
      <c r="B259" s="9"/>
      <c r="C259" s="10"/>
      <c r="D259" s="10"/>
      <c r="E259" s="10" t="s">
        <v>4254</v>
      </c>
      <c r="F259" s="12" t="str">
        <f t="shared" ref="F259:F261" si="31">E259</f>
        <v>27.31</v>
      </c>
      <c r="G259" s="12" t="s">
        <v>4254</v>
      </c>
      <c r="H259" s="12" t="s">
        <v>4255</v>
      </c>
      <c r="I259" s="13" t="str">
        <f t="shared" si="23"/>
        <v>27310</v>
      </c>
      <c r="J259" s="13" t="s">
        <v>1024</v>
      </c>
      <c r="K259" s="14" t="s">
        <v>4256</v>
      </c>
      <c r="L259" s="9" t="str">
        <f t="shared" si="24"/>
        <v xml:space="preserve">27.31 - Výroba optických kabelů </v>
      </c>
      <c r="M259" s="9" t="s">
        <v>4257</v>
      </c>
      <c r="V259" s="13" t="s">
        <v>1024</v>
      </c>
      <c r="W259" s="12" t="s">
        <v>4254</v>
      </c>
      <c r="X259" t="str">
        <f t="shared" si="25"/>
        <v>27310</v>
      </c>
      <c r="Y259" t="s">
        <v>1024</v>
      </c>
    </row>
    <row r="260" spans="1:25" x14ac:dyDescent="0.25">
      <c r="A260" s="9">
        <v>4</v>
      </c>
      <c r="B260" s="9"/>
      <c r="C260" s="10"/>
      <c r="D260" s="10"/>
      <c r="E260" s="10" t="s">
        <v>4258</v>
      </c>
      <c r="F260" s="12" t="str">
        <f t="shared" si="31"/>
        <v>27.32</v>
      </c>
      <c r="G260" s="12" t="s">
        <v>4258</v>
      </c>
      <c r="H260" s="12" t="s">
        <v>4259</v>
      </c>
      <c r="I260" s="13" t="str">
        <f t="shared" ref="I260:I323" si="32">IF(LEN(H260)=1,H260,IF(LEN(H260)=2,_xlfn.CONCAT(H260,"000"),IF(LEN(H260)=3,_xlfn.CONCAT(H260,"00"),IF(LEN(H260)=4,_xlfn.CONCAT(H260,"0"),IF(LEN(H260)=5,_xlfn.CONCAT(H260,""),H260)))))</f>
        <v>27320</v>
      </c>
      <c r="J260" s="13" t="s">
        <v>1027</v>
      </c>
      <c r="K260" s="14" t="s">
        <v>1028</v>
      </c>
      <c r="L260" s="9" t="str">
        <f t="shared" ref="L260:L323" si="33">G260&amp;" - "&amp;K260</f>
        <v>27.32 - Výroba elektrických vodičů a kabelů j. n.</v>
      </c>
      <c r="M260" s="9" t="s">
        <v>4260</v>
      </c>
      <c r="V260" s="13" t="s">
        <v>1027</v>
      </c>
      <c r="W260" s="12" t="s">
        <v>4258</v>
      </c>
      <c r="X260" t="str">
        <f t="shared" si="25"/>
        <v>27320</v>
      </c>
      <c r="Y260" t="s">
        <v>1027</v>
      </c>
    </row>
    <row r="261" spans="1:25" x14ac:dyDescent="0.25">
      <c r="A261" s="9">
        <v>4</v>
      </c>
      <c r="B261" s="9"/>
      <c r="C261" s="10"/>
      <c r="D261" s="10"/>
      <c r="E261" s="10" t="s">
        <v>4261</v>
      </c>
      <c r="F261" s="12" t="str">
        <f t="shared" si="31"/>
        <v>27.33</v>
      </c>
      <c r="G261" s="12" t="s">
        <v>4261</v>
      </c>
      <c r="H261" s="12" t="s">
        <v>4262</v>
      </c>
      <c r="I261" s="13" t="str">
        <f t="shared" si="32"/>
        <v>27330</v>
      </c>
      <c r="J261" s="13" t="s">
        <v>1032</v>
      </c>
      <c r="K261" s="14" t="s">
        <v>1033</v>
      </c>
      <c r="L261" s="9" t="str">
        <f t="shared" si="33"/>
        <v>27.33 - Výroba elektroinstalačních zařízení</v>
      </c>
      <c r="M261" s="9" t="s">
        <v>4263</v>
      </c>
      <c r="V261" s="13" t="s">
        <v>1032</v>
      </c>
      <c r="W261" s="12" t="s">
        <v>4261</v>
      </c>
      <c r="X261" t="str">
        <f t="shared" ref="X261:X324" si="34">CLEAN(V261)</f>
        <v>27330</v>
      </c>
      <c r="Y261" t="s">
        <v>1032</v>
      </c>
    </row>
    <row r="262" spans="1:25" x14ac:dyDescent="0.25">
      <c r="A262" s="9">
        <v>4</v>
      </c>
      <c r="B262" s="9"/>
      <c r="C262" s="10"/>
      <c r="D262" s="10"/>
      <c r="E262" s="11" t="s">
        <v>4264</v>
      </c>
      <c r="F262" s="12" t="str">
        <f>E262</f>
        <v>27.40</v>
      </c>
      <c r="G262" s="12" t="s">
        <v>4264</v>
      </c>
      <c r="H262" s="12" t="s">
        <v>4265</v>
      </c>
      <c r="I262" s="13" t="str">
        <f t="shared" si="32"/>
        <v>27400</v>
      </c>
      <c r="J262" s="13" t="s">
        <v>1035</v>
      </c>
      <c r="K262" s="14" t="s">
        <v>4266</v>
      </c>
      <c r="L262" s="9" t="str">
        <f t="shared" si="33"/>
        <v xml:space="preserve">27.40 - Výroba elektrických osvětlovacích zařízení </v>
      </c>
      <c r="M262" s="9" t="s">
        <v>4267</v>
      </c>
      <c r="V262" s="13" t="s">
        <v>1035</v>
      </c>
      <c r="W262" s="12" t="s">
        <v>4264</v>
      </c>
      <c r="X262" t="str">
        <f t="shared" si="34"/>
        <v>27400</v>
      </c>
      <c r="Y262" t="s">
        <v>1035</v>
      </c>
    </row>
    <row r="263" spans="1:25" x14ac:dyDescent="0.25">
      <c r="A263" s="9">
        <v>4</v>
      </c>
      <c r="B263" s="9"/>
      <c r="C263" s="10"/>
      <c r="D263" s="10"/>
      <c r="E263" s="11" t="s">
        <v>4268</v>
      </c>
      <c r="F263" s="12" t="str">
        <f t="shared" ref="F263:F264" si="35">E263</f>
        <v>27.51</v>
      </c>
      <c r="G263" s="12" t="s">
        <v>4268</v>
      </c>
      <c r="H263" s="12" t="s">
        <v>4269</v>
      </c>
      <c r="I263" s="13" t="str">
        <f t="shared" si="32"/>
        <v>27510</v>
      </c>
      <c r="J263" s="13" t="s">
        <v>1040</v>
      </c>
      <c r="K263" s="14" t="s">
        <v>4271</v>
      </c>
      <c r="L263" s="9" t="str">
        <f t="shared" si="33"/>
        <v>27.51 - Výroba elektrických spotřebičů převážně pro domácnost</v>
      </c>
      <c r="M263" s="9" t="s">
        <v>4272</v>
      </c>
      <c r="V263" s="13" t="s">
        <v>1040</v>
      </c>
      <c r="W263" s="12" t="s">
        <v>4268</v>
      </c>
      <c r="X263" t="str">
        <f t="shared" si="34"/>
        <v>27510</v>
      </c>
      <c r="Y263" t="s">
        <v>1040</v>
      </c>
    </row>
    <row r="264" spans="1:25" x14ac:dyDescent="0.25">
      <c r="A264" s="9">
        <v>4</v>
      </c>
      <c r="B264" s="9"/>
      <c r="C264" s="10"/>
      <c r="D264" s="10"/>
      <c r="E264" s="11" t="s">
        <v>4273</v>
      </c>
      <c r="F264" s="12" t="str">
        <f t="shared" si="35"/>
        <v>27.52</v>
      </c>
      <c r="G264" s="12" t="s">
        <v>4273</v>
      </c>
      <c r="H264" s="12" t="s">
        <v>4274</v>
      </c>
      <c r="I264" s="13" t="str">
        <f t="shared" si="32"/>
        <v>27520</v>
      </c>
      <c r="J264" s="13" t="s">
        <v>1043</v>
      </c>
      <c r="K264" s="17" t="s">
        <v>4276</v>
      </c>
      <c r="L264" s="9" t="str">
        <f t="shared" si="33"/>
        <v>27.52 - Výroba neelektrických spotřebičů převážně pro domácnost</v>
      </c>
      <c r="M264" s="9" t="s">
        <v>4277</v>
      </c>
      <c r="V264" s="13" t="s">
        <v>1043</v>
      </c>
      <c r="W264" s="12" t="s">
        <v>4273</v>
      </c>
      <c r="X264" t="str">
        <f t="shared" si="34"/>
        <v>27520</v>
      </c>
      <c r="Y264" t="s">
        <v>1043</v>
      </c>
    </row>
    <row r="265" spans="1:25" x14ac:dyDescent="0.25">
      <c r="A265" s="9">
        <v>4</v>
      </c>
      <c r="B265" s="9"/>
      <c r="C265" s="10"/>
      <c r="D265" s="10"/>
      <c r="E265" s="11" t="s">
        <v>4278</v>
      </c>
      <c r="F265" s="12" t="str">
        <f>E265</f>
        <v>27.90</v>
      </c>
      <c r="G265" s="12" t="s">
        <v>4278</v>
      </c>
      <c r="H265" s="12" t="s">
        <v>4279</v>
      </c>
      <c r="I265" s="13" t="str">
        <f t="shared" si="32"/>
        <v>27900</v>
      </c>
      <c r="J265" s="13" t="s">
        <v>1045</v>
      </c>
      <c r="K265" s="14" t="s">
        <v>1046</v>
      </c>
      <c r="L265" s="9" t="str">
        <f t="shared" si="33"/>
        <v>27.90 - Výroba ostatních elektrických zařízení</v>
      </c>
      <c r="M265" s="9" t="s">
        <v>4280</v>
      </c>
      <c r="V265" s="13" t="s">
        <v>1045</v>
      </c>
      <c r="W265" s="12" t="s">
        <v>4278</v>
      </c>
      <c r="X265" t="str">
        <f t="shared" si="34"/>
        <v>27900</v>
      </c>
      <c r="Y265" t="s">
        <v>1045</v>
      </c>
    </row>
    <row r="266" spans="1:25" x14ac:dyDescent="0.25">
      <c r="A266" s="9">
        <v>4</v>
      </c>
      <c r="B266" s="9"/>
      <c r="C266" s="10"/>
      <c r="D266" s="10"/>
      <c r="E266" s="11" t="s">
        <v>4281</v>
      </c>
      <c r="F266" s="12" t="str">
        <f t="shared" ref="F266:F276" si="36">E266</f>
        <v>28.11</v>
      </c>
      <c r="G266" s="12" t="s">
        <v>4281</v>
      </c>
      <c r="H266" s="12" t="s">
        <v>4282</v>
      </c>
      <c r="I266" s="13" t="str">
        <f t="shared" si="32"/>
        <v>28110</v>
      </c>
      <c r="J266" s="13" t="s">
        <v>1055</v>
      </c>
      <c r="K266" s="14" t="s">
        <v>4284</v>
      </c>
      <c r="L266" s="9" t="str">
        <f t="shared" si="33"/>
        <v>28.11 - Výroba motorů a turbín, kromě motorů pro letadla, automobily a motocykly</v>
      </c>
      <c r="M266" s="9" t="s">
        <v>4285</v>
      </c>
      <c r="V266" s="13" t="s">
        <v>1055</v>
      </c>
      <c r="W266" s="12" t="s">
        <v>4281</v>
      </c>
      <c r="X266" t="str">
        <f t="shared" si="34"/>
        <v>28110</v>
      </c>
      <c r="Y266" t="s">
        <v>1055</v>
      </c>
    </row>
    <row r="267" spans="1:25" x14ac:dyDescent="0.25">
      <c r="A267" s="9">
        <v>4</v>
      </c>
      <c r="B267" s="9"/>
      <c r="C267" s="10"/>
      <c r="D267" s="10"/>
      <c r="E267" s="11" t="s">
        <v>4286</v>
      </c>
      <c r="F267" s="12" t="str">
        <f t="shared" si="36"/>
        <v>28.12</v>
      </c>
      <c r="G267" s="12" t="s">
        <v>4286</v>
      </c>
      <c r="H267" s="12" t="s">
        <v>4287</v>
      </c>
      <c r="I267" s="13" t="str">
        <f t="shared" si="32"/>
        <v>28120</v>
      </c>
      <c r="J267" s="13" t="s">
        <v>1061</v>
      </c>
      <c r="K267" s="14" t="s">
        <v>4288</v>
      </c>
      <c r="L267" s="9" t="str">
        <f t="shared" si="33"/>
        <v xml:space="preserve">28.12 - Výroba hydraulických a pneumatických zařízení </v>
      </c>
      <c r="M267" s="9" t="s">
        <v>4289</v>
      </c>
      <c r="V267" s="13" t="s">
        <v>1061</v>
      </c>
      <c r="W267" s="12" t="s">
        <v>4286</v>
      </c>
      <c r="X267" t="str">
        <f t="shared" si="34"/>
        <v>28120</v>
      </c>
      <c r="Y267" t="s">
        <v>1061</v>
      </c>
    </row>
    <row r="268" spans="1:25" x14ac:dyDescent="0.25">
      <c r="A268" s="9">
        <v>4</v>
      </c>
      <c r="B268" s="9"/>
      <c r="C268" s="10"/>
      <c r="D268" s="10"/>
      <c r="E268" s="11" t="s">
        <v>4290</v>
      </c>
      <c r="F268" s="12" t="str">
        <f t="shared" si="36"/>
        <v>28.13</v>
      </c>
      <c r="G268" s="12" t="s">
        <v>4290</v>
      </c>
      <c r="H268" s="12" t="s">
        <v>4291</v>
      </c>
      <c r="I268" s="13" t="str">
        <f t="shared" si="32"/>
        <v>28130</v>
      </c>
      <c r="J268" s="13" t="s">
        <v>1066</v>
      </c>
      <c r="K268" s="14" t="s">
        <v>1067</v>
      </c>
      <c r="L268" s="9" t="str">
        <f t="shared" si="33"/>
        <v>28.13 - Výroba ostatních čerpadel a kompresorů</v>
      </c>
      <c r="M268" s="9" t="s">
        <v>4292</v>
      </c>
      <c r="V268" s="13" t="s">
        <v>1066</v>
      </c>
      <c r="W268" s="12" t="s">
        <v>4290</v>
      </c>
      <c r="X268" t="str">
        <f t="shared" si="34"/>
        <v>28130</v>
      </c>
      <c r="Y268" t="s">
        <v>1066</v>
      </c>
    </row>
    <row r="269" spans="1:25" x14ac:dyDescent="0.25">
      <c r="A269" s="9">
        <v>4</v>
      </c>
      <c r="B269" s="9"/>
      <c r="C269" s="10"/>
      <c r="D269" s="10"/>
      <c r="E269" s="11" t="s">
        <v>4293</v>
      </c>
      <c r="F269" s="12" t="str">
        <f t="shared" si="36"/>
        <v>28.14</v>
      </c>
      <c r="G269" s="12" t="s">
        <v>4293</v>
      </c>
      <c r="H269" s="12" t="s">
        <v>4294</v>
      </c>
      <c r="I269" s="13" t="str">
        <f t="shared" si="32"/>
        <v>28140</v>
      </c>
      <c r="J269" s="13" t="s">
        <v>1069</v>
      </c>
      <c r="K269" s="14" t="s">
        <v>1070</v>
      </c>
      <c r="L269" s="9" t="str">
        <f t="shared" si="33"/>
        <v>28.14 - Výroba ostatních potrubních armatur</v>
      </c>
      <c r="M269" s="9" t="s">
        <v>4295</v>
      </c>
      <c r="V269" s="13" t="s">
        <v>1069</v>
      </c>
      <c r="W269" s="12" t="s">
        <v>4293</v>
      </c>
      <c r="X269" t="str">
        <f t="shared" si="34"/>
        <v>28140</v>
      </c>
      <c r="Y269" t="s">
        <v>1069</v>
      </c>
    </row>
    <row r="270" spans="1:25" x14ac:dyDescent="0.25">
      <c r="A270" s="9">
        <v>4</v>
      </c>
      <c r="B270" s="9"/>
      <c r="C270" s="10"/>
      <c r="D270" s="10"/>
      <c r="E270" s="11" t="s">
        <v>4296</v>
      </c>
      <c r="F270" s="12" t="str">
        <f t="shared" si="36"/>
        <v>28.15</v>
      </c>
      <c r="G270" s="12" t="s">
        <v>4296</v>
      </c>
      <c r="H270" s="12" t="s">
        <v>4297</v>
      </c>
      <c r="I270" s="13" t="str">
        <f t="shared" si="32"/>
        <v>28150</v>
      </c>
      <c r="J270" s="13" t="s">
        <v>1072</v>
      </c>
      <c r="K270" s="14" t="s">
        <v>1073</v>
      </c>
      <c r="L270" s="9" t="str">
        <f t="shared" si="33"/>
        <v>28.15 - Výroba ložisek, ozubených kol, převodů a hnacích prvků</v>
      </c>
      <c r="M270" s="9" t="s">
        <v>4298</v>
      </c>
      <c r="V270" s="13" t="s">
        <v>1072</v>
      </c>
      <c r="W270" s="12" t="s">
        <v>4296</v>
      </c>
      <c r="X270" t="str">
        <f t="shared" si="34"/>
        <v>28150</v>
      </c>
      <c r="Y270" t="s">
        <v>1072</v>
      </c>
    </row>
    <row r="271" spans="1:25" x14ac:dyDescent="0.25">
      <c r="A271" s="9">
        <v>4</v>
      </c>
      <c r="B271" s="9"/>
      <c r="C271" s="10"/>
      <c r="D271" s="10"/>
      <c r="E271" s="11" t="s">
        <v>4299</v>
      </c>
      <c r="F271" s="12" t="str">
        <f t="shared" si="36"/>
        <v>28.21</v>
      </c>
      <c r="G271" s="12" t="s">
        <v>4299</v>
      </c>
      <c r="H271" s="12" t="s">
        <v>4300</v>
      </c>
      <c r="I271" s="13" t="str">
        <f t="shared" si="32"/>
        <v>28210</v>
      </c>
      <c r="J271" s="13" t="s">
        <v>910</v>
      </c>
      <c r="K271" s="14" t="s">
        <v>1074</v>
      </c>
      <c r="L271" s="9" t="str">
        <f t="shared" si="33"/>
        <v>28.21 - Výroba pecí a hořáků pro topeniště</v>
      </c>
      <c r="M271" s="9" t="s">
        <v>4301</v>
      </c>
      <c r="V271" s="13" t="s">
        <v>910</v>
      </c>
      <c r="W271" s="12" t="s">
        <v>4299</v>
      </c>
      <c r="X271" t="str">
        <f t="shared" si="34"/>
        <v>28210</v>
      </c>
      <c r="Y271" t="s">
        <v>910</v>
      </c>
    </row>
    <row r="272" spans="1:25" x14ac:dyDescent="0.25">
      <c r="A272" s="9">
        <v>4</v>
      </c>
      <c r="B272" s="9"/>
      <c r="C272" s="10"/>
      <c r="D272" s="10"/>
      <c r="E272" s="11" t="s">
        <v>4302</v>
      </c>
      <c r="F272" s="12" t="str">
        <f t="shared" si="36"/>
        <v>28.22</v>
      </c>
      <c r="G272" s="12" t="s">
        <v>4302</v>
      </c>
      <c r="H272" s="12" t="s">
        <v>4303</v>
      </c>
      <c r="I272" s="13" t="str">
        <f t="shared" si="32"/>
        <v>28220</v>
      </c>
      <c r="J272" s="13" t="s">
        <v>1080</v>
      </c>
      <c r="K272" s="14" t="s">
        <v>1081</v>
      </c>
      <c r="L272" s="9" t="str">
        <f t="shared" si="33"/>
        <v>28.22 - Výroba zdvihacích a manipulačních zařízení</v>
      </c>
      <c r="M272" s="9" t="s">
        <v>4304</v>
      </c>
      <c r="V272" s="13" t="s">
        <v>1080</v>
      </c>
      <c r="W272" s="12" t="s">
        <v>4302</v>
      </c>
      <c r="X272" t="str">
        <f t="shared" si="34"/>
        <v>28220</v>
      </c>
      <c r="Y272" t="s">
        <v>1080</v>
      </c>
    </row>
    <row r="273" spans="1:25" x14ac:dyDescent="0.25">
      <c r="A273" s="9">
        <v>4</v>
      </c>
      <c r="B273" s="9"/>
      <c r="C273" s="10"/>
      <c r="D273" s="10"/>
      <c r="E273" s="11" t="s">
        <v>4305</v>
      </c>
      <c r="F273" s="12" t="str">
        <f t="shared" si="36"/>
        <v>28.23</v>
      </c>
      <c r="G273" s="12" t="s">
        <v>4305</v>
      </c>
      <c r="H273" s="12" t="s">
        <v>4306</v>
      </c>
      <c r="I273" s="13" t="str">
        <f t="shared" si="32"/>
        <v>28230</v>
      </c>
      <c r="J273" s="13" t="s">
        <v>1082</v>
      </c>
      <c r="K273" s="14" t="s">
        <v>1083</v>
      </c>
      <c r="L273" s="9" t="str">
        <f t="shared" si="33"/>
        <v>28.23 - Výroba kancelářských strojů a zařízení, kromě počítačů a periferních zařízení</v>
      </c>
      <c r="M273" s="9" t="s">
        <v>4307</v>
      </c>
      <c r="V273" s="13" t="s">
        <v>1082</v>
      </c>
      <c r="W273" s="12" t="s">
        <v>4305</v>
      </c>
      <c r="X273" t="str">
        <f t="shared" si="34"/>
        <v>28230</v>
      </c>
      <c r="Y273" t="s">
        <v>1082</v>
      </c>
    </row>
    <row r="274" spans="1:25" x14ac:dyDescent="0.25">
      <c r="A274" s="9">
        <v>4</v>
      </c>
      <c r="B274" s="9"/>
      <c r="C274" s="10"/>
      <c r="D274" s="10"/>
      <c r="E274" s="11" t="s">
        <v>4308</v>
      </c>
      <c r="F274" s="12" t="str">
        <f t="shared" si="36"/>
        <v>28.24</v>
      </c>
      <c r="G274" s="12" t="s">
        <v>4308</v>
      </c>
      <c r="H274" s="12" t="s">
        <v>4309</v>
      </c>
      <c r="I274" s="13" t="str">
        <f t="shared" si="32"/>
        <v>28240</v>
      </c>
      <c r="J274" s="13" t="s">
        <v>1086</v>
      </c>
      <c r="K274" s="14" t="s">
        <v>1087</v>
      </c>
      <c r="L274" s="9" t="str">
        <f t="shared" si="33"/>
        <v>28.24 - Výroba ručních mechanizovaných nástrojů</v>
      </c>
      <c r="M274" s="9" t="s">
        <v>4310</v>
      </c>
      <c r="V274" s="13" t="s">
        <v>1086</v>
      </c>
      <c r="W274" s="12" t="s">
        <v>4308</v>
      </c>
      <c r="X274" t="str">
        <f t="shared" si="34"/>
        <v>28240</v>
      </c>
      <c r="Y274" t="s">
        <v>1086</v>
      </c>
    </row>
    <row r="275" spans="1:25" x14ac:dyDescent="0.25">
      <c r="A275" s="9">
        <v>4</v>
      </c>
      <c r="B275" s="9"/>
      <c r="C275" s="10"/>
      <c r="D275" s="10"/>
      <c r="E275" s="11" t="s">
        <v>4311</v>
      </c>
      <c r="F275" s="12" t="str">
        <f t="shared" si="36"/>
        <v>28.25</v>
      </c>
      <c r="G275" s="12" t="s">
        <v>4311</v>
      </c>
      <c r="H275" s="12" t="s">
        <v>4312</v>
      </c>
      <c r="I275" s="13" t="str">
        <f t="shared" si="32"/>
        <v>28250</v>
      </c>
      <c r="J275" s="13" t="s">
        <v>1077</v>
      </c>
      <c r="K275" s="14" t="s">
        <v>1088</v>
      </c>
      <c r="L275" s="9" t="str">
        <f t="shared" si="33"/>
        <v>28.25 - Výroba průmyslových chladicích a klimatizačních zařízení</v>
      </c>
      <c r="M275" s="9" t="s">
        <v>4313</v>
      </c>
      <c r="V275" s="13" t="s">
        <v>1077</v>
      </c>
      <c r="W275" s="12" t="s">
        <v>4311</v>
      </c>
      <c r="X275" t="str">
        <f t="shared" si="34"/>
        <v>28250</v>
      </c>
      <c r="Y275" t="s">
        <v>1077</v>
      </c>
    </row>
    <row r="276" spans="1:25" x14ac:dyDescent="0.25">
      <c r="A276" s="9">
        <v>4</v>
      </c>
      <c r="B276" s="9"/>
      <c r="C276" s="10"/>
      <c r="D276" s="10"/>
      <c r="E276" s="11" t="s">
        <v>4314</v>
      </c>
      <c r="F276" s="12" t="str">
        <f t="shared" si="36"/>
        <v>28.29</v>
      </c>
      <c r="G276" s="12" t="s">
        <v>4314</v>
      </c>
      <c r="H276" s="12" t="s">
        <v>4315</v>
      </c>
      <c r="I276" s="13" t="str">
        <f t="shared" si="32"/>
        <v>28290</v>
      </c>
      <c r="J276" s="13" t="s">
        <v>1091</v>
      </c>
      <c r="K276" s="14" t="s">
        <v>1092</v>
      </c>
      <c r="L276" s="9" t="str">
        <f t="shared" si="33"/>
        <v>28.29 - Výroba ostatních strojů a zařízení pro všeobecné účely j. n.</v>
      </c>
      <c r="M276" s="9" t="s">
        <v>4316</v>
      </c>
      <c r="V276" s="13" t="s">
        <v>1091</v>
      </c>
      <c r="W276" s="12" t="s">
        <v>4314</v>
      </c>
      <c r="X276" t="str">
        <f t="shared" si="34"/>
        <v>28290</v>
      </c>
      <c r="Y276" t="s">
        <v>1091</v>
      </c>
    </row>
    <row r="277" spans="1:25" x14ac:dyDescent="0.25">
      <c r="A277" s="9">
        <v>4</v>
      </c>
      <c r="B277" s="9"/>
      <c r="C277" s="10"/>
      <c r="D277" s="10"/>
      <c r="E277" s="11" t="s">
        <v>4317</v>
      </c>
      <c r="F277" s="12" t="str">
        <f>E277</f>
        <v>28.30</v>
      </c>
      <c r="G277" s="12" t="s">
        <v>4317</v>
      </c>
      <c r="H277" s="12" t="s">
        <v>4318</v>
      </c>
      <c r="I277" s="13" t="str">
        <f t="shared" si="32"/>
        <v>28300</v>
      </c>
      <c r="J277" s="13" t="s">
        <v>1097</v>
      </c>
      <c r="K277" s="14" t="s">
        <v>1098</v>
      </c>
      <c r="L277" s="9" t="str">
        <f t="shared" si="33"/>
        <v>28.30 - Výroba zemědělských a lesnických strojů</v>
      </c>
      <c r="M277" s="9" t="s">
        <v>4319</v>
      </c>
      <c r="V277" s="13" t="s">
        <v>1097</v>
      </c>
      <c r="W277" s="12" t="s">
        <v>4317</v>
      </c>
      <c r="X277" t="str">
        <f t="shared" si="34"/>
        <v>28300</v>
      </c>
      <c r="Y277" t="s">
        <v>1097</v>
      </c>
    </row>
    <row r="278" spans="1:25" x14ac:dyDescent="0.25">
      <c r="A278" s="9">
        <v>4</v>
      </c>
      <c r="B278" s="9"/>
      <c r="C278" s="10"/>
      <c r="D278" s="10"/>
      <c r="E278" s="11" t="s">
        <v>4320</v>
      </c>
      <c r="F278" s="12" t="str">
        <f t="shared" ref="F278:F286" si="37">E278</f>
        <v>28.41</v>
      </c>
      <c r="G278" s="12" t="s">
        <v>4320</v>
      </c>
      <c r="H278" s="12" t="s">
        <v>4321</v>
      </c>
      <c r="I278" s="13" t="str">
        <f t="shared" si="32"/>
        <v>28410</v>
      </c>
      <c r="J278" s="13" t="s">
        <v>1100</v>
      </c>
      <c r="K278" s="14" t="s">
        <v>4322</v>
      </c>
      <c r="L278" s="9" t="str">
        <f t="shared" si="33"/>
        <v xml:space="preserve">28.41 - Výroba kovoobráběcích strojů </v>
      </c>
      <c r="M278" s="9" t="s">
        <v>4323</v>
      </c>
      <c r="V278" s="13" t="s">
        <v>1100</v>
      </c>
      <c r="W278" s="12" t="s">
        <v>4320</v>
      </c>
      <c r="X278" t="str">
        <f t="shared" si="34"/>
        <v>28410</v>
      </c>
      <c r="Y278" t="s">
        <v>1100</v>
      </c>
    </row>
    <row r="279" spans="1:25" ht="30" x14ac:dyDescent="0.25">
      <c r="A279" s="9">
        <v>4</v>
      </c>
      <c r="B279" s="9"/>
      <c r="C279" s="10"/>
      <c r="D279" s="10"/>
      <c r="E279" s="11" t="s">
        <v>4324</v>
      </c>
      <c r="F279" s="12" t="str">
        <f t="shared" si="37"/>
        <v>28.49</v>
      </c>
      <c r="G279" s="12" t="s">
        <v>4324</v>
      </c>
      <c r="H279" s="12" t="s">
        <v>4325</v>
      </c>
      <c r="I279" s="13" t="str">
        <f t="shared" si="32"/>
        <v>28490</v>
      </c>
      <c r="J279" s="13" t="s">
        <v>1104</v>
      </c>
      <c r="K279" s="20" t="s">
        <v>4326</v>
      </c>
      <c r="L279" s="9" t="str">
        <f t="shared" si="33"/>
        <v>28.49 - Výroba ostatních obráběcích strojů</v>
      </c>
      <c r="M279" s="9" t="s">
        <v>4327</v>
      </c>
      <c r="V279" s="13" t="s">
        <v>1104</v>
      </c>
      <c r="W279" s="12" t="s">
        <v>4324</v>
      </c>
      <c r="X279" t="str">
        <f t="shared" si="34"/>
        <v>28490</v>
      </c>
      <c r="Y279" t="s">
        <v>1104</v>
      </c>
    </row>
    <row r="280" spans="1:25" x14ac:dyDescent="0.25">
      <c r="A280" s="9">
        <v>4</v>
      </c>
      <c r="B280" s="9"/>
      <c r="C280" s="10"/>
      <c r="D280" s="10"/>
      <c r="E280" s="11" t="s">
        <v>4328</v>
      </c>
      <c r="F280" s="12" t="str">
        <f t="shared" si="37"/>
        <v>28.91</v>
      </c>
      <c r="G280" s="12" t="s">
        <v>4328</v>
      </c>
      <c r="H280" s="12" t="s">
        <v>4329</v>
      </c>
      <c r="I280" s="13" t="str">
        <f t="shared" si="32"/>
        <v>28910</v>
      </c>
      <c r="J280" s="13" t="s">
        <v>1110</v>
      </c>
      <c r="K280" s="14" t="s">
        <v>1111</v>
      </c>
      <c r="L280" s="9" t="str">
        <f t="shared" si="33"/>
        <v>28.91 - Výroba strojů pro metalurgii</v>
      </c>
      <c r="M280" s="9" t="s">
        <v>4330</v>
      </c>
      <c r="V280" s="13" t="s">
        <v>1110</v>
      </c>
      <c r="W280" s="12" t="s">
        <v>4328</v>
      </c>
      <c r="X280" t="str">
        <f t="shared" si="34"/>
        <v>28910</v>
      </c>
      <c r="Y280" t="s">
        <v>1110</v>
      </c>
    </row>
    <row r="281" spans="1:25" x14ac:dyDescent="0.25">
      <c r="A281" s="9">
        <v>4</v>
      </c>
      <c r="B281" s="9"/>
      <c r="C281" s="10"/>
      <c r="D281" s="10"/>
      <c r="E281" s="11" t="s">
        <v>4331</v>
      </c>
      <c r="F281" s="12" t="str">
        <f t="shared" si="37"/>
        <v>28.92</v>
      </c>
      <c r="G281" s="12" t="s">
        <v>4331</v>
      </c>
      <c r="H281" s="12" t="s">
        <v>4332</v>
      </c>
      <c r="I281" s="13" t="str">
        <f t="shared" si="32"/>
        <v>28920</v>
      </c>
      <c r="J281" s="13" t="s">
        <v>1112</v>
      </c>
      <c r="K281" s="14" t="s">
        <v>1113</v>
      </c>
      <c r="L281" s="9" t="str">
        <f t="shared" si="33"/>
        <v>28.92 - Výroba strojů pro těžbu, dobývání a stavebnictví</v>
      </c>
      <c r="M281" s="9" t="s">
        <v>4333</v>
      </c>
      <c r="V281" s="13" t="s">
        <v>1112</v>
      </c>
      <c r="W281" s="12" t="s">
        <v>4331</v>
      </c>
      <c r="X281" t="str">
        <f t="shared" si="34"/>
        <v>28920</v>
      </c>
      <c r="Y281" t="s">
        <v>1112</v>
      </c>
    </row>
    <row r="282" spans="1:25" x14ac:dyDescent="0.25">
      <c r="A282" s="9">
        <v>4</v>
      </c>
      <c r="B282" s="9"/>
      <c r="C282" s="10"/>
      <c r="D282" s="10"/>
      <c r="E282" s="11" t="s">
        <v>4334</v>
      </c>
      <c r="F282" s="12" t="str">
        <f t="shared" si="37"/>
        <v>28.93</v>
      </c>
      <c r="G282" s="12" t="s">
        <v>4334</v>
      </c>
      <c r="H282" s="12" t="s">
        <v>4335</v>
      </c>
      <c r="I282" s="13" t="str">
        <f t="shared" si="32"/>
        <v>28930</v>
      </c>
      <c r="J282" s="13" t="s">
        <v>1094</v>
      </c>
      <c r="K282" s="14" t="s">
        <v>4337</v>
      </c>
      <c r="L282" s="9" t="str">
        <f t="shared" si="33"/>
        <v>28.93 - Výroba strojů na výrobu potravin, nápojů a zpracování tabáku</v>
      </c>
      <c r="M282" s="9" t="s">
        <v>4338</v>
      </c>
      <c r="V282" s="13" t="s">
        <v>1094</v>
      </c>
      <c r="W282" s="12" t="s">
        <v>4334</v>
      </c>
      <c r="X282" t="str">
        <f t="shared" si="34"/>
        <v>28930</v>
      </c>
      <c r="Y282" t="s">
        <v>1094</v>
      </c>
    </row>
    <row r="283" spans="1:25" x14ac:dyDescent="0.25">
      <c r="A283" s="9">
        <v>4</v>
      </c>
      <c r="B283" s="9"/>
      <c r="C283" s="10"/>
      <c r="D283" s="10"/>
      <c r="E283" s="11" t="s">
        <v>4339</v>
      </c>
      <c r="F283" s="12" t="str">
        <f t="shared" si="37"/>
        <v>28.94</v>
      </c>
      <c r="G283" s="12" t="s">
        <v>4339</v>
      </c>
      <c r="H283" s="12" t="s">
        <v>4340</v>
      </c>
      <c r="I283" s="13" t="str">
        <f t="shared" si="32"/>
        <v>28940</v>
      </c>
      <c r="J283" s="13" t="s">
        <v>1116</v>
      </c>
      <c r="K283" s="14" t="s">
        <v>4342</v>
      </c>
      <c r="L283" s="9" t="str">
        <f t="shared" si="33"/>
        <v>28.94 - Výroba strojů na výrobu textilu, oděvních výrobků a výrobků z usní</v>
      </c>
      <c r="M283" s="9" t="s">
        <v>4343</v>
      </c>
      <c r="V283" s="13" t="s">
        <v>1116</v>
      </c>
      <c r="W283" s="12" t="s">
        <v>4339</v>
      </c>
      <c r="X283" t="str">
        <f t="shared" si="34"/>
        <v>28940</v>
      </c>
      <c r="Y283" t="s">
        <v>1116</v>
      </c>
    </row>
    <row r="284" spans="1:25" x14ac:dyDescent="0.25">
      <c r="A284" s="9">
        <v>4</v>
      </c>
      <c r="B284" s="9"/>
      <c r="C284" s="10"/>
      <c r="D284" s="10"/>
      <c r="E284" s="11" t="s">
        <v>4344</v>
      </c>
      <c r="F284" s="12" t="str">
        <f t="shared" si="37"/>
        <v>28.95</v>
      </c>
      <c r="G284" s="12" t="s">
        <v>4344</v>
      </c>
      <c r="H284" s="12" t="s">
        <v>4345</v>
      </c>
      <c r="I284" s="13" t="str">
        <f t="shared" si="32"/>
        <v>28950</v>
      </c>
      <c r="J284" s="13" t="s">
        <v>1119</v>
      </c>
      <c r="K284" s="14" t="s">
        <v>1120</v>
      </c>
      <c r="L284" s="9" t="str">
        <f t="shared" si="33"/>
        <v>28.95 - Výroba strojů a přístrojů na výrobu papíru a lepenky</v>
      </c>
      <c r="M284" s="9" t="s">
        <v>4346</v>
      </c>
      <c r="V284" s="13" t="s">
        <v>1119</v>
      </c>
      <c r="W284" s="12" t="s">
        <v>4344</v>
      </c>
      <c r="X284" t="str">
        <f t="shared" si="34"/>
        <v>28950</v>
      </c>
      <c r="Y284" t="s">
        <v>1119</v>
      </c>
    </row>
    <row r="285" spans="1:25" x14ac:dyDescent="0.25">
      <c r="A285" s="9">
        <v>4</v>
      </c>
      <c r="B285" s="9"/>
      <c r="C285" s="10"/>
      <c r="D285" s="10"/>
      <c r="E285" s="11" t="s">
        <v>4347</v>
      </c>
      <c r="F285" s="12" t="str">
        <f t="shared" si="37"/>
        <v>28.96</v>
      </c>
      <c r="G285" s="12" t="s">
        <v>4347</v>
      </c>
      <c r="H285" s="12" t="s">
        <v>4348</v>
      </c>
      <c r="I285" s="13" t="str">
        <f t="shared" si="32"/>
        <v>28960</v>
      </c>
      <c r="J285" s="13" t="s">
        <v>1122</v>
      </c>
      <c r="K285" s="14" t="s">
        <v>1123</v>
      </c>
      <c r="L285" s="9" t="str">
        <f t="shared" si="33"/>
        <v>28.96 - Výroba strojů na výrobu plastů a pryže</v>
      </c>
      <c r="M285" s="9" t="s">
        <v>4349</v>
      </c>
      <c r="V285" s="13" t="s">
        <v>1122</v>
      </c>
      <c r="W285" s="12" t="s">
        <v>4347</v>
      </c>
      <c r="X285" t="str">
        <f t="shared" si="34"/>
        <v>28960</v>
      </c>
      <c r="Y285" t="s">
        <v>1122</v>
      </c>
    </row>
    <row r="286" spans="1:25" x14ac:dyDescent="0.25">
      <c r="A286" s="9">
        <v>4</v>
      </c>
      <c r="B286" s="9"/>
      <c r="C286" s="10"/>
      <c r="D286" s="10"/>
      <c r="E286" s="11" t="s">
        <v>4350</v>
      </c>
      <c r="F286" s="12" t="str">
        <f t="shared" si="37"/>
        <v>28.99</v>
      </c>
      <c r="G286" s="12" t="s">
        <v>4350</v>
      </c>
      <c r="H286" s="12" t="s">
        <v>4351</v>
      </c>
      <c r="I286" s="13" t="str">
        <f t="shared" si="32"/>
        <v>28990</v>
      </c>
      <c r="J286" s="13" t="s">
        <v>1127</v>
      </c>
      <c r="K286" s="14" t="s">
        <v>1128</v>
      </c>
      <c r="L286" s="9" t="str">
        <f t="shared" si="33"/>
        <v>28.99 - Výroba ostatních strojů pro speciální účely j. n.</v>
      </c>
      <c r="M286" s="9" t="s">
        <v>4352</v>
      </c>
      <c r="V286" s="13" t="s">
        <v>1127</v>
      </c>
      <c r="W286" s="12" t="s">
        <v>4350</v>
      </c>
      <c r="X286" t="str">
        <f t="shared" si="34"/>
        <v>28990</v>
      </c>
      <c r="Y286" t="s">
        <v>1127</v>
      </c>
    </row>
    <row r="287" spans="1:25" x14ac:dyDescent="0.25">
      <c r="A287" s="9">
        <v>4</v>
      </c>
      <c r="B287" s="9"/>
      <c r="C287" s="10"/>
      <c r="D287" s="10"/>
      <c r="E287" s="11" t="s">
        <v>4353</v>
      </c>
      <c r="F287" s="12" t="str">
        <f>E287</f>
        <v>29.10</v>
      </c>
      <c r="G287" s="12" t="s">
        <v>4353</v>
      </c>
      <c r="H287" s="12" t="s">
        <v>4354</v>
      </c>
      <c r="I287" s="13" t="str">
        <f t="shared" si="32"/>
        <v>29100</v>
      </c>
      <c r="J287" s="13" t="s">
        <v>1015</v>
      </c>
      <c r="K287" s="14" t="s">
        <v>1130</v>
      </c>
      <c r="L287" s="9" t="str">
        <f t="shared" si="33"/>
        <v>29.10 - Výroba motorových vozidel a jejich motorů</v>
      </c>
      <c r="M287" s="9" t="s">
        <v>4355</v>
      </c>
      <c r="V287" s="13" t="s">
        <v>1015</v>
      </c>
      <c r="W287" s="12" t="s">
        <v>4353</v>
      </c>
      <c r="X287" t="str">
        <f t="shared" si="34"/>
        <v>29100</v>
      </c>
      <c r="Y287" t="s">
        <v>1015</v>
      </c>
    </row>
    <row r="288" spans="1:25" x14ac:dyDescent="0.25">
      <c r="A288" s="9">
        <v>4</v>
      </c>
      <c r="B288" s="9"/>
      <c r="C288" s="10"/>
      <c r="D288" s="10"/>
      <c r="E288" s="11" t="s">
        <v>4356</v>
      </c>
      <c r="F288" s="12" t="str">
        <f>E288</f>
        <v>29.20</v>
      </c>
      <c r="G288" s="12" t="s">
        <v>4356</v>
      </c>
      <c r="H288" s="12" t="s">
        <v>4357</v>
      </c>
      <c r="I288" s="13" t="str">
        <f t="shared" si="32"/>
        <v>29200</v>
      </c>
      <c r="J288" s="13" t="s">
        <v>1133</v>
      </c>
      <c r="K288" s="14" t="s">
        <v>4359</v>
      </c>
      <c r="L288" s="9" t="str">
        <f t="shared" si="33"/>
        <v>29.20 - Výroba karoserií motorových vozidel; výroba přívěsů a návěsů</v>
      </c>
      <c r="M288" s="9" t="s">
        <v>4360</v>
      </c>
      <c r="V288" s="13" t="s">
        <v>1133</v>
      </c>
      <c r="W288" s="12" t="s">
        <v>4356</v>
      </c>
      <c r="X288" t="str">
        <f t="shared" si="34"/>
        <v>29200</v>
      </c>
      <c r="Y288" t="s">
        <v>1133</v>
      </c>
    </row>
    <row r="289" spans="1:25" x14ac:dyDescent="0.25">
      <c r="A289" s="9">
        <v>4</v>
      </c>
      <c r="B289" s="9"/>
      <c r="C289" s="10"/>
      <c r="D289" s="10"/>
      <c r="E289" s="11" t="s">
        <v>4361</v>
      </c>
      <c r="F289" s="12" t="str">
        <f t="shared" ref="F289:F292" si="38">E289</f>
        <v>29.31</v>
      </c>
      <c r="G289" s="12" t="s">
        <v>4361</v>
      </c>
      <c r="H289" s="12" t="s">
        <v>4362</v>
      </c>
      <c r="I289" s="13" t="str">
        <f t="shared" si="32"/>
        <v>29310</v>
      </c>
      <c r="J289" s="13" t="s">
        <v>1049</v>
      </c>
      <c r="K289" s="14" t="s">
        <v>4364</v>
      </c>
      <c r="L289" s="9" t="str">
        <f t="shared" si="33"/>
        <v>29.31 - Výroba elektrického a elektronického zařízení pro motorová vozidla</v>
      </c>
      <c r="M289" s="9" t="s">
        <v>4365</v>
      </c>
      <c r="V289" s="13" t="s">
        <v>1049</v>
      </c>
      <c r="W289" s="12" t="s">
        <v>4361</v>
      </c>
      <c r="X289" t="str">
        <f t="shared" si="34"/>
        <v>29310</v>
      </c>
      <c r="Y289" t="s">
        <v>1049</v>
      </c>
    </row>
    <row r="290" spans="1:25" x14ac:dyDescent="0.25">
      <c r="A290" s="9">
        <v>4</v>
      </c>
      <c r="B290" s="9"/>
      <c r="C290" s="10"/>
      <c r="D290" s="10"/>
      <c r="E290" s="11" t="s">
        <v>4366</v>
      </c>
      <c r="F290" s="12" t="str">
        <f t="shared" si="38"/>
        <v>29.32</v>
      </c>
      <c r="G290" s="12" t="s">
        <v>4366</v>
      </c>
      <c r="H290" s="12" t="s">
        <v>4367</v>
      </c>
      <c r="I290" s="13" t="str">
        <f t="shared" si="32"/>
        <v>29320</v>
      </c>
      <c r="J290" s="13" t="s">
        <v>718</v>
      </c>
      <c r="K290" s="17" t="s">
        <v>719</v>
      </c>
      <c r="L290" s="9" t="str">
        <f t="shared" si="33"/>
        <v>29.32 - Výroba ostatních dílů a příslušenství pro motorová vozidla</v>
      </c>
      <c r="M290" s="9" t="s">
        <v>4368</v>
      </c>
      <c r="V290" s="13" t="s">
        <v>718</v>
      </c>
      <c r="W290" s="12" t="s">
        <v>4366</v>
      </c>
      <c r="X290" t="str">
        <f t="shared" si="34"/>
        <v>29320</v>
      </c>
      <c r="Y290" t="s">
        <v>718</v>
      </c>
    </row>
    <row r="291" spans="1:25" x14ac:dyDescent="0.25">
      <c r="A291" s="9">
        <v>4</v>
      </c>
      <c r="B291" s="9"/>
      <c r="C291" s="10"/>
      <c r="D291" s="10"/>
      <c r="E291" s="11" t="s">
        <v>4369</v>
      </c>
      <c r="F291" s="12" t="str">
        <f t="shared" si="38"/>
        <v>30.11</v>
      </c>
      <c r="G291" s="12" t="s">
        <v>4369</v>
      </c>
      <c r="H291" s="12" t="s">
        <v>4370</v>
      </c>
      <c r="I291" s="13" t="str">
        <f t="shared" si="32"/>
        <v>30110</v>
      </c>
      <c r="J291" s="13" t="s">
        <v>1136</v>
      </c>
      <c r="K291" s="14" t="s">
        <v>1137</v>
      </c>
      <c r="L291" s="9" t="str">
        <f t="shared" si="33"/>
        <v>30.11 - Stavba lodí a plavidel</v>
      </c>
      <c r="M291" s="9" t="s">
        <v>4371</v>
      </c>
      <c r="V291" s="13" t="s">
        <v>1136</v>
      </c>
      <c r="W291" s="12" t="s">
        <v>4369</v>
      </c>
      <c r="X291" t="str">
        <f t="shared" si="34"/>
        <v>30110</v>
      </c>
      <c r="Y291" t="s">
        <v>1136</v>
      </c>
    </row>
    <row r="292" spans="1:25" x14ac:dyDescent="0.25">
      <c r="A292" s="9">
        <v>4</v>
      </c>
      <c r="B292" s="9"/>
      <c r="C292" s="10"/>
      <c r="D292" s="10"/>
      <c r="E292" s="11" t="s">
        <v>4372</v>
      </c>
      <c r="F292" s="12" t="str">
        <f t="shared" si="38"/>
        <v>30.12</v>
      </c>
      <c r="G292" s="12" t="s">
        <v>4372</v>
      </c>
      <c r="H292" s="12" t="s">
        <v>4373</v>
      </c>
      <c r="I292" s="13" t="str">
        <f t="shared" si="32"/>
        <v>30120</v>
      </c>
      <c r="J292" s="13" t="s">
        <v>1144</v>
      </c>
      <c r="K292" s="14" t="s">
        <v>1145</v>
      </c>
      <c r="L292" s="9" t="str">
        <f t="shared" si="33"/>
        <v>30.12 - Stavba rekreačních a sportovních člunů</v>
      </c>
      <c r="M292" s="9" t="s">
        <v>4374</v>
      </c>
      <c r="V292" s="13" t="s">
        <v>1144</v>
      </c>
      <c r="W292" s="12" t="s">
        <v>4372</v>
      </c>
      <c r="X292" t="str">
        <f t="shared" si="34"/>
        <v>30120</v>
      </c>
      <c r="Y292" t="s">
        <v>1144</v>
      </c>
    </row>
    <row r="293" spans="1:25" x14ac:dyDescent="0.25">
      <c r="A293" s="9">
        <v>4</v>
      </c>
      <c r="B293" s="9"/>
      <c r="C293" s="10"/>
      <c r="D293" s="10"/>
      <c r="E293" s="11" t="s">
        <v>4375</v>
      </c>
      <c r="F293" s="12" t="str">
        <f>E293</f>
        <v>30.20</v>
      </c>
      <c r="G293" s="12" t="s">
        <v>4375</v>
      </c>
      <c r="H293" s="12" t="s">
        <v>4376</v>
      </c>
      <c r="I293" s="13" t="str">
        <f t="shared" si="32"/>
        <v>30200</v>
      </c>
      <c r="J293" s="13" t="s">
        <v>1147</v>
      </c>
      <c r="K293" s="17" t="s">
        <v>1148</v>
      </c>
      <c r="L293" s="9" t="str">
        <f t="shared" si="33"/>
        <v>30.20 - Výroba železničních lokomotiv a vozového parku</v>
      </c>
      <c r="M293" s="9" t="s">
        <v>4377</v>
      </c>
      <c r="V293" s="13" t="s">
        <v>1147</v>
      </c>
      <c r="W293" s="12" t="s">
        <v>4375</v>
      </c>
      <c r="X293" t="str">
        <f t="shared" si="34"/>
        <v>30200</v>
      </c>
      <c r="Y293" t="s">
        <v>1147</v>
      </c>
    </row>
    <row r="294" spans="1:25" x14ac:dyDescent="0.25">
      <c r="A294" s="9">
        <v>4</v>
      </c>
      <c r="B294" s="9"/>
      <c r="C294" s="10"/>
      <c r="D294" s="10"/>
      <c r="E294" s="11" t="s">
        <v>4378</v>
      </c>
      <c r="F294" s="12" t="str">
        <f>E294</f>
        <v>30.30</v>
      </c>
      <c r="G294" s="12" t="s">
        <v>4378</v>
      </c>
      <c r="H294" s="12" t="s">
        <v>4379</v>
      </c>
      <c r="I294" s="13" t="str">
        <f t="shared" si="32"/>
        <v>30300</v>
      </c>
      <c r="J294" s="13" t="s">
        <v>1152</v>
      </c>
      <c r="K294" s="14" t="s">
        <v>1153</v>
      </c>
      <c r="L294" s="9" t="str">
        <f t="shared" si="33"/>
        <v>30.30 - Výroba letadel a jejich motorů, kosmických lodí a souvisejících zařízení</v>
      </c>
      <c r="M294" s="9" t="s">
        <v>4380</v>
      </c>
      <c r="V294" s="13" t="s">
        <v>1152</v>
      </c>
      <c r="W294" s="12" t="s">
        <v>4378</v>
      </c>
      <c r="X294" t="str">
        <f t="shared" si="34"/>
        <v>30300</v>
      </c>
      <c r="Y294" t="s">
        <v>1152</v>
      </c>
    </row>
    <row r="295" spans="1:25" x14ac:dyDescent="0.25">
      <c r="A295" s="9">
        <v>4</v>
      </c>
      <c r="B295" s="9"/>
      <c r="C295" s="10"/>
      <c r="D295" s="10"/>
      <c r="E295" s="11" t="s">
        <v>4381</v>
      </c>
      <c r="F295" s="12" t="str">
        <f>E295</f>
        <v>30.40</v>
      </c>
      <c r="G295" s="12" t="s">
        <v>4381</v>
      </c>
      <c r="H295" s="12" t="s">
        <v>4382</v>
      </c>
      <c r="I295" s="13" t="str">
        <f t="shared" si="32"/>
        <v>30400</v>
      </c>
      <c r="J295" s="13" t="s">
        <v>1161</v>
      </c>
      <c r="K295" s="14" t="s">
        <v>1162</v>
      </c>
      <c r="L295" s="9" t="str">
        <f t="shared" si="33"/>
        <v>30.40 - Výroba vojenských bojových vozidel</v>
      </c>
      <c r="M295" s="9" t="s">
        <v>4383</v>
      </c>
      <c r="V295" s="13" t="s">
        <v>1161</v>
      </c>
      <c r="W295" s="12" t="s">
        <v>4381</v>
      </c>
      <c r="X295" t="str">
        <f t="shared" si="34"/>
        <v>30400</v>
      </c>
      <c r="Y295" t="s">
        <v>1161</v>
      </c>
    </row>
    <row r="296" spans="1:25" x14ac:dyDescent="0.25">
      <c r="A296" s="9">
        <v>4</v>
      </c>
      <c r="B296" s="9"/>
      <c r="C296" s="10"/>
      <c r="D296" s="10"/>
      <c r="E296" s="11" t="s">
        <v>4384</v>
      </c>
      <c r="F296" s="12" t="str">
        <f t="shared" ref="F296:F305" si="39">E296</f>
        <v>30.91</v>
      </c>
      <c r="G296" s="12" t="s">
        <v>4384</v>
      </c>
      <c r="H296" s="12" t="s">
        <v>4385</v>
      </c>
      <c r="I296" s="13" t="str">
        <f t="shared" si="32"/>
        <v>30910</v>
      </c>
      <c r="J296" s="13" t="s">
        <v>1058</v>
      </c>
      <c r="K296" s="14" t="s">
        <v>1059</v>
      </c>
      <c r="L296" s="9" t="str">
        <f t="shared" si="33"/>
        <v>30.91 - Výroba motocyklů</v>
      </c>
      <c r="M296" s="9" t="s">
        <v>4386</v>
      </c>
      <c r="V296" s="13" t="s">
        <v>1058</v>
      </c>
      <c r="W296" s="12" t="s">
        <v>4384</v>
      </c>
      <c r="X296" t="str">
        <f t="shared" si="34"/>
        <v>30910</v>
      </c>
      <c r="Y296" t="s">
        <v>1058</v>
      </c>
    </row>
    <row r="297" spans="1:25" x14ac:dyDescent="0.25">
      <c r="A297" s="9">
        <v>4</v>
      </c>
      <c r="B297" s="9"/>
      <c r="C297" s="10"/>
      <c r="D297" s="10"/>
      <c r="E297" s="11" t="s">
        <v>4387</v>
      </c>
      <c r="F297" s="12" t="str">
        <f t="shared" si="39"/>
        <v>30.92</v>
      </c>
      <c r="G297" s="12" t="s">
        <v>4387</v>
      </c>
      <c r="H297" s="12" t="s">
        <v>4388</v>
      </c>
      <c r="I297" s="13" t="str">
        <f t="shared" si="32"/>
        <v>30920</v>
      </c>
      <c r="J297" s="13" t="s">
        <v>1167</v>
      </c>
      <c r="K297" s="14" t="s">
        <v>1168</v>
      </c>
      <c r="L297" s="9" t="str">
        <f t="shared" si="33"/>
        <v>30.92 - Výroba jízdních kol a vozíků pro invalidy</v>
      </c>
      <c r="M297" s="9" t="s">
        <v>4389</v>
      </c>
      <c r="V297" s="13" t="s">
        <v>1167</v>
      </c>
      <c r="W297" s="12" t="s">
        <v>4387</v>
      </c>
      <c r="X297" t="str">
        <f t="shared" si="34"/>
        <v>30920</v>
      </c>
      <c r="Y297" t="s">
        <v>1167</v>
      </c>
    </row>
    <row r="298" spans="1:25" x14ac:dyDescent="0.25">
      <c r="A298" s="9">
        <v>4</v>
      </c>
      <c r="B298" s="9"/>
      <c r="C298" s="10"/>
      <c r="D298" s="10"/>
      <c r="E298" s="11" t="s">
        <v>4390</v>
      </c>
      <c r="F298" s="12" t="str">
        <f t="shared" si="39"/>
        <v>30.99</v>
      </c>
      <c r="G298" s="12" t="s">
        <v>4390</v>
      </c>
      <c r="H298" s="12" t="s">
        <v>4391</v>
      </c>
      <c r="I298" s="13" t="str">
        <f t="shared" si="32"/>
        <v>30990</v>
      </c>
      <c r="J298" s="13" t="s">
        <v>1170</v>
      </c>
      <c r="K298" s="14" t="s">
        <v>1171</v>
      </c>
      <c r="L298" s="9" t="str">
        <f t="shared" si="33"/>
        <v>30.99 - Výroba ostatních dopravních prostředků a zařízení j. n.</v>
      </c>
      <c r="M298" s="9" t="s">
        <v>4392</v>
      </c>
      <c r="V298" s="13" t="s">
        <v>1170</v>
      </c>
      <c r="W298" s="12" t="s">
        <v>4390</v>
      </c>
      <c r="X298" t="str">
        <f t="shared" si="34"/>
        <v>30990</v>
      </c>
      <c r="Y298" t="s">
        <v>1170</v>
      </c>
    </row>
    <row r="299" spans="1:25" x14ac:dyDescent="0.25">
      <c r="A299" s="9">
        <v>4</v>
      </c>
      <c r="B299" s="9"/>
      <c r="C299" s="10"/>
      <c r="D299" s="10"/>
      <c r="E299" s="11" t="s">
        <v>4393</v>
      </c>
      <c r="F299" s="12" t="str">
        <f t="shared" si="39"/>
        <v>31.01</v>
      </c>
      <c r="G299" s="12" t="s">
        <v>4393</v>
      </c>
      <c r="H299" s="12" t="s">
        <v>4394</v>
      </c>
      <c r="I299" s="13" t="str">
        <f t="shared" si="32"/>
        <v>31010</v>
      </c>
      <c r="J299" s="13" t="s">
        <v>1172</v>
      </c>
      <c r="K299" s="14" t="s">
        <v>1173</v>
      </c>
      <c r="L299" s="9" t="str">
        <f t="shared" si="33"/>
        <v>31.01 - Výroba kancelářského nábytku a zařízení obchodů</v>
      </c>
      <c r="M299" s="9" t="s">
        <v>4395</v>
      </c>
      <c r="V299" s="13" t="s">
        <v>1172</v>
      </c>
      <c r="W299" s="12" t="s">
        <v>4393</v>
      </c>
      <c r="X299" t="str">
        <f t="shared" si="34"/>
        <v>31010</v>
      </c>
      <c r="Y299" t="s">
        <v>1172</v>
      </c>
    </row>
    <row r="300" spans="1:25" x14ac:dyDescent="0.25">
      <c r="A300" s="9">
        <v>4</v>
      </c>
      <c r="B300" s="9"/>
      <c r="C300" s="10"/>
      <c r="D300" s="10"/>
      <c r="E300" s="11" t="s">
        <v>4396</v>
      </c>
      <c r="F300" s="12" t="str">
        <f t="shared" si="39"/>
        <v>31.02</v>
      </c>
      <c r="G300" s="12" t="s">
        <v>4396</v>
      </c>
      <c r="H300" s="12" t="s">
        <v>4397</v>
      </c>
      <c r="I300" s="13" t="str">
        <f t="shared" si="32"/>
        <v>31020</v>
      </c>
      <c r="J300" s="13" t="s">
        <v>1175</v>
      </c>
      <c r="K300" s="14" t="s">
        <v>1176</v>
      </c>
      <c r="L300" s="9" t="str">
        <f t="shared" si="33"/>
        <v>31.02 - Výroba kuchyňského nábytku</v>
      </c>
      <c r="M300" s="9" t="s">
        <v>4398</v>
      </c>
      <c r="V300" s="13" t="s">
        <v>1175</v>
      </c>
      <c r="W300" s="12" t="s">
        <v>4396</v>
      </c>
      <c r="X300" t="str">
        <f t="shared" si="34"/>
        <v>31020</v>
      </c>
      <c r="Y300" t="s">
        <v>1175</v>
      </c>
    </row>
    <row r="301" spans="1:25" x14ac:dyDescent="0.25">
      <c r="A301" s="9">
        <v>4</v>
      </c>
      <c r="B301" s="9"/>
      <c r="C301" s="10"/>
      <c r="D301" s="10"/>
      <c r="E301" s="11" t="s">
        <v>4399</v>
      </c>
      <c r="F301" s="12" t="str">
        <f t="shared" si="39"/>
        <v>31.03</v>
      </c>
      <c r="G301" s="12" t="s">
        <v>4399</v>
      </c>
      <c r="H301" s="12" t="s">
        <v>4400</v>
      </c>
      <c r="I301" s="13" t="str">
        <f t="shared" si="32"/>
        <v>31030</v>
      </c>
      <c r="J301" s="13" t="s">
        <v>1178</v>
      </c>
      <c r="K301" s="14" t="s">
        <v>1179</v>
      </c>
      <c r="L301" s="9" t="str">
        <f t="shared" si="33"/>
        <v>31.03 - Výroba matrací</v>
      </c>
      <c r="M301" s="9" t="s">
        <v>4401</v>
      </c>
      <c r="V301" s="13" t="s">
        <v>1178</v>
      </c>
      <c r="W301" s="12" t="s">
        <v>4399</v>
      </c>
      <c r="X301" t="str">
        <f t="shared" si="34"/>
        <v>31030</v>
      </c>
      <c r="Y301" t="s">
        <v>1178</v>
      </c>
    </row>
    <row r="302" spans="1:25" x14ac:dyDescent="0.25">
      <c r="A302" s="9">
        <v>4</v>
      </c>
      <c r="B302" s="9"/>
      <c r="C302" s="10"/>
      <c r="D302" s="10"/>
      <c r="E302" s="11" t="s">
        <v>4402</v>
      </c>
      <c r="F302" s="12" t="str">
        <f t="shared" si="39"/>
        <v>31.09</v>
      </c>
      <c r="G302" s="12" t="s">
        <v>4402</v>
      </c>
      <c r="H302" s="12" t="s">
        <v>4403</v>
      </c>
      <c r="I302" s="13" t="str">
        <f t="shared" si="32"/>
        <v>31090</v>
      </c>
      <c r="J302" s="13" t="s">
        <v>1181</v>
      </c>
      <c r="K302" s="14" t="s">
        <v>1182</v>
      </c>
      <c r="L302" s="9" t="str">
        <f t="shared" si="33"/>
        <v>31.09 - Výroba ostatního nábytku</v>
      </c>
      <c r="M302" s="9" t="s">
        <v>4404</v>
      </c>
      <c r="V302" s="13" t="s">
        <v>1181</v>
      </c>
      <c r="W302" s="12" t="s">
        <v>4402</v>
      </c>
      <c r="X302" t="str">
        <f t="shared" si="34"/>
        <v>31090</v>
      </c>
      <c r="Y302" t="s">
        <v>1181</v>
      </c>
    </row>
    <row r="303" spans="1:25" x14ac:dyDescent="0.25">
      <c r="A303" s="9">
        <v>4</v>
      </c>
      <c r="B303" s="9"/>
      <c r="C303" s="10"/>
      <c r="D303" s="10"/>
      <c r="E303" s="11" t="s">
        <v>4405</v>
      </c>
      <c r="F303" s="12" t="str">
        <f t="shared" si="39"/>
        <v>32.11</v>
      </c>
      <c r="G303" s="12" t="s">
        <v>4405</v>
      </c>
      <c r="H303" s="12" t="s">
        <v>4406</v>
      </c>
      <c r="I303" s="13" t="str">
        <f t="shared" si="32"/>
        <v>32110</v>
      </c>
      <c r="J303" s="13" t="s">
        <v>1185</v>
      </c>
      <c r="K303" s="14" t="s">
        <v>1186</v>
      </c>
      <c r="L303" s="9" t="str">
        <f t="shared" si="33"/>
        <v>32.11 - Ražení mincí</v>
      </c>
      <c r="M303" s="9" t="s">
        <v>4407</v>
      </c>
      <c r="V303" s="13" t="s">
        <v>1185</v>
      </c>
      <c r="W303" s="12" t="s">
        <v>4405</v>
      </c>
      <c r="X303" t="str">
        <f t="shared" si="34"/>
        <v>32110</v>
      </c>
      <c r="Y303" t="s">
        <v>1185</v>
      </c>
    </row>
    <row r="304" spans="1:25" x14ac:dyDescent="0.25">
      <c r="A304" s="9">
        <v>4</v>
      </c>
      <c r="B304" s="9"/>
      <c r="C304" s="10"/>
      <c r="D304" s="10"/>
      <c r="E304" s="11" t="s">
        <v>4408</v>
      </c>
      <c r="F304" s="12" t="str">
        <f t="shared" si="39"/>
        <v>32.12</v>
      </c>
      <c r="G304" s="12" t="s">
        <v>4408</v>
      </c>
      <c r="H304" s="12" t="s">
        <v>4409</v>
      </c>
      <c r="I304" s="13" t="str">
        <f t="shared" si="32"/>
        <v>32120</v>
      </c>
      <c r="J304" s="13" t="s">
        <v>1188</v>
      </c>
      <c r="K304" s="14" t="s">
        <v>1189</v>
      </c>
      <c r="L304" s="9" t="str">
        <f t="shared" si="33"/>
        <v>32.12 - Výroba klenotů a příbuzných výrobků</v>
      </c>
      <c r="M304" s="9" t="s">
        <v>4410</v>
      </c>
      <c r="V304" s="13" t="s">
        <v>1188</v>
      </c>
      <c r="W304" s="12" t="s">
        <v>4408</v>
      </c>
      <c r="X304" t="str">
        <f t="shared" si="34"/>
        <v>32120</v>
      </c>
      <c r="Y304" t="s">
        <v>1188</v>
      </c>
    </row>
    <row r="305" spans="1:25" x14ac:dyDescent="0.25">
      <c r="A305" s="9">
        <v>4</v>
      </c>
      <c r="B305" s="9"/>
      <c r="C305" s="10"/>
      <c r="D305" s="10"/>
      <c r="E305" s="11" t="s">
        <v>4411</v>
      </c>
      <c r="F305" s="12" t="str">
        <f t="shared" si="39"/>
        <v>32.13</v>
      </c>
      <c r="G305" s="12" t="s">
        <v>4411</v>
      </c>
      <c r="H305" s="12" t="s">
        <v>4412</v>
      </c>
      <c r="I305" s="13" t="str">
        <f t="shared" si="32"/>
        <v>32130</v>
      </c>
      <c r="J305" s="13" t="s">
        <v>1191</v>
      </c>
      <c r="K305" s="14" t="s">
        <v>1192</v>
      </c>
      <c r="L305" s="9" t="str">
        <f t="shared" si="33"/>
        <v>32.13 - Výroba bižuterie a příbuzných výrobků</v>
      </c>
      <c r="M305" s="9" t="s">
        <v>4413</v>
      </c>
      <c r="V305" s="13" t="s">
        <v>1191</v>
      </c>
      <c r="W305" s="12" t="s">
        <v>4411</v>
      </c>
      <c r="X305" t="str">
        <f t="shared" si="34"/>
        <v>32130</v>
      </c>
      <c r="Y305" t="s">
        <v>1191</v>
      </c>
    </row>
    <row r="306" spans="1:25" x14ac:dyDescent="0.25">
      <c r="A306" s="9">
        <v>4</v>
      </c>
      <c r="B306" s="9"/>
      <c r="C306" s="10"/>
      <c r="D306" s="10"/>
      <c r="E306" s="11" t="s">
        <v>4414</v>
      </c>
      <c r="F306" s="12" t="str">
        <f>E306</f>
        <v>32.20</v>
      </c>
      <c r="G306" s="12" t="s">
        <v>4414</v>
      </c>
      <c r="H306" s="12" t="s">
        <v>4415</v>
      </c>
      <c r="I306" s="13" t="str">
        <f t="shared" si="32"/>
        <v>32200</v>
      </c>
      <c r="J306" s="13" t="s">
        <v>1194</v>
      </c>
      <c r="K306" s="14" t="s">
        <v>1195</v>
      </c>
      <c r="L306" s="9" t="str">
        <f t="shared" si="33"/>
        <v>32.20 - Výroba hudebních nástrojů</v>
      </c>
      <c r="M306" s="9" t="s">
        <v>4416</v>
      </c>
      <c r="V306" s="13" t="s">
        <v>1194</v>
      </c>
      <c r="W306" s="12" t="s">
        <v>4414</v>
      </c>
      <c r="X306" t="str">
        <f t="shared" si="34"/>
        <v>32200</v>
      </c>
      <c r="Y306" t="s">
        <v>1194</v>
      </c>
    </row>
    <row r="307" spans="1:25" x14ac:dyDescent="0.25">
      <c r="A307" s="9">
        <v>4</v>
      </c>
      <c r="B307" s="9"/>
      <c r="C307" s="10"/>
      <c r="D307" s="10"/>
      <c r="E307" s="11" t="s">
        <v>4417</v>
      </c>
      <c r="F307" s="12" t="str">
        <f>E307</f>
        <v>32.30</v>
      </c>
      <c r="G307" s="12" t="s">
        <v>4417</v>
      </c>
      <c r="H307" s="12" t="s">
        <v>4418</v>
      </c>
      <c r="I307" s="13" t="str">
        <f t="shared" si="32"/>
        <v>32300</v>
      </c>
      <c r="J307" s="13" t="s">
        <v>1197</v>
      </c>
      <c r="K307" s="14" t="s">
        <v>1198</v>
      </c>
      <c r="L307" s="9" t="str">
        <f t="shared" si="33"/>
        <v>32.30 - Výroba sportovních potřeb</v>
      </c>
      <c r="M307" s="9" t="s">
        <v>4419</v>
      </c>
      <c r="V307" s="13" t="s">
        <v>1197</v>
      </c>
      <c r="W307" s="12" t="s">
        <v>4417</v>
      </c>
      <c r="X307" t="str">
        <f t="shared" si="34"/>
        <v>32300</v>
      </c>
      <c r="Y307" t="s">
        <v>1197</v>
      </c>
    </row>
    <row r="308" spans="1:25" x14ac:dyDescent="0.25">
      <c r="A308" s="9">
        <v>4</v>
      </c>
      <c r="B308" s="9"/>
      <c r="C308" s="10"/>
      <c r="D308" s="10"/>
      <c r="E308" s="11" t="s">
        <v>4420</v>
      </c>
      <c r="F308" s="12" t="str">
        <f>E308</f>
        <v>32.40</v>
      </c>
      <c r="G308" s="12" t="s">
        <v>4420</v>
      </c>
      <c r="H308" s="12" t="s">
        <v>4421</v>
      </c>
      <c r="I308" s="13" t="str">
        <f t="shared" si="32"/>
        <v>32400</v>
      </c>
      <c r="J308" s="13" t="s">
        <v>1200</v>
      </c>
      <c r="K308" s="14" t="s">
        <v>1201</v>
      </c>
      <c r="L308" s="9" t="str">
        <f t="shared" si="33"/>
        <v>32.40 - Výroba her a hraček</v>
      </c>
      <c r="M308" s="9" t="s">
        <v>4422</v>
      </c>
      <c r="V308" s="13" t="s">
        <v>1200</v>
      </c>
      <c r="W308" s="12" t="s">
        <v>4420</v>
      </c>
      <c r="X308" t="str">
        <f t="shared" si="34"/>
        <v>32400</v>
      </c>
      <c r="Y308" t="s">
        <v>1200</v>
      </c>
    </row>
    <row r="309" spans="1:25" x14ac:dyDescent="0.25">
      <c r="A309" s="9">
        <v>4</v>
      </c>
      <c r="B309" s="9"/>
      <c r="C309" s="10"/>
      <c r="D309" s="10"/>
      <c r="E309" s="11" t="s">
        <v>4423</v>
      </c>
      <c r="F309" s="12" t="str">
        <f>E309</f>
        <v>32.50</v>
      </c>
      <c r="G309" s="12" t="s">
        <v>4423</v>
      </c>
      <c r="H309" s="12" t="s">
        <v>4424</v>
      </c>
      <c r="I309" s="13" t="str">
        <f t="shared" si="32"/>
        <v>32500</v>
      </c>
      <c r="J309" s="13" t="s">
        <v>1202</v>
      </c>
      <c r="K309" s="14" t="s">
        <v>1203</v>
      </c>
      <c r="L309" s="9" t="str">
        <f t="shared" si="33"/>
        <v>32.50 - Výroba lékařských a dentálních nástrojů a potřeb</v>
      </c>
      <c r="M309" s="9" t="s">
        <v>4425</v>
      </c>
      <c r="V309" s="13" t="s">
        <v>1202</v>
      </c>
      <c r="W309" s="12" t="s">
        <v>4423</v>
      </c>
      <c r="X309" t="str">
        <f t="shared" si="34"/>
        <v>32500</v>
      </c>
      <c r="Y309" t="s">
        <v>1202</v>
      </c>
    </row>
    <row r="310" spans="1:25" x14ac:dyDescent="0.25">
      <c r="A310" s="9">
        <v>4</v>
      </c>
      <c r="B310" s="9"/>
      <c r="C310" s="10"/>
      <c r="D310" s="10"/>
      <c r="E310" s="11" t="s">
        <v>4426</v>
      </c>
      <c r="F310" s="12" t="str">
        <f t="shared" ref="F310:F321" si="40">E310</f>
        <v>32.91</v>
      </c>
      <c r="G310" s="12" t="s">
        <v>4426</v>
      </c>
      <c r="H310" s="12" t="s">
        <v>4427</v>
      </c>
      <c r="I310" s="13" t="str">
        <f t="shared" si="32"/>
        <v>32910</v>
      </c>
      <c r="J310" s="13" t="s">
        <v>1206</v>
      </c>
      <c r="K310" s="14" t="s">
        <v>1207</v>
      </c>
      <c r="L310" s="9" t="str">
        <f t="shared" si="33"/>
        <v>32.91 - Výroba košťat a kartáčnických výrobků</v>
      </c>
      <c r="M310" s="9" t="s">
        <v>4428</v>
      </c>
      <c r="V310" s="13" t="s">
        <v>1206</v>
      </c>
      <c r="W310" s="12" t="s">
        <v>4426</v>
      </c>
      <c r="X310" t="str">
        <f t="shared" si="34"/>
        <v>32910</v>
      </c>
      <c r="Y310" t="s">
        <v>1206</v>
      </c>
    </row>
    <row r="311" spans="1:25" x14ac:dyDescent="0.25">
      <c r="A311" s="9">
        <v>4</v>
      </c>
      <c r="B311" s="9"/>
      <c r="C311" s="10"/>
      <c r="D311" s="10"/>
      <c r="E311" s="11" t="s">
        <v>4429</v>
      </c>
      <c r="F311" s="12" t="str">
        <f t="shared" si="40"/>
        <v>32.99</v>
      </c>
      <c r="G311" s="12" t="s">
        <v>4429</v>
      </c>
      <c r="H311" s="12" t="s">
        <v>4430</v>
      </c>
      <c r="I311" s="13" t="str">
        <f t="shared" si="32"/>
        <v>32990</v>
      </c>
      <c r="J311" s="13" t="s">
        <v>1052</v>
      </c>
      <c r="K311" s="14" t="s">
        <v>4431</v>
      </c>
      <c r="L311" s="9" t="str">
        <f t="shared" si="33"/>
        <v xml:space="preserve">32.99 - Ostatní zpracovatelský průmysl j. n. </v>
      </c>
      <c r="M311" s="9" t="s">
        <v>4432</v>
      </c>
      <c r="V311" s="13" t="s">
        <v>1052</v>
      </c>
      <c r="W311" s="12" t="s">
        <v>4429</v>
      </c>
      <c r="X311" t="str">
        <f t="shared" si="34"/>
        <v>32990</v>
      </c>
      <c r="Y311" t="s">
        <v>1052</v>
      </c>
    </row>
    <row r="312" spans="1:25" x14ac:dyDescent="0.25">
      <c r="A312" s="9">
        <v>4</v>
      </c>
      <c r="B312" s="9"/>
      <c r="C312" s="10"/>
      <c r="D312" s="10"/>
      <c r="E312" s="11" t="s">
        <v>4433</v>
      </c>
      <c r="F312" s="12" t="str">
        <f t="shared" si="40"/>
        <v>33.11</v>
      </c>
      <c r="G312" s="12" t="s">
        <v>4433</v>
      </c>
      <c r="H312" s="12" t="s">
        <v>4434</v>
      </c>
      <c r="I312" s="13" t="str">
        <f t="shared" si="32"/>
        <v>33110</v>
      </c>
      <c r="J312" s="13" t="s">
        <v>1208</v>
      </c>
      <c r="K312" s="14" t="s">
        <v>1209</v>
      </c>
      <c r="L312" s="9" t="str">
        <f t="shared" si="33"/>
        <v>33.11 - Opravy kovodělných výrobků</v>
      </c>
      <c r="M312" s="9" t="s">
        <v>4435</v>
      </c>
      <c r="V312" s="13" t="s">
        <v>1208</v>
      </c>
      <c r="W312" s="12" t="s">
        <v>4433</v>
      </c>
      <c r="X312" t="str">
        <f t="shared" si="34"/>
        <v>33110</v>
      </c>
      <c r="Y312" t="s">
        <v>1208</v>
      </c>
    </row>
    <row r="313" spans="1:25" x14ac:dyDescent="0.25">
      <c r="A313" s="9">
        <v>4</v>
      </c>
      <c r="B313" s="9"/>
      <c r="C313" s="10"/>
      <c r="D313" s="10"/>
      <c r="E313" s="11" t="s">
        <v>4436</v>
      </c>
      <c r="F313" s="12" t="str">
        <f t="shared" si="40"/>
        <v>33.12</v>
      </c>
      <c r="G313" s="12" t="s">
        <v>4436</v>
      </c>
      <c r="H313" s="12" t="s">
        <v>4437</v>
      </c>
      <c r="I313" s="13" t="str">
        <f t="shared" si="32"/>
        <v>33120</v>
      </c>
      <c r="J313" s="13" t="s">
        <v>1217</v>
      </c>
      <c r="K313" s="14" t="s">
        <v>1218</v>
      </c>
      <c r="L313" s="9" t="str">
        <f t="shared" si="33"/>
        <v>33.12 - Opravy strojů</v>
      </c>
      <c r="M313" s="9" t="s">
        <v>4438</v>
      </c>
      <c r="V313" s="13" t="s">
        <v>1217</v>
      </c>
      <c r="W313" s="12" t="s">
        <v>4436</v>
      </c>
      <c r="X313" t="str">
        <f t="shared" si="34"/>
        <v>33120</v>
      </c>
      <c r="Y313" t="s">
        <v>1217</v>
      </c>
    </row>
    <row r="314" spans="1:25" x14ac:dyDescent="0.25">
      <c r="A314" s="9">
        <v>4</v>
      </c>
      <c r="B314" s="9"/>
      <c r="C314" s="10"/>
      <c r="D314" s="10"/>
      <c r="E314" s="11" t="s">
        <v>4439</v>
      </c>
      <c r="F314" s="12" t="str">
        <f t="shared" si="40"/>
        <v>33.13</v>
      </c>
      <c r="G314" s="12" t="s">
        <v>4439</v>
      </c>
      <c r="H314" s="12" t="s">
        <v>4440</v>
      </c>
      <c r="I314" s="13" t="str">
        <f t="shared" si="32"/>
        <v>33130</v>
      </c>
      <c r="J314" s="13" t="s">
        <v>1225</v>
      </c>
      <c r="K314" s="14" t="s">
        <v>1226</v>
      </c>
      <c r="L314" s="9" t="str">
        <f t="shared" si="33"/>
        <v>33.13 - Opravy elektronických a optických přístrojů a zařízení</v>
      </c>
      <c r="M314" s="9" t="s">
        <v>4441</v>
      </c>
      <c r="V314" s="13" t="s">
        <v>1225</v>
      </c>
      <c r="W314" s="12" t="s">
        <v>4439</v>
      </c>
      <c r="X314" t="str">
        <f t="shared" si="34"/>
        <v>33130</v>
      </c>
      <c r="Y314" t="s">
        <v>1225</v>
      </c>
    </row>
    <row r="315" spans="1:25" x14ac:dyDescent="0.25">
      <c r="A315" s="9">
        <v>4</v>
      </c>
      <c r="B315" s="9"/>
      <c r="C315" s="10"/>
      <c r="D315" s="10"/>
      <c r="E315" s="11" t="s">
        <v>4442</v>
      </c>
      <c r="F315" s="12" t="str">
        <f t="shared" si="40"/>
        <v>33.14</v>
      </c>
      <c r="G315" s="12" t="s">
        <v>4442</v>
      </c>
      <c r="H315" s="12" t="s">
        <v>4443</v>
      </c>
      <c r="I315" s="13" t="str">
        <f t="shared" si="32"/>
        <v>33140</v>
      </c>
      <c r="J315" s="13" t="s">
        <v>1230</v>
      </c>
      <c r="K315" s="14" t="s">
        <v>1231</v>
      </c>
      <c r="L315" s="9" t="str">
        <f t="shared" si="33"/>
        <v>33.14 - Opravy elektrických zařízení</v>
      </c>
      <c r="M315" s="9" t="s">
        <v>4444</v>
      </c>
      <c r="V315" s="13" t="s">
        <v>1230</v>
      </c>
      <c r="W315" s="12" t="s">
        <v>4442</v>
      </c>
      <c r="X315" t="str">
        <f t="shared" si="34"/>
        <v>33140</v>
      </c>
      <c r="Y315" t="s">
        <v>1230</v>
      </c>
    </row>
    <row r="316" spans="1:25" x14ac:dyDescent="0.25">
      <c r="A316" s="9">
        <v>4</v>
      </c>
      <c r="B316" s="9"/>
      <c r="C316" s="10"/>
      <c r="D316" s="10"/>
      <c r="E316" s="11" t="s">
        <v>4445</v>
      </c>
      <c r="F316" s="12" t="str">
        <f t="shared" si="40"/>
        <v>33.15</v>
      </c>
      <c r="G316" s="12" t="s">
        <v>4445</v>
      </c>
      <c r="H316" s="12" t="s">
        <v>4446</v>
      </c>
      <c r="I316" s="13" t="str">
        <f t="shared" si="32"/>
        <v>33150</v>
      </c>
      <c r="J316" s="13" t="s">
        <v>1222</v>
      </c>
      <c r="K316" s="14" t="s">
        <v>1234</v>
      </c>
      <c r="L316" s="9" t="str">
        <f t="shared" si="33"/>
        <v>33.15 - Opravy a údržba lodí a člunů</v>
      </c>
      <c r="M316" s="9" t="s">
        <v>4447</v>
      </c>
      <c r="V316" s="13" t="s">
        <v>1222</v>
      </c>
      <c r="W316" s="12" t="s">
        <v>4445</v>
      </c>
      <c r="X316" t="str">
        <f t="shared" si="34"/>
        <v>33150</v>
      </c>
      <c r="Y316" t="s">
        <v>1222</v>
      </c>
    </row>
    <row r="317" spans="1:25" x14ac:dyDescent="0.25">
      <c r="A317" s="9">
        <v>4</v>
      </c>
      <c r="B317" s="9"/>
      <c r="C317" s="10"/>
      <c r="D317" s="10"/>
      <c r="E317" s="11" t="s">
        <v>4448</v>
      </c>
      <c r="F317" s="12" t="str">
        <f t="shared" si="40"/>
        <v>33.16</v>
      </c>
      <c r="G317" s="12" t="s">
        <v>4448</v>
      </c>
      <c r="H317" s="12" t="s">
        <v>4449</v>
      </c>
      <c r="I317" s="13" t="str">
        <f t="shared" si="32"/>
        <v>33160</v>
      </c>
      <c r="J317" s="13" t="s">
        <v>1237</v>
      </c>
      <c r="K317" s="14" t="s">
        <v>1238</v>
      </c>
      <c r="L317" s="9" t="str">
        <f t="shared" si="33"/>
        <v>33.16 - Opravy a údržba letadel a kosmických lodí</v>
      </c>
      <c r="M317" s="9" t="s">
        <v>4450</v>
      </c>
      <c r="V317" s="13" t="s">
        <v>1237</v>
      </c>
      <c r="W317" s="12" t="s">
        <v>4448</v>
      </c>
      <c r="X317" t="str">
        <f t="shared" si="34"/>
        <v>33160</v>
      </c>
      <c r="Y317" t="s">
        <v>1237</v>
      </c>
    </row>
    <row r="318" spans="1:25" x14ac:dyDescent="0.25">
      <c r="A318" s="9">
        <v>4</v>
      </c>
      <c r="B318" s="9"/>
      <c r="C318" s="10"/>
      <c r="D318" s="10"/>
      <c r="E318" s="11" t="s">
        <v>4451</v>
      </c>
      <c r="F318" s="12" t="str">
        <f t="shared" si="40"/>
        <v>33.17</v>
      </c>
      <c r="G318" s="12" t="s">
        <v>4451</v>
      </c>
      <c r="H318" s="12" t="s">
        <v>4452</v>
      </c>
      <c r="I318" s="13" t="str">
        <f t="shared" si="32"/>
        <v>33170</v>
      </c>
      <c r="J318" s="13" t="s">
        <v>1214</v>
      </c>
      <c r="K318" s="14" t="s">
        <v>4453</v>
      </c>
      <c r="L318" s="9" t="str">
        <f t="shared" si="33"/>
        <v xml:space="preserve">33.17 - Opravy a údržba ostatních dopravních prostředků a zařízení j. n. </v>
      </c>
      <c r="M318" s="9" t="s">
        <v>4454</v>
      </c>
      <c r="V318" s="13" t="s">
        <v>1214</v>
      </c>
      <c r="W318" s="12" t="s">
        <v>4451</v>
      </c>
      <c r="X318" t="str">
        <f t="shared" si="34"/>
        <v>33170</v>
      </c>
      <c r="Y318" t="s">
        <v>1214</v>
      </c>
    </row>
    <row r="319" spans="1:25" ht="15.75" x14ac:dyDescent="0.25">
      <c r="A319" s="9">
        <v>5</v>
      </c>
      <c r="B319" s="9"/>
      <c r="C319" s="16"/>
      <c r="D319" s="16"/>
      <c r="E319" s="11" t="s">
        <v>4455</v>
      </c>
      <c r="F319" s="12" t="str">
        <f t="shared" si="40"/>
        <v>33.17.1</v>
      </c>
      <c r="G319" s="12" t="s">
        <v>4455</v>
      </c>
      <c r="H319" s="12" t="s">
        <v>1244</v>
      </c>
      <c r="I319" s="13" t="str">
        <f t="shared" si="32"/>
        <v>33171</v>
      </c>
      <c r="J319" s="13" t="s">
        <v>1244</v>
      </c>
      <c r="K319" s="14" t="s">
        <v>1245</v>
      </c>
      <c r="L319" s="9" t="str">
        <f t="shared" si="33"/>
        <v>33.17.1 - Opravy a údržba kolejových vozidel</v>
      </c>
      <c r="M319" s="9" t="s">
        <v>4456</v>
      </c>
      <c r="V319" s="13" t="s">
        <v>1244</v>
      </c>
      <c r="W319" s="12" t="s">
        <v>4455</v>
      </c>
      <c r="X319" t="str">
        <f t="shared" si="34"/>
        <v>33171</v>
      </c>
      <c r="Y319" t="s">
        <v>1244</v>
      </c>
    </row>
    <row r="320" spans="1:25" ht="15.75" x14ac:dyDescent="0.25">
      <c r="A320" s="9">
        <v>5</v>
      </c>
      <c r="B320" s="9"/>
      <c r="C320" s="16"/>
      <c r="D320" s="16"/>
      <c r="E320" s="11" t="s">
        <v>4457</v>
      </c>
      <c r="F320" s="12" t="str">
        <f t="shared" si="40"/>
        <v>33.17.9</v>
      </c>
      <c r="G320" s="12" t="s">
        <v>4457</v>
      </c>
      <c r="H320" s="12" t="s">
        <v>1247</v>
      </c>
      <c r="I320" s="13" t="str">
        <f t="shared" si="32"/>
        <v>33179</v>
      </c>
      <c r="J320" s="13" t="s">
        <v>1247</v>
      </c>
      <c r="K320" s="14" t="s">
        <v>1248</v>
      </c>
      <c r="L320" s="9" t="str">
        <f t="shared" si="33"/>
        <v>33.17.9 - Opravy a údržba ostatních dopravních prostředků a zařízení j. n. kromě kolejových vozidel</v>
      </c>
      <c r="M320" s="9" t="s">
        <v>4458</v>
      </c>
      <c r="V320" s="13" t="s">
        <v>1247</v>
      </c>
      <c r="W320" s="12" t="s">
        <v>4457</v>
      </c>
      <c r="X320" t="str">
        <f t="shared" si="34"/>
        <v>33179</v>
      </c>
      <c r="Y320" t="s">
        <v>1247</v>
      </c>
    </row>
    <row r="321" spans="1:25" x14ac:dyDescent="0.25">
      <c r="A321" s="9">
        <v>4</v>
      </c>
      <c r="B321" s="9"/>
      <c r="C321" s="10"/>
      <c r="D321" s="10"/>
      <c r="E321" s="11" t="s">
        <v>4459</v>
      </c>
      <c r="F321" s="12" t="str">
        <f t="shared" si="40"/>
        <v>33.19</v>
      </c>
      <c r="G321" s="12" t="s">
        <v>4459</v>
      </c>
      <c r="H321" s="12" t="s">
        <v>4460</v>
      </c>
      <c r="I321" s="13" t="str">
        <f t="shared" si="32"/>
        <v>33190</v>
      </c>
      <c r="J321" s="13" t="s">
        <v>1252</v>
      </c>
      <c r="K321" s="14" t="s">
        <v>1253</v>
      </c>
      <c r="L321" s="9" t="str">
        <f t="shared" si="33"/>
        <v>33.19 - Opravy ostatních zařízení</v>
      </c>
      <c r="M321" s="9" t="s">
        <v>4461</v>
      </c>
      <c r="V321" s="13" t="s">
        <v>1252</v>
      </c>
      <c r="W321" s="12" t="s">
        <v>4459</v>
      </c>
      <c r="X321" t="str">
        <f t="shared" si="34"/>
        <v>33190</v>
      </c>
      <c r="Y321" t="s">
        <v>1252</v>
      </c>
    </row>
    <row r="322" spans="1:25" x14ac:dyDescent="0.25">
      <c r="A322" s="9">
        <v>4</v>
      </c>
      <c r="B322" s="9"/>
      <c r="C322" s="10"/>
      <c r="D322" s="10"/>
      <c r="E322" s="11" t="s">
        <v>4462</v>
      </c>
      <c r="F322" s="12" t="str">
        <f>E322</f>
        <v>33.20</v>
      </c>
      <c r="G322" s="12" t="s">
        <v>4462</v>
      </c>
      <c r="H322" s="12" t="s">
        <v>4463</v>
      </c>
      <c r="I322" s="13" t="str">
        <f t="shared" si="32"/>
        <v>33200</v>
      </c>
      <c r="J322" s="13" t="s">
        <v>1260</v>
      </c>
      <c r="K322" s="14" t="s">
        <v>1261</v>
      </c>
      <c r="L322" s="9" t="str">
        <f t="shared" si="33"/>
        <v>33.20 - Instalace průmyslových strojů a zařízení</v>
      </c>
      <c r="M322" s="9" t="s">
        <v>4464</v>
      </c>
      <c r="V322" s="13" t="s">
        <v>1260</v>
      </c>
      <c r="W322" s="12" t="s">
        <v>4462</v>
      </c>
      <c r="X322" t="str">
        <f t="shared" si="34"/>
        <v>33200</v>
      </c>
      <c r="Y322" t="s">
        <v>1260</v>
      </c>
    </row>
    <row r="323" spans="1:25" ht="15.75" x14ac:dyDescent="0.25">
      <c r="A323" s="9">
        <v>4</v>
      </c>
      <c r="B323" s="9"/>
      <c r="C323" s="10"/>
      <c r="D323" s="21"/>
      <c r="E323" s="11" t="s">
        <v>4465</v>
      </c>
      <c r="F323" s="12" t="str">
        <f t="shared" ref="F323:F337" si="41">E323</f>
        <v>35.11</v>
      </c>
      <c r="G323" s="12" t="s">
        <v>4465</v>
      </c>
      <c r="H323" s="12" t="s">
        <v>4466</v>
      </c>
      <c r="I323" s="13" t="str">
        <f t="shared" si="32"/>
        <v>35110</v>
      </c>
      <c r="J323" s="13" t="s">
        <v>1263</v>
      </c>
      <c r="K323" s="14" t="s">
        <v>4467</v>
      </c>
      <c r="L323" s="9" t="str">
        <f t="shared" si="33"/>
        <v xml:space="preserve">35.11 - Výroba elektřiny </v>
      </c>
      <c r="M323" s="9" t="s">
        <v>4468</v>
      </c>
      <c r="V323" s="13" t="s">
        <v>1263</v>
      </c>
      <c r="W323" s="12" t="s">
        <v>4465</v>
      </c>
      <c r="X323" t="str">
        <f t="shared" si="34"/>
        <v>35110</v>
      </c>
      <c r="Y323" t="s">
        <v>1263</v>
      </c>
    </row>
    <row r="324" spans="1:25" x14ac:dyDescent="0.25">
      <c r="A324" s="9">
        <v>4</v>
      </c>
      <c r="B324" s="9"/>
      <c r="C324" s="10"/>
      <c r="D324" s="10"/>
      <c r="E324" s="11" t="s">
        <v>4469</v>
      </c>
      <c r="F324" s="12" t="str">
        <f t="shared" si="41"/>
        <v>35.12</v>
      </c>
      <c r="G324" s="12" t="s">
        <v>4469</v>
      </c>
      <c r="H324" s="12" t="s">
        <v>4470</v>
      </c>
      <c r="I324" s="13" t="str">
        <f t="shared" ref="I324:I387" si="42">IF(LEN(H324)=1,H324,IF(LEN(H324)=2,_xlfn.CONCAT(H324,"000"),IF(LEN(H324)=3,_xlfn.CONCAT(H324,"00"),IF(LEN(H324)=4,_xlfn.CONCAT(H324,"0"),IF(LEN(H324)=5,_xlfn.CONCAT(H324,""),H324)))))</f>
        <v>35120</v>
      </c>
      <c r="J324" s="13" t="s">
        <v>1268</v>
      </c>
      <c r="K324" s="14" t="s">
        <v>4471</v>
      </c>
      <c r="L324" s="9" t="str">
        <f t="shared" ref="L324:L387" si="43">G324&amp;" - "&amp;K324</f>
        <v xml:space="preserve">35.12 - Přenos elektřiny </v>
      </c>
      <c r="M324" s="9" t="s">
        <v>4472</v>
      </c>
      <c r="V324" s="13" t="s">
        <v>1268</v>
      </c>
      <c r="W324" s="12" t="s">
        <v>4469</v>
      </c>
      <c r="X324" t="str">
        <f t="shared" si="34"/>
        <v>35120</v>
      </c>
      <c r="Y324" t="s">
        <v>1268</v>
      </c>
    </row>
    <row r="325" spans="1:25" x14ac:dyDescent="0.25">
      <c r="A325" s="9">
        <v>4</v>
      </c>
      <c r="B325" s="9"/>
      <c r="C325" s="10"/>
      <c r="D325" s="10"/>
      <c r="E325" s="11" t="s">
        <v>4473</v>
      </c>
      <c r="F325" s="12" t="str">
        <f t="shared" si="41"/>
        <v>35.13</v>
      </c>
      <c r="G325" s="12" t="s">
        <v>4473</v>
      </c>
      <c r="H325" s="12" t="s">
        <v>4474</v>
      </c>
      <c r="I325" s="13" t="str">
        <f t="shared" si="42"/>
        <v>35130</v>
      </c>
      <c r="J325" s="13" t="s">
        <v>1276</v>
      </c>
      <c r="K325" s="14" t="s">
        <v>4475</v>
      </c>
      <c r="L325" s="9" t="str">
        <f t="shared" si="43"/>
        <v xml:space="preserve">35.13 - Rozvod elektřiny </v>
      </c>
      <c r="M325" s="9" t="s">
        <v>4476</v>
      </c>
      <c r="V325" s="13" t="s">
        <v>1276</v>
      </c>
      <c r="W325" s="12" t="s">
        <v>4473</v>
      </c>
      <c r="X325" t="str">
        <f t="shared" ref="X325:X388" si="44">CLEAN(V325)</f>
        <v>35130</v>
      </c>
      <c r="Y325" t="s">
        <v>1276</v>
      </c>
    </row>
    <row r="326" spans="1:25" x14ac:dyDescent="0.25">
      <c r="A326" s="9">
        <v>4</v>
      </c>
      <c r="B326" s="9"/>
      <c r="C326" s="10"/>
      <c r="D326" s="10"/>
      <c r="E326" s="11" t="s">
        <v>4477</v>
      </c>
      <c r="F326" s="12" t="str">
        <f t="shared" si="41"/>
        <v>35.14</v>
      </c>
      <c r="G326" s="12" t="s">
        <v>4477</v>
      </c>
      <c r="H326" s="12" t="s">
        <v>4478</v>
      </c>
      <c r="I326" s="13" t="str">
        <f t="shared" si="42"/>
        <v>35140</v>
      </c>
      <c r="J326" s="13" t="s">
        <v>1280</v>
      </c>
      <c r="K326" s="14" t="s">
        <v>4479</v>
      </c>
      <c r="L326" s="9" t="str">
        <f t="shared" si="43"/>
        <v xml:space="preserve">35.14 - Obchod s elektřinou </v>
      </c>
      <c r="M326" s="9" t="s">
        <v>4480</v>
      </c>
      <c r="V326" s="13" t="s">
        <v>1280</v>
      </c>
      <c r="W326" s="12" t="s">
        <v>4477</v>
      </c>
      <c r="X326" t="str">
        <f t="shared" si="44"/>
        <v>35140</v>
      </c>
      <c r="Y326" t="s">
        <v>1280</v>
      </c>
    </row>
    <row r="327" spans="1:25" x14ac:dyDescent="0.25">
      <c r="A327" s="9">
        <v>4</v>
      </c>
      <c r="B327" s="9"/>
      <c r="C327" s="10"/>
      <c r="D327" s="10"/>
      <c r="E327" s="11" t="s">
        <v>4481</v>
      </c>
      <c r="F327" s="12" t="str">
        <f t="shared" si="41"/>
        <v>35.21</v>
      </c>
      <c r="G327" s="12" t="s">
        <v>4481</v>
      </c>
      <c r="H327" s="12" t="s">
        <v>4482</v>
      </c>
      <c r="I327" s="13" t="str">
        <f t="shared" si="42"/>
        <v>35210</v>
      </c>
      <c r="J327" s="13" t="s">
        <v>1289</v>
      </c>
      <c r="K327" s="14" t="s">
        <v>1290</v>
      </c>
      <c r="L327" s="9" t="str">
        <f t="shared" si="43"/>
        <v>35.21 - Výroba plynu</v>
      </c>
      <c r="M327" s="9" t="s">
        <v>4483</v>
      </c>
      <c r="V327" s="13" t="s">
        <v>1289</v>
      </c>
      <c r="W327" s="12" t="s">
        <v>4481</v>
      </c>
      <c r="X327" t="str">
        <f t="shared" si="44"/>
        <v>35210</v>
      </c>
      <c r="Y327" t="s">
        <v>1289</v>
      </c>
    </row>
    <row r="328" spans="1:25" x14ac:dyDescent="0.25">
      <c r="A328" s="9">
        <v>4</v>
      </c>
      <c r="B328" s="9"/>
      <c r="C328" s="10"/>
      <c r="D328" s="10"/>
      <c r="E328" s="11" t="s">
        <v>4484</v>
      </c>
      <c r="F328" s="12" t="str">
        <f t="shared" si="41"/>
        <v>35.22</v>
      </c>
      <c r="G328" s="12" t="s">
        <v>4484</v>
      </c>
      <c r="H328" s="12" t="s">
        <v>4485</v>
      </c>
      <c r="I328" s="13" t="str">
        <f t="shared" si="42"/>
        <v>35220</v>
      </c>
      <c r="J328" s="13" t="s">
        <v>1292</v>
      </c>
      <c r="K328" s="14" t="s">
        <v>1293</v>
      </c>
      <c r="L328" s="9" t="str">
        <f t="shared" si="43"/>
        <v>35.22 - Rozvod plynných paliv prostřednictvím sítí</v>
      </c>
      <c r="M328" s="9" t="s">
        <v>4486</v>
      </c>
      <c r="V328" s="13" t="s">
        <v>1292</v>
      </c>
      <c r="W328" s="12" t="s">
        <v>4484</v>
      </c>
      <c r="X328" t="str">
        <f t="shared" si="44"/>
        <v>35220</v>
      </c>
      <c r="Y328" t="s">
        <v>1292</v>
      </c>
    </row>
    <row r="329" spans="1:25" x14ac:dyDescent="0.25">
      <c r="A329" s="9">
        <v>4</v>
      </c>
      <c r="B329" s="9"/>
      <c r="C329" s="10"/>
      <c r="D329" s="10"/>
      <c r="E329" s="11" t="s">
        <v>4487</v>
      </c>
      <c r="F329" s="12" t="str">
        <f t="shared" si="41"/>
        <v>35.23</v>
      </c>
      <c r="G329" s="12" t="s">
        <v>4487</v>
      </c>
      <c r="H329" s="12" t="s">
        <v>4488</v>
      </c>
      <c r="I329" s="13" t="str">
        <f t="shared" si="42"/>
        <v>35230</v>
      </c>
      <c r="J329" s="13" t="s">
        <v>1297</v>
      </c>
      <c r="K329" s="14" t="s">
        <v>4490</v>
      </c>
      <c r="L329" s="9" t="str">
        <f t="shared" si="43"/>
        <v>35.23 - Obchod s plynem prostřednictvím sítí</v>
      </c>
      <c r="M329" s="9" t="s">
        <v>4491</v>
      </c>
      <c r="V329" s="13" t="s">
        <v>1297</v>
      </c>
      <c r="W329" s="12" t="s">
        <v>4487</v>
      </c>
      <c r="X329" t="str">
        <f t="shared" si="44"/>
        <v>35230</v>
      </c>
      <c r="Y329" t="s">
        <v>1297</v>
      </c>
    </row>
    <row r="330" spans="1:25" x14ac:dyDescent="0.25">
      <c r="A330" s="9">
        <v>4</v>
      </c>
      <c r="B330" s="9"/>
      <c r="C330" s="10"/>
      <c r="D330" s="10"/>
      <c r="E330" s="11" t="s">
        <v>4492</v>
      </c>
      <c r="F330" s="12" t="str">
        <f t="shared" si="41"/>
        <v>35.30</v>
      </c>
      <c r="G330" s="12" t="s">
        <v>4492</v>
      </c>
      <c r="H330" s="12" t="s">
        <v>4493</v>
      </c>
      <c r="I330" s="13" t="str">
        <f t="shared" si="42"/>
        <v>35300</v>
      </c>
      <c r="J330" s="13" t="s">
        <v>1300</v>
      </c>
      <c r="K330" s="17" t="s">
        <v>1301</v>
      </c>
      <c r="L330" s="9" t="str">
        <f t="shared" si="43"/>
        <v>35.30 - Výroba a rozvod tepla a klimatizovaného vzduchu, výroba ledu</v>
      </c>
      <c r="M330" s="9" t="s">
        <v>4494</v>
      </c>
      <c r="V330" s="13" t="s">
        <v>1300</v>
      </c>
      <c r="W330" s="12" t="s">
        <v>4492</v>
      </c>
      <c r="X330" t="str">
        <f t="shared" si="44"/>
        <v>35300</v>
      </c>
      <c r="Y330" t="s">
        <v>1300</v>
      </c>
    </row>
    <row r="331" spans="1:25" ht="15.75" x14ac:dyDescent="0.25">
      <c r="A331" s="9">
        <v>5</v>
      </c>
      <c r="B331" s="9"/>
      <c r="C331" s="16"/>
      <c r="D331" s="16"/>
      <c r="E331" s="11" t="s">
        <v>4495</v>
      </c>
      <c r="F331" s="12" t="str">
        <f t="shared" si="41"/>
        <v>35.30.1</v>
      </c>
      <c r="G331" s="12" t="s">
        <v>4495</v>
      </c>
      <c r="H331" s="12" t="s">
        <v>1305</v>
      </c>
      <c r="I331" s="13" t="str">
        <f t="shared" si="42"/>
        <v>35301</v>
      </c>
      <c r="J331" s="13" t="s">
        <v>1305</v>
      </c>
      <c r="K331" s="17" t="s">
        <v>1306</v>
      </c>
      <c r="L331" s="9" t="str">
        <f t="shared" si="43"/>
        <v>35.30.1 - Výroba tepla</v>
      </c>
      <c r="M331" s="9" t="s">
        <v>4496</v>
      </c>
      <c r="V331" s="13" t="s">
        <v>1305</v>
      </c>
      <c r="W331" s="12" t="s">
        <v>4495</v>
      </c>
      <c r="X331" t="str">
        <f t="shared" si="44"/>
        <v>35301</v>
      </c>
      <c r="Y331" t="s">
        <v>1305</v>
      </c>
    </row>
    <row r="332" spans="1:25" ht="15.75" x14ac:dyDescent="0.25">
      <c r="A332" s="9">
        <v>5</v>
      </c>
      <c r="B332" s="9"/>
      <c r="C332" s="16"/>
      <c r="D332" s="16"/>
      <c r="E332" s="11" t="s">
        <v>4497</v>
      </c>
      <c r="F332" s="12" t="str">
        <f t="shared" si="41"/>
        <v>35.30.2</v>
      </c>
      <c r="G332" s="12" t="s">
        <v>4497</v>
      </c>
      <c r="H332" s="12" t="s">
        <v>1310</v>
      </c>
      <c r="I332" s="13" t="str">
        <f t="shared" si="42"/>
        <v>35302</v>
      </c>
      <c r="J332" s="13" t="s">
        <v>1310</v>
      </c>
      <c r="K332" s="17" t="s">
        <v>1311</v>
      </c>
      <c r="L332" s="9" t="str">
        <f t="shared" si="43"/>
        <v>35.30.2 - Rozvod tepla</v>
      </c>
      <c r="M332" s="9" t="s">
        <v>4498</v>
      </c>
      <c r="V332" s="13" t="s">
        <v>1310</v>
      </c>
      <c r="W332" s="12" t="s">
        <v>4497</v>
      </c>
      <c r="X332" t="str">
        <f t="shared" si="44"/>
        <v>35302</v>
      </c>
      <c r="Y332" t="s">
        <v>1310</v>
      </c>
    </row>
    <row r="333" spans="1:25" ht="15.75" x14ac:dyDescent="0.25">
      <c r="A333" s="9">
        <v>5</v>
      </c>
      <c r="B333" s="9"/>
      <c r="C333" s="16"/>
      <c r="D333" s="16"/>
      <c r="E333" s="22" t="s">
        <v>4499</v>
      </c>
      <c r="F333" s="12" t="str">
        <f t="shared" si="41"/>
        <v>35.30.3</v>
      </c>
      <c r="G333" s="12" t="s">
        <v>4499</v>
      </c>
      <c r="H333" s="12" t="s">
        <v>1313</v>
      </c>
      <c r="I333" s="13" t="str">
        <f t="shared" si="42"/>
        <v>35303</v>
      </c>
      <c r="J333" s="13" t="s">
        <v>1313</v>
      </c>
      <c r="K333" s="17" t="s">
        <v>1314</v>
      </c>
      <c r="L333" s="9" t="str">
        <f t="shared" si="43"/>
        <v>35.30.3 - Výroba klimatizovaného vzduchu</v>
      </c>
      <c r="M333" s="9" t="s">
        <v>4500</v>
      </c>
      <c r="V333" s="13" t="s">
        <v>1313</v>
      </c>
      <c r="W333" s="12" t="s">
        <v>4499</v>
      </c>
      <c r="X333" t="str">
        <f t="shared" si="44"/>
        <v>35303</v>
      </c>
      <c r="Y333" t="s">
        <v>1313</v>
      </c>
    </row>
    <row r="334" spans="1:25" ht="15.75" x14ac:dyDescent="0.25">
      <c r="A334" s="9">
        <v>5</v>
      </c>
      <c r="B334" s="9"/>
      <c r="C334" s="16"/>
      <c r="D334" s="16"/>
      <c r="E334" s="22" t="s">
        <v>4501</v>
      </c>
      <c r="F334" s="12" t="str">
        <f t="shared" si="41"/>
        <v>35.30.4</v>
      </c>
      <c r="G334" s="12" t="s">
        <v>4501</v>
      </c>
      <c r="H334" s="12" t="s">
        <v>1318</v>
      </c>
      <c r="I334" s="13" t="str">
        <f t="shared" si="42"/>
        <v>35304</v>
      </c>
      <c r="J334" s="13" t="s">
        <v>1318</v>
      </c>
      <c r="K334" s="17" t="s">
        <v>1319</v>
      </c>
      <c r="L334" s="9" t="str">
        <f t="shared" si="43"/>
        <v>35.30.4 - Rozvod klimatizovaného vzduchu</v>
      </c>
      <c r="M334" s="9" t="s">
        <v>4502</v>
      </c>
      <c r="V334" s="13" t="s">
        <v>1318</v>
      </c>
      <c r="W334" s="12" t="s">
        <v>4501</v>
      </c>
      <c r="X334" t="str">
        <f t="shared" si="44"/>
        <v>35304</v>
      </c>
      <c r="Y334" t="s">
        <v>1318</v>
      </c>
    </row>
    <row r="335" spans="1:25" ht="15.75" x14ac:dyDescent="0.25">
      <c r="A335" s="9">
        <v>5</v>
      </c>
      <c r="B335" s="9"/>
      <c r="C335" s="16"/>
      <c r="D335" s="16"/>
      <c r="E335" s="11" t="s">
        <v>4503</v>
      </c>
      <c r="F335" s="12" t="str">
        <f t="shared" si="41"/>
        <v>35.30.5</v>
      </c>
      <c r="G335" s="12" t="s">
        <v>4503</v>
      </c>
      <c r="H335" s="12" t="s">
        <v>1321</v>
      </c>
      <c r="I335" s="13" t="str">
        <f t="shared" si="42"/>
        <v>35305</v>
      </c>
      <c r="J335" s="13" t="s">
        <v>1321</v>
      </c>
      <c r="K335" s="17" t="s">
        <v>1322</v>
      </c>
      <c r="L335" s="9" t="str">
        <f t="shared" si="43"/>
        <v>35.30.5 - Výroba chladicí vody</v>
      </c>
      <c r="M335" s="9" t="s">
        <v>4504</v>
      </c>
      <c r="V335" s="13" t="s">
        <v>1321</v>
      </c>
      <c r="W335" s="12" t="s">
        <v>4503</v>
      </c>
      <c r="X335" t="str">
        <f t="shared" si="44"/>
        <v>35305</v>
      </c>
      <c r="Y335" t="s">
        <v>1321</v>
      </c>
    </row>
    <row r="336" spans="1:25" ht="15.75" x14ac:dyDescent="0.25">
      <c r="A336" s="9">
        <v>5</v>
      </c>
      <c r="B336" s="9"/>
      <c r="C336" s="16"/>
      <c r="D336" s="16"/>
      <c r="E336" s="11" t="s">
        <v>4505</v>
      </c>
      <c r="F336" s="12" t="str">
        <f t="shared" si="41"/>
        <v>35.30.6</v>
      </c>
      <c r="G336" s="12" t="s">
        <v>4505</v>
      </c>
      <c r="H336" s="12" t="s">
        <v>1326</v>
      </c>
      <c r="I336" s="13" t="str">
        <f t="shared" si="42"/>
        <v>35306</v>
      </c>
      <c r="J336" s="13" t="s">
        <v>1326</v>
      </c>
      <c r="K336" s="17" t="s">
        <v>1327</v>
      </c>
      <c r="L336" s="9" t="str">
        <f t="shared" si="43"/>
        <v>35.30.6 - Rozvod chladicí vody</v>
      </c>
      <c r="M336" s="9" t="s">
        <v>4506</v>
      </c>
      <c r="V336" s="13" t="s">
        <v>1326</v>
      </c>
      <c r="W336" s="12" t="s">
        <v>4505</v>
      </c>
      <c r="X336" t="str">
        <f t="shared" si="44"/>
        <v>35306</v>
      </c>
      <c r="Y336" t="s">
        <v>1326</v>
      </c>
    </row>
    <row r="337" spans="1:25" x14ac:dyDescent="0.25">
      <c r="A337" s="9">
        <v>5</v>
      </c>
      <c r="B337" s="9"/>
      <c r="C337" s="10"/>
      <c r="D337" s="10"/>
      <c r="E337" s="22" t="s">
        <v>4507</v>
      </c>
      <c r="F337" s="12" t="str">
        <f t="shared" si="41"/>
        <v>35.30.7</v>
      </c>
      <c r="G337" s="12" t="s">
        <v>4507</v>
      </c>
      <c r="H337" s="12" t="s">
        <v>1329</v>
      </c>
      <c r="I337" s="13" t="str">
        <f t="shared" si="42"/>
        <v>35307</v>
      </c>
      <c r="J337" s="13" t="s">
        <v>1329</v>
      </c>
      <c r="K337" s="17" t="s">
        <v>1330</v>
      </c>
      <c r="L337" s="9" t="str">
        <f t="shared" si="43"/>
        <v>35.30.7 - Výroba ledu</v>
      </c>
      <c r="M337" s="9" t="s">
        <v>4508</v>
      </c>
      <c r="V337" s="13" t="s">
        <v>1329</v>
      </c>
      <c r="W337" s="12" t="s">
        <v>4507</v>
      </c>
      <c r="X337" t="str">
        <f t="shared" si="44"/>
        <v>35307</v>
      </c>
      <c r="Y337" t="s">
        <v>1329</v>
      </c>
    </row>
    <row r="338" spans="1:25" x14ac:dyDescent="0.25">
      <c r="A338" s="9">
        <v>4</v>
      </c>
      <c r="B338" s="9"/>
      <c r="C338" s="10"/>
      <c r="D338" s="10"/>
      <c r="E338" s="11" t="s">
        <v>4509</v>
      </c>
      <c r="F338" s="12" t="str">
        <f>E338</f>
        <v>36.00</v>
      </c>
      <c r="G338" s="12" t="s">
        <v>4509</v>
      </c>
      <c r="H338" s="12" t="s">
        <v>4510</v>
      </c>
      <c r="I338" s="13" t="str">
        <f t="shared" si="42"/>
        <v>36000</v>
      </c>
      <c r="J338" s="13" t="s">
        <v>1334</v>
      </c>
      <c r="K338" s="14" t="s">
        <v>4511</v>
      </c>
      <c r="L338" s="9" t="str">
        <f t="shared" si="43"/>
        <v xml:space="preserve">36.00 - Shromažďování, úprava a rozvod vody </v>
      </c>
      <c r="M338" s="9" t="s">
        <v>4512</v>
      </c>
      <c r="V338" s="13" t="s">
        <v>1334</v>
      </c>
      <c r="W338" s="12" t="s">
        <v>4509</v>
      </c>
      <c r="X338" t="str">
        <f t="shared" si="44"/>
        <v>36000</v>
      </c>
      <c r="Y338" t="s">
        <v>1334</v>
      </c>
    </row>
    <row r="339" spans="1:25" x14ac:dyDescent="0.25">
      <c r="A339" s="9">
        <v>4</v>
      </c>
      <c r="B339" s="9"/>
      <c r="C339" s="10"/>
      <c r="D339" s="10"/>
      <c r="E339" s="11" t="s">
        <v>4513</v>
      </c>
      <c r="F339" s="12" t="str">
        <f>E339</f>
        <v>37.00</v>
      </c>
      <c r="G339" s="12" t="s">
        <v>4513</v>
      </c>
      <c r="H339" s="12" t="s">
        <v>4514</v>
      </c>
      <c r="I339" s="13" t="str">
        <f t="shared" si="42"/>
        <v>37000</v>
      </c>
      <c r="J339" s="13" t="s">
        <v>1339</v>
      </c>
      <c r="K339" s="17" t="s">
        <v>4516</v>
      </c>
      <c r="L339" s="9" t="str">
        <f t="shared" si="43"/>
        <v>37.00 - Činnosti související s odpadními vodami</v>
      </c>
      <c r="M339" s="9" t="s">
        <v>4517</v>
      </c>
      <c r="V339" s="13" t="s">
        <v>1339</v>
      </c>
      <c r="W339" s="12" t="s">
        <v>4513</v>
      </c>
      <c r="X339" t="str">
        <f t="shared" si="44"/>
        <v>37000</v>
      </c>
      <c r="Y339" t="s">
        <v>1339</v>
      </c>
    </row>
    <row r="340" spans="1:25" x14ac:dyDescent="0.25">
      <c r="A340" s="9">
        <v>4</v>
      </c>
      <c r="B340" s="9"/>
      <c r="C340" s="10"/>
      <c r="D340" s="10"/>
      <c r="E340" s="11" t="s">
        <v>4518</v>
      </c>
      <c r="F340" s="12" t="str">
        <f t="shared" ref="F340:F345" si="45">E340</f>
        <v>38.11</v>
      </c>
      <c r="G340" s="12" t="s">
        <v>4518</v>
      </c>
      <c r="H340" s="12" t="s">
        <v>4519</v>
      </c>
      <c r="I340" s="13" t="str">
        <f t="shared" si="42"/>
        <v>38110</v>
      </c>
      <c r="J340" s="13" t="s">
        <v>1342</v>
      </c>
      <c r="K340" s="17" t="s">
        <v>1343</v>
      </c>
      <c r="L340" s="9" t="str">
        <f t="shared" si="43"/>
        <v>38.11 - Shromažďování a sběr odpadů, kromě nebezpečných</v>
      </c>
      <c r="M340" s="9" t="s">
        <v>4520</v>
      </c>
      <c r="V340" s="13" t="s">
        <v>1342</v>
      </c>
      <c r="W340" s="12" t="s">
        <v>4518</v>
      </c>
      <c r="X340" t="str">
        <f t="shared" si="44"/>
        <v>38110</v>
      </c>
      <c r="Y340" t="s">
        <v>1342</v>
      </c>
    </row>
    <row r="341" spans="1:25" x14ac:dyDescent="0.25">
      <c r="A341" s="9">
        <v>4</v>
      </c>
      <c r="B341" s="9"/>
      <c r="C341" s="10"/>
      <c r="D341" s="10"/>
      <c r="E341" s="11" t="s">
        <v>4521</v>
      </c>
      <c r="F341" s="12" t="str">
        <f t="shared" si="45"/>
        <v>38.12</v>
      </c>
      <c r="G341" s="12" t="s">
        <v>4521</v>
      </c>
      <c r="H341" s="12" t="s">
        <v>4522</v>
      </c>
      <c r="I341" s="13" t="str">
        <f t="shared" si="42"/>
        <v>38120</v>
      </c>
      <c r="J341" s="13" t="s">
        <v>1347</v>
      </c>
      <c r="K341" s="17" t="s">
        <v>1348</v>
      </c>
      <c r="L341" s="9" t="str">
        <f t="shared" si="43"/>
        <v>38.12 - Shromažďování a sběr nebezpečných odpadů</v>
      </c>
      <c r="M341" s="9" t="s">
        <v>4523</v>
      </c>
      <c r="V341" s="13" t="s">
        <v>1347</v>
      </c>
      <c r="W341" s="12" t="s">
        <v>4521</v>
      </c>
      <c r="X341" t="str">
        <f t="shared" si="44"/>
        <v>38120</v>
      </c>
      <c r="Y341" t="s">
        <v>1347</v>
      </c>
    </row>
    <row r="342" spans="1:25" x14ac:dyDescent="0.25">
      <c r="A342" s="9">
        <v>4</v>
      </c>
      <c r="B342" s="9"/>
      <c r="C342" s="10"/>
      <c r="D342" s="10"/>
      <c r="E342" s="23" t="s">
        <v>4524</v>
      </c>
      <c r="F342" s="12" t="str">
        <f t="shared" si="45"/>
        <v>38.21</v>
      </c>
      <c r="G342" s="12" t="s">
        <v>4524</v>
      </c>
      <c r="H342" s="12" t="s">
        <v>4525</v>
      </c>
      <c r="I342" s="13" t="str">
        <f t="shared" si="42"/>
        <v>38210</v>
      </c>
      <c r="J342" s="13" t="s">
        <v>1352</v>
      </c>
      <c r="K342" s="14" t="s">
        <v>1353</v>
      </c>
      <c r="L342" s="9" t="str">
        <f t="shared" si="43"/>
        <v>38.21 - Odstraňování odpadů, kromě nebezpečných</v>
      </c>
      <c r="M342" s="9" t="s">
        <v>4526</v>
      </c>
      <c r="V342" s="13" t="s">
        <v>1352</v>
      </c>
      <c r="W342" s="12" t="s">
        <v>4524</v>
      </c>
      <c r="X342" t="str">
        <f t="shared" si="44"/>
        <v>38210</v>
      </c>
      <c r="Y342" t="s">
        <v>1352</v>
      </c>
    </row>
    <row r="343" spans="1:25" x14ac:dyDescent="0.25">
      <c r="A343" s="9">
        <v>4</v>
      </c>
      <c r="B343" s="9"/>
      <c r="C343" s="10"/>
      <c r="D343" s="10"/>
      <c r="E343" s="11" t="s">
        <v>4527</v>
      </c>
      <c r="F343" s="12" t="str">
        <f t="shared" si="45"/>
        <v>38.22</v>
      </c>
      <c r="G343" s="12" t="s">
        <v>4527</v>
      </c>
      <c r="H343" s="12" t="s">
        <v>4528</v>
      </c>
      <c r="I343" s="13" t="str">
        <f t="shared" si="42"/>
        <v>38220</v>
      </c>
      <c r="J343" s="13" t="s">
        <v>1357</v>
      </c>
      <c r="K343" s="17" t="s">
        <v>1372</v>
      </c>
      <c r="L343" s="9" t="str">
        <f t="shared" si="43"/>
        <v>38.22 - Odstraňování nebezpečných odpadů</v>
      </c>
      <c r="M343" s="9" t="s">
        <v>4529</v>
      </c>
      <c r="V343" s="13" t="s">
        <v>1357</v>
      </c>
      <c r="W343" s="12" t="s">
        <v>4527</v>
      </c>
      <c r="X343" t="str">
        <f t="shared" si="44"/>
        <v>38220</v>
      </c>
      <c r="Y343" t="s">
        <v>1357</v>
      </c>
    </row>
    <row r="344" spans="1:25" x14ac:dyDescent="0.25">
      <c r="A344" s="9">
        <v>4</v>
      </c>
      <c r="B344" s="9"/>
      <c r="C344" s="10"/>
      <c r="D344" s="10"/>
      <c r="E344" s="11" t="s">
        <v>4530</v>
      </c>
      <c r="F344" s="12" t="str">
        <f t="shared" si="45"/>
        <v>38.31</v>
      </c>
      <c r="G344" s="12" t="s">
        <v>4530</v>
      </c>
      <c r="H344" s="12" t="s">
        <v>4531</v>
      </c>
      <c r="I344" s="13" t="str">
        <f t="shared" si="42"/>
        <v>38310</v>
      </c>
      <c r="J344" s="13" t="s">
        <v>1363</v>
      </c>
      <c r="K344" s="17" t="s">
        <v>1375</v>
      </c>
      <c r="L344" s="9" t="str">
        <f t="shared" si="43"/>
        <v>38.31 - Demontáž vraků a vyřazených strojů a zařízení pro účely recyklace</v>
      </c>
      <c r="M344" s="9" t="s">
        <v>4532</v>
      </c>
      <c r="V344" s="13" t="s">
        <v>1363</v>
      </c>
      <c r="W344" s="12" t="s">
        <v>4530</v>
      </c>
      <c r="X344" t="str">
        <f t="shared" si="44"/>
        <v>38310</v>
      </c>
      <c r="Y344" t="s">
        <v>1363</v>
      </c>
    </row>
    <row r="345" spans="1:25" x14ac:dyDescent="0.25">
      <c r="A345" s="9">
        <v>4</v>
      </c>
      <c r="B345" s="9"/>
      <c r="C345" s="10"/>
      <c r="D345" s="10"/>
      <c r="E345" s="11" t="s">
        <v>4533</v>
      </c>
      <c r="F345" s="12" t="str">
        <f t="shared" si="45"/>
        <v>38.32</v>
      </c>
      <c r="G345" s="12" t="s">
        <v>4533</v>
      </c>
      <c r="H345" s="12" t="s">
        <v>4534</v>
      </c>
      <c r="I345" s="13" t="str">
        <f t="shared" si="42"/>
        <v>38320</v>
      </c>
      <c r="J345" s="13" t="s">
        <v>1366</v>
      </c>
      <c r="K345" s="17" t="s">
        <v>1377</v>
      </c>
      <c r="L345" s="9" t="str">
        <f t="shared" si="43"/>
        <v>38.32 - Úprava odpadů k dalšímu využití, kromě demontáže vraků, strojů a zařízení</v>
      </c>
      <c r="M345" s="9" t="s">
        <v>4535</v>
      </c>
      <c r="V345" s="13" t="s">
        <v>1366</v>
      </c>
      <c r="W345" s="12" t="s">
        <v>4533</v>
      </c>
      <c r="X345" t="str">
        <f t="shared" si="44"/>
        <v>38320</v>
      </c>
      <c r="Y345" t="s">
        <v>1366</v>
      </c>
    </row>
    <row r="346" spans="1:25" x14ac:dyDescent="0.25">
      <c r="A346" s="9">
        <v>4</v>
      </c>
      <c r="B346" s="9"/>
      <c r="C346" s="10"/>
      <c r="D346" s="10"/>
      <c r="E346" s="11" t="s">
        <v>4536</v>
      </c>
      <c r="F346" s="12" t="str">
        <f>E346</f>
        <v>39.00</v>
      </c>
      <c r="G346" s="12" t="s">
        <v>4536</v>
      </c>
      <c r="H346" s="12" t="s">
        <v>4537</v>
      </c>
      <c r="I346" s="13" t="str">
        <f t="shared" si="42"/>
        <v>39000</v>
      </c>
      <c r="J346" s="13" t="s">
        <v>1379</v>
      </c>
      <c r="K346" s="17" t="s">
        <v>1380</v>
      </c>
      <c r="L346" s="9" t="str">
        <f t="shared" si="43"/>
        <v>39.00 - Sanace a jiné činnosti související s odpady</v>
      </c>
      <c r="M346" s="9" t="s">
        <v>4538</v>
      </c>
      <c r="V346" s="13" t="s">
        <v>1379</v>
      </c>
      <c r="W346" s="12" t="s">
        <v>4536</v>
      </c>
      <c r="X346" t="str">
        <f t="shared" si="44"/>
        <v>39000</v>
      </c>
      <c r="Y346" t="s">
        <v>1379</v>
      </c>
    </row>
    <row r="347" spans="1:25" x14ac:dyDescent="0.25">
      <c r="A347" s="9">
        <v>4</v>
      </c>
      <c r="B347" s="9"/>
      <c r="C347" s="10"/>
      <c r="D347" s="10"/>
      <c r="E347" s="11" t="s">
        <v>4539</v>
      </c>
      <c r="F347" s="12" t="str">
        <f>E347</f>
        <v>41.10</v>
      </c>
      <c r="G347" s="12" t="s">
        <v>4539</v>
      </c>
      <c r="H347" s="12" t="s">
        <v>4540</v>
      </c>
      <c r="I347" s="13" t="str">
        <f t="shared" si="42"/>
        <v>41100</v>
      </c>
      <c r="J347" s="13" t="s">
        <v>1382</v>
      </c>
      <c r="K347" s="14" t="s">
        <v>1383</v>
      </c>
      <c r="L347" s="9" t="str">
        <f t="shared" si="43"/>
        <v>41.10 - Developerská činnost</v>
      </c>
      <c r="M347" s="9" t="s">
        <v>4541</v>
      </c>
      <c r="V347" s="13" t="s">
        <v>1382</v>
      </c>
      <c r="W347" s="12" t="s">
        <v>4539</v>
      </c>
      <c r="X347" t="str">
        <f t="shared" si="44"/>
        <v>41100</v>
      </c>
      <c r="Y347" t="s">
        <v>1382</v>
      </c>
    </row>
    <row r="348" spans="1:25" x14ac:dyDescent="0.25">
      <c r="A348" s="9">
        <v>4</v>
      </c>
      <c r="B348" s="9"/>
      <c r="C348" s="10"/>
      <c r="D348" s="10"/>
      <c r="E348" s="11" t="s">
        <v>4542</v>
      </c>
      <c r="F348" s="12" t="str">
        <f t="shared" ref="F348:F378" si="46">E348</f>
        <v>41.20</v>
      </c>
      <c r="G348" s="12" t="s">
        <v>4542</v>
      </c>
      <c r="H348" s="12" t="s">
        <v>4543</v>
      </c>
      <c r="I348" s="13" t="str">
        <f t="shared" si="42"/>
        <v>41200</v>
      </c>
      <c r="J348" s="13" t="s">
        <v>1388</v>
      </c>
      <c r="K348" s="14" t="s">
        <v>4544</v>
      </c>
      <c r="L348" s="9" t="str">
        <f t="shared" si="43"/>
        <v>41.20 - Výstavba bytových a nebytových budov</v>
      </c>
      <c r="M348" s="9" t="s">
        <v>4545</v>
      </c>
      <c r="V348" s="13" t="s">
        <v>1388</v>
      </c>
      <c r="W348" s="12" t="s">
        <v>4542</v>
      </c>
      <c r="X348" t="str">
        <f t="shared" si="44"/>
        <v>41200</v>
      </c>
      <c r="Y348" t="s">
        <v>1388</v>
      </c>
    </row>
    <row r="349" spans="1:25" ht="15.75" x14ac:dyDescent="0.25">
      <c r="A349" s="9">
        <v>5</v>
      </c>
      <c r="B349" s="9"/>
      <c r="C349" s="16"/>
      <c r="D349" s="16"/>
      <c r="E349" s="11" t="s">
        <v>4546</v>
      </c>
      <c r="F349" s="12" t="str">
        <f t="shared" si="46"/>
        <v>41.20.1</v>
      </c>
      <c r="G349" s="12" t="s">
        <v>4546</v>
      </c>
      <c r="H349" s="12" t="s">
        <v>1396</v>
      </c>
      <c r="I349" s="13" t="str">
        <f t="shared" si="42"/>
        <v>41201</v>
      </c>
      <c r="J349" s="13" t="s">
        <v>1396</v>
      </c>
      <c r="K349" s="14" t="s">
        <v>1397</v>
      </c>
      <c r="L349" s="9" t="str">
        <f t="shared" si="43"/>
        <v>41.20.1 - Výstavba bytových budov</v>
      </c>
      <c r="M349" s="9" t="s">
        <v>4547</v>
      </c>
      <c r="V349" s="13" t="s">
        <v>1396</v>
      </c>
      <c r="W349" s="12" t="s">
        <v>4546</v>
      </c>
      <c r="X349" t="str">
        <f t="shared" si="44"/>
        <v>41201</v>
      </c>
      <c r="Y349" t="s">
        <v>1396</v>
      </c>
    </row>
    <row r="350" spans="1:25" ht="15.75" x14ac:dyDescent="0.25">
      <c r="A350" s="9">
        <v>5</v>
      </c>
      <c r="B350" s="9"/>
      <c r="C350" s="16"/>
      <c r="D350" s="16"/>
      <c r="E350" s="11" t="s">
        <v>4548</v>
      </c>
      <c r="F350" s="12" t="str">
        <f t="shared" si="46"/>
        <v>41.20.2</v>
      </c>
      <c r="G350" s="12" t="s">
        <v>4548</v>
      </c>
      <c r="H350" s="12" t="s">
        <v>1399</v>
      </c>
      <c r="I350" s="13" t="str">
        <f t="shared" si="42"/>
        <v>41202</v>
      </c>
      <c r="J350" s="13" t="s">
        <v>1399</v>
      </c>
      <c r="K350" s="14" t="s">
        <v>1400</v>
      </c>
      <c r="L350" s="9" t="str">
        <f t="shared" si="43"/>
        <v>41.20.2 - Výstavba nebytových budov</v>
      </c>
      <c r="M350" s="9" t="s">
        <v>4549</v>
      </c>
      <c r="V350" s="13" t="s">
        <v>1399</v>
      </c>
      <c r="W350" s="12" t="s">
        <v>4548</v>
      </c>
      <c r="X350" t="str">
        <f t="shared" si="44"/>
        <v>41202</v>
      </c>
      <c r="Y350" t="s">
        <v>1399</v>
      </c>
    </row>
    <row r="351" spans="1:25" x14ac:dyDescent="0.25">
      <c r="A351" s="9">
        <v>4</v>
      </c>
      <c r="B351" s="9"/>
      <c r="C351" s="10"/>
      <c r="D351" s="10"/>
      <c r="E351" s="11" t="s">
        <v>4550</v>
      </c>
      <c r="F351" s="12" t="str">
        <f t="shared" si="46"/>
        <v>42.11</v>
      </c>
      <c r="G351" s="12" t="s">
        <v>4550</v>
      </c>
      <c r="H351" s="12" t="s">
        <v>4551</v>
      </c>
      <c r="I351" s="13" t="str">
        <f t="shared" si="42"/>
        <v>42110</v>
      </c>
      <c r="J351" s="13" t="s">
        <v>1402</v>
      </c>
      <c r="K351" s="14" t="s">
        <v>1403</v>
      </c>
      <c r="L351" s="9" t="str">
        <f t="shared" si="43"/>
        <v>42.11 - Výstavba silnic a dálnic</v>
      </c>
      <c r="M351" s="9" t="s">
        <v>4552</v>
      </c>
      <c r="V351" s="13" t="s">
        <v>1402</v>
      </c>
      <c r="W351" s="12" t="s">
        <v>4550</v>
      </c>
      <c r="X351" t="str">
        <f t="shared" si="44"/>
        <v>42110</v>
      </c>
      <c r="Y351" t="s">
        <v>1402</v>
      </c>
    </row>
    <row r="352" spans="1:25" x14ac:dyDescent="0.25">
      <c r="A352" s="9">
        <v>4</v>
      </c>
      <c r="B352" s="9"/>
      <c r="C352" s="10"/>
      <c r="D352" s="10"/>
      <c r="E352" s="11" t="s">
        <v>4553</v>
      </c>
      <c r="F352" s="12" t="str">
        <f t="shared" si="46"/>
        <v>42.12</v>
      </c>
      <c r="G352" s="12" t="s">
        <v>4553</v>
      </c>
      <c r="H352" s="12" t="s">
        <v>4554</v>
      </c>
      <c r="I352" s="13" t="str">
        <f t="shared" si="42"/>
        <v>42120</v>
      </c>
      <c r="J352" s="13" t="s">
        <v>1408</v>
      </c>
      <c r="K352" s="14" t="s">
        <v>1409</v>
      </c>
      <c r="L352" s="9" t="str">
        <f t="shared" si="43"/>
        <v>42.12 - Výstavba železnic a podzemních drah</v>
      </c>
      <c r="M352" s="9" t="s">
        <v>4555</v>
      </c>
      <c r="V352" s="13" t="s">
        <v>1408</v>
      </c>
      <c r="W352" s="12" t="s">
        <v>4553</v>
      </c>
      <c r="X352" t="str">
        <f t="shared" si="44"/>
        <v>42120</v>
      </c>
      <c r="Y352" t="s">
        <v>1408</v>
      </c>
    </row>
    <row r="353" spans="1:25" x14ac:dyDescent="0.25">
      <c r="A353" s="9">
        <v>4</v>
      </c>
      <c r="B353" s="9"/>
      <c r="C353" s="10"/>
      <c r="D353" s="10"/>
      <c r="E353" s="11" t="s">
        <v>4556</v>
      </c>
      <c r="F353" s="12" t="str">
        <f t="shared" si="46"/>
        <v>42.13</v>
      </c>
      <c r="G353" s="12" t="s">
        <v>4556</v>
      </c>
      <c r="H353" s="12" t="s">
        <v>4557</v>
      </c>
      <c r="I353" s="13" t="str">
        <f t="shared" si="42"/>
        <v>42130</v>
      </c>
      <c r="J353" s="13" t="s">
        <v>1411</v>
      </c>
      <c r="K353" s="14" t="s">
        <v>1412</v>
      </c>
      <c r="L353" s="9" t="str">
        <f t="shared" si="43"/>
        <v>42.13 - Výstavba mostů a tunelů</v>
      </c>
      <c r="M353" s="9" t="s">
        <v>4558</v>
      </c>
      <c r="V353" s="13" t="s">
        <v>1411</v>
      </c>
      <c r="W353" s="12" t="s">
        <v>4556</v>
      </c>
      <c r="X353" t="str">
        <f t="shared" si="44"/>
        <v>42130</v>
      </c>
      <c r="Y353" t="s">
        <v>1411</v>
      </c>
    </row>
    <row r="354" spans="1:25" x14ac:dyDescent="0.25">
      <c r="A354" s="9">
        <v>4</v>
      </c>
      <c r="B354" s="9"/>
      <c r="C354" s="10"/>
      <c r="D354" s="10"/>
      <c r="E354" s="11" t="s">
        <v>4559</v>
      </c>
      <c r="F354" s="12" t="str">
        <f t="shared" si="46"/>
        <v>42.21</v>
      </c>
      <c r="G354" s="12" t="s">
        <v>4559</v>
      </c>
      <c r="H354" s="12" t="s">
        <v>4560</v>
      </c>
      <c r="I354" s="13" t="str">
        <f t="shared" si="42"/>
        <v>42210</v>
      </c>
      <c r="J354" s="13" t="s">
        <v>1414</v>
      </c>
      <c r="K354" s="14" t="s">
        <v>1415</v>
      </c>
      <c r="L354" s="9" t="str">
        <f t="shared" si="43"/>
        <v>42.21 - Výstavba inženýrských sítí pro kapaliny a plyny</v>
      </c>
      <c r="M354" s="9" t="s">
        <v>4561</v>
      </c>
      <c r="V354" s="13" t="s">
        <v>1414</v>
      </c>
      <c r="W354" s="12" t="s">
        <v>4559</v>
      </c>
      <c r="X354" t="str">
        <f t="shared" si="44"/>
        <v>42210</v>
      </c>
      <c r="Y354" t="s">
        <v>1414</v>
      </c>
    </row>
    <row r="355" spans="1:25" ht="15.75" x14ac:dyDescent="0.25">
      <c r="A355" s="9">
        <v>5</v>
      </c>
      <c r="B355" s="9"/>
      <c r="C355" s="16"/>
      <c r="D355" s="16"/>
      <c r="E355" s="11" t="s">
        <v>4562</v>
      </c>
      <c r="F355" s="12" t="str">
        <f t="shared" si="46"/>
        <v>42.21.1</v>
      </c>
      <c r="G355" s="12" t="s">
        <v>4562</v>
      </c>
      <c r="H355" s="12" t="s">
        <v>1417</v>
      </c>
      <c r="I355" s="13" t="str">
        <f t="shared" si="42"/>
        <v>42211</v>
      </c>
      <c r="J355" s="13" t="s">
        <v>1417</v>
      </c>
      <c r="K355" s="14" t="s">
        <v>1418</v>
      </c>
      <c r="L355" s="9" t="str">
        <f t="shared" si="43"/>
        <v>42.21.1 - Výstavba inženýrských sítí pro kapaliny</v>
      </c>
      <c r="M355" s="9" t="s">
        <v>4563</v>
      </c>
      <c r="V355" s="13" t="s">
        <v>1417</v>
      </c>
      <c r="W355" s="12" t="s">
        <v>4562</v>
      </c>
      <c r="X355" t="str">
        <f t="shared" si="44"/>
        <v>42211</v>
      </c>
      <c r="Y355" t="s">
        <v>1417</v>
      </c>
    </row>
    <row r="356" spans="1:25" ht="15.75" x14ac:dyDescent="0.25">
      <c r="A356" s="9">
        <v>5</v>
      </c>
      <c r="B356" s="9"/>
      <c r="C356" s="16"/>
      <c r="D356" s="16"/>
      <c r="E356" s="11" t="s">
        <v>4564</v>
      </c>
      <c r="F356" s="12" t="str">
        <f t="shared" si="46"/>
        <v>42.21.2</v>
      </c>
      <c r="G356" s="12" t="s">
        <v>4564</v>
      </c>
      <c r="H356" s="12" t="s">
        <v>1420</v>
      </c>
      <c r="I356" s="13" t="str">
        <f t="shared" si="42"/>
        <v>42212</v>
      </c>
      <c r="J356" s="13" t="s">
        <v>1420</v>
      </c>
      <c r="K356" s="14" t="s">
        <v>1421</v>
      </c>
      <c r="L356" s="9" t="str">
        <f t="shared" si="43"/>
        <v>42.21.2 - Výstavba inženýrských sítí pro plyny</v>
      </c>
      <c r="M356" s="9" t="s">
        <v>4565</v>
      </c>
      <c r="V356" s="13" t="s">
        <v>1420</v>
      </c>
      <c r="W356" s="12" t="s">
        <v>4564</v>
      </c>
      <c r="X356" t="str">
        <f t="shared" si="44"/>
        <v>42212</v>
      </c>
      <c r="Y356" t="s">
        <v>1420</v>
      </c>
    </row>
    <row r="357" spans="1:25" x14ac:dyDescent="0.25">
      <c r="A357" s="9">
        <v>4</v>
      </c>
      <c r="B357" s="9"/>
      <c r="C357" s="10"/>
      <c r="D357" s="10"/>
      <c r="E357" s="11" t="s">
        <v>4566</v>
      </c>
      <c r="F357" s="12" t="str">
        <f t="shared" si="46"/>
        <v>42.22</v>
      </c>
      <c r="G357" s="12" t="s">
        <v>4566</v>
      </c>
      <c r="H357" s="12" t="s">
        <v>4567</v>
      </c>
      <c r="I357" s="13" t="str">
        <f t="shared" si="42"/>
        <v>42220</v>
      </c>
      <c r="J357" s="13" t="s">
        <v>1423</v>
      </c>
      <c r="K357" s="14" t="s">
        <v>4569</v>
      </c>
      <c r="L357" s="9" t="str">
        <f t="shared" si="43"/>
        <v>42.22 - Výstavba inženýrských sítí pro elektřinu a telekomunikace</v>
      </c>
      <c r="M357" s="9" t="s">
        <v>4570</v>
      </c>
      <c r="V357" s="13" t="s">
        <v>1423</v>
      </c>
      <c r="W357" s="12" t="s">
        <v>4566</v>
      </c>
      <c r="X357" t="str">
        <f t="shared" si="44"/>
        <v>42220</v>
      </c>
      <c r="Y357" t="s">
        <v>1423</v>
      </c>
    </row>
    <row r="358" spans="1:25" x14ac:dyDescent="0.25">
      <c r="A358" s="9">
        <v>4</v>
      </c>
      <c r="B358" s="9"/>
      <c r="C358" s="10"/>
      <c r="D358" s="10"/>
      <c r="E358" s="11" t="s">
        <v>4571</v>
      </c>
      <c r="F358" s="12" t="str">
        <f t="shared" si="46"/>
        <v>42.91</v>
      </c>
      <c r="G358" s="12" t="s">
        <v>4571</v>
      </c>
      <c r="H358" s="12" t="s">
        <v>4572</v>
      </c>
      <c r="I358" s="13" t="str">
        <f t="shared" si="42"/>
        <v>42910</v>
      </c>
      <c r="J358" s="13" t="s">
        <v>1426</v>
      </c>
      <c r="K358" s="14" t="s">
        <v>1427</v>
      </c>
      <c r="L358" s="9" t="str">
        <f t="shared" si="43"/>
        <v>42.91 - Výstavba vodních děl</v>
      </c>
      <c r="M358" s="9" t="s">
        <v>4573</v>
      </c>
      <c r="V358" s="13" t="s">
        <v>1426</v>
      </c>
      <c r="W358" s="12" t="s">
        <v>4571</v>
      </c>
      <c r="X358" t="str">
        <f t="shared" si="44"/>
        <v>42910</v>
      </c>
      <c r="Y358" t="s">
        <v>1426</v>
      </c>
    </row>
    <row r="359" spans="1:25" x14ac:dyDescent="0.25">
      <c r="A359" s="9">
        <v>4</v>
      </c>
      <c r="B359" s="9"/>
      <c r="C359" s="10"/>
      <c r="D359" s="10"/>
      <c r="E359" s="11" t="s">
        <v>4574</v>
      </c>
      <c r="F359" s="12" t="str">
        <f t="shared" si="46"/>
        <v>42.99</v>
      </c>
      <c r="G359" s="12" t="s">
        <v>4574</v>
      </c>
      <c r="H359" s="12" t="s">
        <v>4575</v>
      </c>
      <c r="I359" s="13" t="str">
        <f t="shared" si="42"/>
        <v>42990</v>
      </c>
      <c r="J359" s="13" t="s">
        <v>1429</v>
      </c>
      <c r="K359" s="14" t="s">
        <v>1430</v>
      </c>
      <c r="L359" s="9" t="str">
        <f t="shared" si="43"/>
        <v>42.99 - Výstavba ostatních staveb j. n.</v>
      </c>
      <c r="M359" s="9" t="s">
        <v>4576</v>
      </c>
      <c r="V359" s="13" t="s">
        <v>1429</v>
      </c>
      <c r="W359" s="12" t="s">
        <v>4574</v>
      </c>
      <c r="X359" t="str">
        <f t="shared" si="44"/>
        <v>42990</v>
      </c>
      <c r="Y359" t="s">
        <v>1429</v>
      </c>
    </row>
    <row r="360" spans="1:25" x14ac:dyDescent="0.25">
      <c r="A360" s="9">
        <v>4</v>
      </c>
      <c r="B360" s="9"/>
      <c r="C360" s="10"/>
      <c r="D360" s="10"/>
      <c r="E360" s="11" t="s">
        <v>4577</v>
      </c>
      <c r="F360" s="12" t="str">
        <f t="shared" si="46"/>
        <v>43.11</v>
      </c>
      <c r="G360" s="12" t="s">
        <v>4577</v>
      </c>
      <c r="H360" s="12" t="s">
        <v>4578</v>
      </c>
      <c r="I360" s="13" t="str">
        <f t="shared" si="42"/>
        <v>43110</v>
      </c>
      <c r="J360" s="13" t="s">
        <v>1434</v>
      </c>
      <c r="K360" s="14" t="s">
        <v>1435</v>
      </c>
      <c r="L360" s="9" t="str">
        <f t="shared" si="43"/>
        <v>43.11 - Demolice</v>
      </c>
      <c r="M360" s="9" t="s">
        <v>4579</v>
      </c>
      <c r="V360" s="13" t="s">
        <v>1434</v>
      </c>
      <c r="W360" s="12" t="s">
        <v>4577</v>
      </c>
      <c r="X360" t="str">
        <f t="shared" si="44"/>
        <v>43110</v>
      </c>
      <c r="Y360" t="s">
        <v>1434</v>
      </c>
    </row>
    <row r="361" spans="1:25" x14ac:dyDescent="0.25">
      <c r="A361" s="9">
        <v>4</v>
      </c>
      <c r="B361" s="9"/>
      <c r="C361" s="10"/>
      <c r="D361" s="10"/>
      <c r="E361" s="11" t="s">
        <v>4580</v>
      </c>
      <c r="F361" s="12" t="str">
        <f t="shared" si="46"/>
        <v>43.12</v>
      </c>
      <c r="G361" s="12" t="s">
        <v>4580</v>
      </c>
      <c r="H361" s="12" t="s">
        <v>4581</v>
      </c>
      <c r="I361" s="13" t="str">
        <f t="shared" si="42"/>
        <v>43120</v>
      </c>
      <c r="J361" s="13" t="s">
        <v>1437</v>
      </c>
      <c r="K361" s="14" t="s">
        <v>1438</v>
      </c>
      <c r="L361" s="9" t="str">
        <f t="shared" si="43"/>
        <v>43.12 - Příprava staveniště</v>
      </c>
      <c r="M361" s="9" t="s">
        <v>4582</v>
      </c>
      <c r="V361" s="13" t="s">
        <v>1437</v>
      </c>
      <c r="W361" s="12" t="s">
        <v>4580</v>
      </c>
      <c r="X361" t="str">
        <f t="shared" si="44"/>
        <v>43120</v>
      </c>
      <c r="Y361" t="s">
        <v>1437</v>
      </c>
    </row>
    <row r="362" spans="1:25" x14ac:dyDescent="0.25">
      <c r="A362" s="9">
        <v>4</v>
      </c>
      <c r="B362" s="9"/>
      <c r="C362" s="10"/>
      <c r="D362" s="10"/>
      <c r="E362" s="11" t="s">
        <v>4583</v>
      </c>
      <c r="F362" s="12" t="str">
        <f t="shared" si="46"/>
        <v>43.13</v>
      </c>
      <c r="G362" s="12" t="s">
        <v>4583</v>
      </c>
      <c r="H362" s="12" t="s">
        <v>4584</v>
      </c>
      <c r="I362" s="13" t="str">
        <f t="shared" si="42"/>
        <v>43130</v>
      </c>
      <c r="J362" s="13" t="s">
        <v>1440</v>
      </c>
      <c r="K362" s="14" t="s">
        <v>1441</v>
      </c>
      <c r="L362" s="9" t="str">
        <f t="shared" si="43"/>
        <v>43.13 - Průzkumné vrtné práce</v>
      </c>
      <c r="M362" s="9" t="s">
        <v>4585</v>
      </c>
      <c r="V362" s="13" t="s">
        <v>1440</v>
      </c>
      <c r="W362" s="12" t="s">
        <v>4583</v>
      </c>
      <c r="X362" t="str">
        <f t="shared" si="44"/>
        <v>43130</v>
      </c>
      <c r="Y362" t="s">
        <v>1440</v>
      </c>
    </row>
    <row r="363" spans="1:25" x14ac:dyDescent="0.25">
      <c r="A363" s="9">
        <v>4</v>
      </c>
      <c r="B363" s="9"/>
      <c r="C363" s="10"/>
      <c r="D363" s="10"/>
      <c r="E363" s="11" t="s">
        <v>4586</v>
      </c>
      <c r="F363" s="12" t="str">
        <f t="shared" si="46"/>
        <v>43.21</v>
      </c>
      <c r="G363" s="12" t="s">
        <v>4586</v>
      </c>
      <c r="H363" s="12" t="s">
        <v>4587</v>
      </c>
      <c r="I363" s="13" t="str">
        <f t="shared" si="42"/>
        <v>43210</v>
      </c>
      <c r="J363" s="13" t="s">
        <v>1443</v>
      </c>
      <c r="K363" s="14" t="s">
        <v>1444</v>
      </c>
      <c r="L363" s="9" t="str">
        <f t="shared" si="43"/>
        <v>43.21 - Elektrické instalace</v>
      </c>
      <c r="M363" s="9" t="s">
        <v>4588</v>
      </c>
      <c r="V363" s="13" t="s">
        <v>1443</v>
      </c>
      <c r="W363" s="12" t="s">
        <v>4586</v>
      </c>
      <c r="X363" t="str">
        <f t="shared" si="44"/>
        <v>43210</v>
      </c>
      <c r="Y363" t="s">
        <v>1443</v>
      </c>
    </row>
    <row r="364" spans="1:25" x14ac:dyDescent="0.25">
      <c r="A364" s="9">
        <v>4</v>
      </c>
      <c r="B364" s="9"/>
      <c r="C364" s="10"/>
      <c r="D364" s="10"/>
      <c r="E364" s="11" t="s">
        <v>4589</v>
      </c>
      <c r="F364" s="12" t="str">
        <f t="shared" si="46"/>
        <v>43.22</v>
      </c>
      <c r="G364" s="12" t="s">
        <v>4589</v>
      </c>
      <c r="H364" s="12" t="s">
        <v>4590</v>
      </c>
      <c r="I364" s="13" t="str">
        <f t="shared" si="42"/>
        <v>43220</v>
      </c>
      <c r="J364" s="13" t="s">
        <v>1446</v>
      </c>
      <c r="K364" s="14" t="s">
        <v>1447</v>
      </c>
      <c r="L364" s="9" t="str">
        <f t="shared" si="43"/>
        <v>43.22 - Instalace vody, odpadu, plynu, topení a klimatizace</v>
      </c>
      <c r="M364" s="9" t="s">
        <v>4591</v>
      </c>
      <c r="V364" s="13" t="s">
        <v>1446</v>
      </c>
      <c r="W364" s="12" t="s">
        <v>4589</v>
      </c>
      <c r="X364" t="str">
        <f t="shared" si="44"/>
        <v>43220</v>
      </c>
      <c r="Y364" t="s">
        <v>1446</v>
      </c>
    </row>
    <row r="365" spans="1:25" x14ac:dyDescent="0.25">
      <c r="A365" s="9">
        <v>4</v>
      </c>
      <c r="B365" s="9"/>
      <c r="C365" s="10"/>
      <c r="D365" s="10"/>
      <c r="E365" s="11" t="s">
        <v>4592</v>
      </c>
      <c r="F365" s="12" t="str">
        <f t="shared" si="46"/>
        <v>43.29</v>
      </c>
      <c r="G365" s="12" t="s">
        <v>4592</v>
      </c>
      <c r="H365" s="12" t="s">
        <v>4593</v>
      </c>
      <c r="I365" s="13" t="str">
        <f t="shared" si="42"/>
        <v>43290</v>
      </c>
      <c r="J365" s="13" t="s">
        <v>1451</v>
      </c>
      <c r="K365" s="14" t="s">
        <v>1452</v>
      </c>
      <c r="L365" s="9" t="str">
        <f t="shared" si="43"/>
        <v>43.29 - Ostatní stavební instalace</v>
      </c>
      <c r="M365" s="9" t="s">
        <v>4594</v>
      </c>
      <c r="V365" s="13" t="s">
        <v>1451</v>
      </c>
      <c r="W365" s="12" t="s">
        <v>4592</v>
      </c>
      <c r="X365" t="str">
        <f t="shared" si="44"/>
        <v>43290</v>
      </c>
      <c r="Y365" t="s">
        <v>1451</v>
      </c>
    </row>
    <row r="366" spans="1:25" x14ac:dyDescent="0.25">
      <c r="A366" s="9">
        <v>4</v>
      </c>
      <c r="B366" s="9"/>
      <c r="C366" s="10"/>
      <c r="D366" s="10"/>
      <c r="E366" s="11" t="s">
        <v>4595</v>
      </c>
      <c r="F366" s="12" t="str">
        <f t="shared" si="46"/>
        <v>43.31</v>
      </c>
      <c r="G366" s="12" t="s">
        <v>4595</v>
      </c>
      <c r="H366" s="12" t="s">
        <v>4596</v>
      </c>
      <c r="I366" s="13" t="str">
        <f t="shared" si="42"/>
        <v>43310</v>
      </c>
      <c r="J366" s="13" t="s">
        <v>1459</v>
      </c>
      <c r="K366" s="14" t="s">
        <v>1460</v>
      </c>
      <c r="L366" s="9" t="str">
        <f t="shared" si="43"/>
        <v>43.31 - Omítkářské práce</v>
      </c>
      <c r="M366" s="9" t="s">
        <v>4597</v>
      </c>
      <c r="V366" s="13" t="s">
        <v>1459</v>
      </c>
      <c r="W366" s="12" t="s">
        <v>4595</v>
      </c>
      <c r="X366" t="str">
        <f t="shared" si="44"/>
        <v>43310</v>
      </c>
      <c r="Y366" t="s">
        <v>1459</v>
      </c>
    </row>
    <row r="367" spans="1:25" x14ac:dyDescent="0.25">
      <c r="A367" s="9">
        <v>4</v>
      </c>
      <c r="B367" s="9"/>
      <c r="C367" s="10"/>
      <c r="D367" s="10"/>
      <c r="E367" s="11" t="s">
        <v>4598</v>
      </c>
      <c r="F367" s="12" t="str">
        <f t="shared" si="46"/>
        <v>43.32</v>
      </c>
      <c r="G367" s="12" t="s">
        <v>4598</v>
      </c>
      <c r="H367" s="12" t="s">
        <v>4599</v>
      </c>
      <c r="I367" s="13" t="str">
        <f t="shared" si="42"/>
        <v>43320</v>
      </c>
      <c r="J367" s="13" t="s">
        <v>1462</v>
      </c>
      <c r="K367" s="14" t="s">
        <v>1463</v>
      </c>
      <c r="L367" s="9" t="str">
        <f t="shared" si="43"/>
        <v>43.32 - Truhlářské práce</v>
      </c>
      <c r="M367" s="9" t="s">
        <v>4600</v>
      </c>
      <c r="V367" s="13" t="s">
        <v>1462</v>
      </c>
      <c r="W367" s="12" t="s">
        <v>4598</v>
      </c>
      <c r="X367" t="str">
        <f t="shared" si="44"/>
        <v>43320</v>
      </c>
      <c r="Y367" t="s">
        <v>1462</v>
      </c>
    </row>
    <row r="368" spans="1:25" x14ac:dyDescent="0.25">
      <c r="A368" s="9">
        <v>4</v>
      </c>
      <c r="B368" s="9"/>
      <c r="C368" s="10"/>
      <c r="D368" s="10"/>
      <c r="E368" s="11" t="s">
        <v>4601</v>
      </c>
      <c r="F368" s="12" t="str">
        <f t="shared" si="46"/>
        <v>43.33</v>
      </c>
      <c r="G368" s="12" t="s">
        <v>4601</v>
      </c>
      <c r="H368" s="12" t="s">
        <v>4602</v>
      </c>
      <c r="I368" s="13" t="str">
        <f t="shared" si="42"/>
        <v>43330</v>
      </c>
      <c r="J368" s="13" t="s">
        <v>1465</v>
      </c>
      <c r="K368" s="14" t="s">
        <v>1466</v>
      </c>
      <c r="L368" s="9" t="str">
        <f t="shared" si="43"/>
        <v>43.33 - Obkládání stěn a pokládání podlahových krytin</v>
      </c>
      <c r="M368" s="9" t="s">
        <v>4603</v>
      </c>
      <c r="V368" s="13" t="s">
        <v>1465</v>
      </c>
      <c r="W368" s="12" t="s">
        <v>4601</v>
      </c>
      <c r="X368" t="str">
        <f t="shared" si="44"/>
        <v>43330</v>
      </c>
      <c r="Y368" t="s">
        <v>1465</v>
      </c>
    </row>
    <row r="369" spans="1:25" x14ac:dyDescent="0.25">
      <c r="A369" s="9">
        <v>4</v>
      </c>
      <c r="B369" s="9"/>
      <c r="C369" s="10"/>
      <c r="D369" s="10"/>
      <c r="E369" s="11" t="s">
        <v>4604</v>
      </c>
      <c r="F369" s="12" t="str">
        <f t="shared" si="46"/>
        <v>43.34</v>
      </c>
      <c r="G369" s="12" t="s">
        <v>4604</v>
      </c>
      <c r="H369" s="12" t="s">
        <v>4605</v>
      </c>
      <c r="I369" s="13" t="str">
        <f t="shared" si="42"/>
        <v>43340</v>
      </c>
      <c r="J369" s="13" t="s">
        <v>1468</v>
      </c>
      <c r="K369" s="14" t="s">
        <v>1469</v>
      </c>
      <c r="L369" s="9" t="str">
        <f t="shared" si="43"/>
        <v>43.34 - Sklenářské, malířské a natěračské práce</v>
      </c>
      <c r="M369" s="9" t="s">
        <v>4606</v>
      </c>
      <c r="V369" s="13" t="s">
        <v>1468</v>
      </c>
      <c r="W369" s="12" t="s">
        <v>4604</v>
      </c>
      <c r="X369" t="str">
        <f t="shared" si="44"/>
        <v>43340</v>
      </c>
      <c r="Y369" t="s">
        <v>1468</v>
      </c>
    </row>
    <row r="370" spans="1:25" ht="15.75" x14ac:dyDescent="0.25">
      <c r="A370" s="9">
        <v>5</v>
      </c>
      <c r="B370" s="9"/>
      <c r="C370" s="16"/>
      <c r="D370" s="16"/>
      <c r="E370" s="11" t="s">
        <v>4607</v>
      </c>
      <c r="F370" s="12" t="str">
        <f t="shared" si="46"/>
        <v>43.34.1</v>
      </c>
      <c r="G370" s="12" t="s">
        <v>4607</v>
      </c>
      <c r="H370" s="12" t="s">
        <v>1471</v>
      </c>
      <c r="I370" s="13" t="str">
        <f t="shared" si="42"/>
        <v>43341</v>
      </c>
      <c r="J370" s="13" t="s">
        <v>1471</v>
      </c>
      <c r="K370" s="14" t="s">
        <v>1472</v>
      </c>
      <c r="L370" s="9" t="str">
        <f t="shared" si="43"/>
        <v>43.34.1 - Sklenářské práce</v>
      </c>
      <c r="M370" s="9" t="s">
        <v>4608</v>
      </c>
      <c r="V370" s="13" t="s">
        <v>1471</v>
      </c>
      <c r="W370" s="12" t="s">
        <v>4607</v>
      </c>
      <c r="X370" t="str">
        <f t="shared" si="44"/>
        <v>43341</v>
      </c>
      <c r="Y370" t="s">
        <v>1471</v>
      </c>
    </row>
    <row r="371" spans="1:25" ht="15.75" x14ac:dyDescent="0.25">
      <c r="A371" s="9">
        <v>5</v>
      </c>
      <c r="B371" s="9"/>
      <c r="C371" s="16"/>
      <c r="D371" s="16"/>
      <c r="E371" s="11" t="s">
        <v>4609</v>
      </c>
      <c r="F371" s="12" t="str">
        <f t="shared" si="46"/>
        <v>43.34.2</v>
      </c>
      <c r="G371" s="12" t="s">
        <v>4609</v>
      </c>
      <c r="H371" s="12" t="s">
        <v>1474</v>
      </c>
      <c r="I371" s="13" t="str">
        <f t="shared" si="42"/>
        <v>43342</v>
      </c>
      <c r="J371" s="13" t="s">
        <v>1474</v>
      </c>
      <c r="K371" s="17" t="s">
        <v>1475</v>
      </c>
      <c r="L371" s="9" t="str">
        <f t="shared" si="43"/>
        <v>43.34.2 - Malířské a natěračské práce</v>
      </c>
      <c r="M371" s="9" t="s">
        <v>4610</v>
      </c>
      <c r="V371" s="13" t="s">
        <v>1474</v>
      </c>
      <c r="W371" s="12" t="s">
        <v>4609</v>
      </c>
      <c r="X371" t="str">
        <f t="shared" si="44"/>
        <v>43342</v>
      </c>
      <c r="Y371" t="s">
        <v>1474</v>
      </c>
    </row>
    <row r="372" spans="1:25" x14ac:dyDescent="0.25">
      <c r="A372" s="9">
        <v>4</v>
      </c>
      <c r="B372" s="9"/>
      <c r="C372" s="10"/>
      <c r="D372" s="10"/>
      <c r="E372" s="11" t="s">
        <v>4611</v>
      </c>
      <c r="F372" s="12" t="str">
        <f t="shared" si="46"/>
        <v>43.39</v>
      </c>
      <c r="G372" s="12" t="s">
        <v>4611</v>
      </c>
      <c r="H372" s="12" t="s">
        <v>4612</v>
      </c>
      <c r="I372" s="13" t="str">
        <f t="shared" si="42"/>
        <v>43390</v>
      </c>
      <c r="J372" s="13" t="s">
        <v>1477</v>
      </c>
      <c r="K372" s="14" t="s">
        <v>1478</v>
      </c>
      <c r="L372" s="9" t="str">
        <f t="shared" si="43"/>
        <v>43.39 - Ostatní kompletační a dokončovací práce</v>
      </c>
      <c r="M372" s="9" t="s">
        <v>4613</v>
      </c>
      <c r="V372" s="13" t="s">
        <v>1477</v>
      </c>
      <c r="W372" s="12" t="s">
        <v>4611</v>
      </c>
      <c r="X372" t="str">
        <f t="shared" si="44"/>
        <v>43390</v>
      </c>
      <c r="Y372" t="s">
        <v>1477</v>
      </c>
    </row>
    <row r="373" spans="1:25" x14ac:dyDescent="0.25">
      <c r="A373" s="9">
        <v>4</v>
      </c>
      <c r="B373" s="9"/>
      <c r="C373" s="10"/>
      <c r="D373" s="10"/>
      <c r="E373" s="11" t="s">
        <v>4614</v>
      </c>
      <c r="F373" s="12" t="str">
        <f t="shared" si="46"/>
        <v>43.91</v>
      </c>
      <c r="G373" s="12" t="s">
        <v>4614</v>
      </c>
      <c r="H373" s="12" t="s">
        <v>4615</v>
      </c>
      <c r="I373" s="13" t="str">
        <f t="shared" si="42"/>
        <v>43910</v>
      </c>
      <c r="J373" s="13" t="s">
        <v>1487</v>
      </c>
      <c r="K373" s="14" t="s">
        <v>1488</v>
      </c>
      <c r="L373" s="9" t="str">
        <f t="shared" si="43"/>
        <v>43.91 - Pokrývačské práce</v>
      </c>
      <c r="M373" s="9" t="s">
        <v>4616</v>
      </c>
      <c r="V373" s="13" t="s">
        <v>1487</v>
      </c>
      <c r="W373" s="12" t="s">
        <v>4614</v>
      </c>
      <c r="X373" t="str">
        <f t="shared" si="44"/>
        <v>43910</v>
      </c>
      <c r="Y373" t="s">
        <v>1487</v>
      </c>
    </row>
    <row r="374" spans="1:25" x14ac:dyDescent="0.25">
      <c r="A374" s="9">
        <v>4</v>
      </c>
      <c r="B374" s="9"/>
      <c r="C374" s="10"/>
      <c r="D374" s="10"/>
      <c r="E374" s="11" t="s">
        <v>4617</v>
      </c>
      <c r="F374" s="12" t="str">
        <f t="shared" si="46"/>
        <v>43.99</v>
      </c>
      <c r="G374" s="12" t="s">
        <v>4617</v>
      </c>
      <c r="H374" s="12" t="s">
        <v>4618</v>
      </c>
      <c r="I374" s="13" t="str">
        <f t="shared" si="42"/>
        <v>43990</v>
      </c>
      <c r="J374" s="13" t="s">
        <v>1393</v>
      </c>
      <c r="K374" s="14" t="s">
        <v>1394</v>
      </c>
      <c r="L374" s="9" t="str">
        <f t="shared" si="43"/>
        <v>43.99 - Ostatní specializované stavební činnosti j. n.</v>
      </c>
      <c r="M374" s="9" t="s">
        <v>4619</v>
      </c>
      <c r="V374" s="13" t="s">
        <v>1393</v>
      </c>
      <c r="W374" s="12" t="s">
        <v>4617</v>
      </c>
      <c r="X374" t="str">
        <f t="shared" si="44"/>
        <v>43990</v>
      </c>
      <c r="Y374" t="s">
        <v>1393</v>
      </c>
    </row>
    <row r="375" spans="1:25" x14ac:dyDescent="0.25">
      <c r="A375" s="9">
        <v>5</v>
      </c>
      <c r="B375" s="9"/>
      <c r="C375" s="10"/>
      <c r="D375" s="10"/>
      <c r="E375" s="11" t="s">
        <v>4620</v>
      </c>
      <c r="F375" s="12" t="str">
        <f t="shared" si="46"/>
        <v>43.99.1</v>
      </c>
      <c r="G375" s="12" t="s">
        <v>4620</v>
      </c>
      <c r="H375" s="12" t="s">
        <v>1498</v>
      </c>
      <c r="I375" s="13" t="str">
        <f t="shared" si="42"/>
        <v>43991</v>
      </c>
      <c r="J375" s="13" t="s">
        <v>1498</v>
      </c>
      <c r="K375" s="14" t="s">
        <v>1499</v>
      </c>
      <c r="L375" s="9" t="str">
        <f t="shared" si="43"/>
        <v>43.99.1 - Montáž a demontáž lešení a bednění</v>
      </c>
      <c r="M375" s="9" t="s">
        <v>4621</v>
      </c>
      <c r="V375" s="13" t="s">
        <v>1498</v>
      </c>
      <c r="W375" s="12" t="s">
        <v>4620</v>
      </c>
      <c r="X375" t="str">
        <f t="shared" si="44"/>
        <v>43991</v>
      </c>
      <c r="Y375" t="s">
        <v>1498</v>
      </c>
    </row>
    <row r="376" spans="1:25" ht="15.75" x14ac:dyDescent="0.25">
      <c r="A376" s="9">
        <v>5</v>
      </c>
      <c r="B376" s="9"/>
      <c r="C376" s="16"/>
      <c r="D376" s="16"/>
      <c r="E376" s="11" t="s">
        <v>4622</v>
      </c>
      <c r="F376" s="12" t="str">
        <f t="shared" si="46"/>
        <v>43.99.9</v>
      </c>
      <c r="G376" s="12" t="s">
        <v>4622</v>
      </c>
      <c r="H376" s="12" t="s">
        <v>1501</v>
      </c>
      <c r="I376" s="13" t="str">
        <f t="shared" si="42"/>
        <v>43999</v>
      </c>
      <c r="J376" s="13" t="s">
        <v>1501</v>
      </c>
      <c r="K376" s="14" t="s">
        <v>1502</v>
      </c>
      <c r="L376" s="9" t="str">
        <f t="shared" si="43"/>
        <v>43.99.9 - Jiné specializované stavební činnosti j. n.</v>
      </c>
      <c r="M376" s="9" t="s">
        <v>4623</v>
      </c>
      <c r="V376" s="13" t="s">
        <v>1501</v>
      </c>
      <c r="W376" s="12" t="s">
        <v>4622</v>
      </c>
      <c r="X376" t="str">
        <f t="shared" si="44"/>
        <v>43999</v>
      </c>
      <c r="Y376" t="s">
        <v>1501</v>
      </c>
    </row>
    <row r="377" spans="1:25" x14ac:dyDescent="0.25">
      <c r="A377" s="9">
        <v>4</v>
      </c>
      <c r="B377" s="9"/>
      <c r="C377" s="10"/>
      <c r="D377" s="10"/>
      <c r="E377" s="11" t="s">
        <v>4624</v>
      </c>
      <c r="F377" s="12" t="str">
        <f t="shared" si="46"/>
        <v>45.11</v>
      </c>
      <c r="G377" s="12" t="s">
        <v>4624</v>
      </c>
      <c r="H377" s="12" t="s">
        <v>4625</v>
      </c>
      <c r="I377" s="13" t="str">
        <f t="shared" si="42"/>
        <v>45110</v>
      </c>
      <c r="J377" s="13" t="s">
        <v>1507</v>
      </c>
      <c r="K377" s="14" t="s">
        <v>4627</v>
      </c>
      <c r="L377" s="9" t="str">
        <f t="shared" si="43"/>
        <v>45.11 - Obchod s automobily a jinými lehkými motorovými vozidly</v>
      </c>
      <c r="M377" s="9" t="s">
        <v>4628</v>
      </c>
      <c r="V377" s="13" t="s">
        <v>1507</v>
      </c>
      <c r="W377" s="12" t="s">
        <v>4624</v>
      </c>
      <c r="X377" t="str">
        <f t="shared" si="44"/>
        <v>45110</v>
      </c>
      <c r="Y377" t="s">
        <v>1507</v>
      </c>
    </row>
    <row r="378" spans="1:25" x14ac:dyDescent="0.25">
      <c r="A378" s="9">
        <v>4</v>
      </c>
      <c r="B378" s="9"/>
      <c r="C378" s="10"/>
      <c r="D378" s="10"/>
      <c r="E378" s="11" t="s">
        <v>4629</v>
      </c>
      <c r="F378" s="12" t="str">
        <f t="shared" si="46"/>
        <v>45.19</v>
      </c>
      <c r="G378" s="12" t="s">
        <v>4629</v>
      </c>
      <c r="H378" s="12" t="s">
        <v>4630</v>
      </c>
      <c r="I378" s="13" t="str">
        <f t="shared" si="42"/>
        <v>45190</v>
      </c>
      <c r="J378" s="13" t="s">
        <v>1521</v>
      </c>
      <c r="K378" s="14" t="s">
        <v>4632</v>
      </c>
      <c r="L378" s="9" t="str">
        <f t="shared" si="43"/>
        <v>45.19 - Obchod s ostatními motorovými vozidly, kromě motocyklů</v>
      </c>
      <c r="M378" s="9" t="s">
        <v>4633</v>
      </c>
      <c r="V378" s="13" t="s">
        <v>1521</v>
      </c>
      <c r="W378" s="12" t="s">
        <v>4629</v>
      </c>
      <c r="X378" t="str">
        <f t="shared" si="44"/>
        <v>45190</v>
      </c>
      <c r="Y378" t="s">
        <v>1521</v>
      </c>
    </row>
    <row r="379" spans="1:25" x14ac:dyDescent="0.25">
      <c r="A379" s="9">
        <v>4</v>
      </c>
      <c r="B379" s="9"/>
      <c r="C379" s="10"/>
      <c r="D379" s="10"/>
      <c r="E379" s="11" t="s">
        <v>4634</v>
      </c>
      <c r="F379" s="12" t="str">
        <f>E379</f>
        <v>45.20</v>
      </c>
      <c r="G379" s="12" t="s">
        <v>4634</v>
      </c>
      <c r="H379" s="12" t="s">
        <v>4635</v>
      </c>
      <c r="I379" s="13" t="str">
        <f t="shared" si="42"/>
        <v>45200</v>
      </c>
      <c r="J379" s="13" t="s">
        <v>1525</v>
      </c>
      <c r="K379" s="14" t="s">
        <v>1526</v>
      </c>
      <c r="L379" s="9" t="str">
        <f t="shared" si="43"/>
        <v>45.20 - Opravy a údržba motorových vozidel, kromě motocyklů</v>
      </c>
      <c r="M379" s="9" t="s">
        <v>4636</v>
      </c>
      <c r="V379" s="13" t="s">
        <v>1525</v>
      </c>
      <c r="W379" s="12" t="s">
        <v>4634</v>
      </c>
      <c r="X379" t="str">
        <f t="shared" si="44"/>
        <v>45200</v>
      </c>
      <c r="Y379" t="s">
        <v>1525</v>
      </c>
    </row>
    <row r="380" spans="1:25" x14ac:dyDescent="0.25">
      <c r="A380" s="9">
        <v>4</v>
      </c>
      <c r="B380" s="9"/>
      <c r="C380" s="10"/>
      <c r="D380" s="10"/>
      <c r="E380" s="11" t="s">
        <v>4637</v>
      </c>
      <c r="F380" s="12" t="str">
        <f t="shared" ref="F380:F381" si="47">E380</f>
        <v>45.31</v>
      </c>
      <c r="G380" s="12" t="s">
        <v>4637</v>
      </c>
      <c r="H380" s="12" t="s">
        <v>4638</v>
      </c>
      <c r="I380" s="13" t="str">
        <f t="shared" si="42"/>
        <v>45310</v>
      </c>
      <c r="J380" s="13" t="s">
        <v>1531</v>
      </c>
      <c r="K380" s="14" t="s">
        <v>1532</v>
      </c>
      <c r="L380" s="9" t="str">
        <f t="shared" si="43"/>
        <v>45.31 - Velkoobchod s díly a příslušenstvím pro motorová vozidla, kromě motocyklů</v>
      </c>
      <c r="M380" s="9" t="s">
        <v>4639</v>
      </c>
      <c r="V380" s="13" t="s">
        <v>1531</v>
      </c>
      <c r="W380" s="12" t="s">
        <v>4637</v>
      </c>
      <c r="X380" t="str">
        <f t="shared" si="44"/>
        <v>45310</v>
      </c>
      <c r="Y380" t="s">
        <v>1531</v>
      </c>
    </row>
    <row r="381" spans="1:25" x14ac:dyDescent="0.25">
      <c r="A381" s="9">
        <v>4</v>
      </c>
      <c r="B381" s="9"/>
      <c r="C381" s="10"/>
      <c r="D381" s="10"/>
      <c r="E381" s="11" t="s">
        <v>4640</v>
      </c>
      <c r="F381" s="12" t="str">
        <f t="shared" si="47"/>
        <v>45.32</v>
      </c>
      <c r="G381" s="12" t="s">
        <v>4640</v>
      </c>
      <c r="H381" s="12" t="s">
        <v>4641</v>
      </c>
      <c r="I381" s="13" t="str">
        <f t="shared" si="42"/>
        <v>45320</v>
      </c>
      <c r="J381" s="13" t="s">
        <v>1537</v>
      </c>
      <c r="K381" s="14" t="s">
        <v>1538</v>
      </c>
      <c r="L381" s="9" t="str">
        <f t="shared" si="43"/>
        <v>45.32 - Maloobchod s díly a příslušenstvím pro motorová vozidla, kromě motocyklů</v>
      </c>
      <c r="M381" s="9" t="s">
        <v>4642</v>
      </c>
      <c r="V381" s="13" t="s">
        <v>1537</v>
      </c>
      <c r="W381" s="12" t="s">
        <v>4640</v>
      </c>
      <c r="X381" t="str">
        <f t="shared" si="44"/>
        <v>45320</v>
      </c>
      <c r="Y381" t="s">
        <v>1537</v>
      </c>
    </row>
    <row r="382" spans="1:25" x14ac:dyDescent="0.25">
      <c r="A382" s="9">
        <v>4</v>
      </c>
      <c r="B382" s="9"/>
      <c r="C382" s="10"/>
      <c r="D382" s="10"/>
      <c r="E382" s="11" t="s">
        <v>4643</v>
      </c>
      <c r="F382" s="12" t="str">
        <f>E382</f>
        <v>45.40</v>
      </c>
      <c r="G382" s="12" t="s">
        <v>4643</v>
      </c>
      <c r="H382" s="12" t="s">
        <v>4644</v>
      </c>
      <c r="I382" s="13" t="str">
        <f t="shared" si="42"/>
        <v>45400</v>
      </c>
      <c r="J382" s="13" t="s">
        <v>1543</v>
      </c>
      <c r="K382" s="14" t="s">
        <v>4646</v>
      </c>
      <c r="L382" s="9" t="str">
        <f t="shared" si="43"/>
        <v>45.40 - Obchod, opravy a údržba motocyklů, jejich dílů a příslušenství</v>
      </c>
      <c r="M382" s="9" t="s">
        <v>4647</v>
      </c>
      <c r="V382" s="13" t="s">
        <v>1543</v>
      </c>
      <c r="W382" s="12" t="s">
        <v>4643</v>
      </c>
      <c r="X382" t="str">
        <f t="shared" si="44"/>
        <v>45400</v>
      </c>
      <c r="Y382" t="s">
        <v>1543</v>
      </c>
    </row>
    <row r="383" spans="1:25" x14ac:dyDescent="0.25">
      <c r="A383" s="9">
        <v>4</v>
      </c>
      <c r="B383" s="9"/>
      <c r="C383" s="10"/>
      <c r="D383" s="10"/>
      <c r="E383" s="22" t="s">
        <v>4648</v>
      </c>
      <c r="F383" s="12" t="str">
        <f t="shared" ref="F383:F440" si="48">E383</f>
        <v>46.11</v>
      </c>
      <c r="G383" s="12" t="s">
        <v>4648</v>
      </c>
      <c r="H383" s="12" t="s">
        <v>4649</v>
      </c>
      <c r="I383" s="13" t="str">
        <f t="shared" si="42"/>
        <v>46110</v>
      </c>
      <c r="J383" s="13" t="s">
        <v>1555</v>
      </c>
      <c r="K383" s="14" t="s">
        <v>4651</v>
      </c>
      <c r="L383" s="9" t="str">
        <f t="shared" si="43"/>
        <v xml:space="preserve">46.11 - Zprostředkování velkoobchodu a velkoobchod v zastoupení se základními zemědělskými produkty, živými zvířaty, textilními surovinami a polotovary </v>
      </c>
      <c r="M383" s="9" t="s">
        <v>4652</v>
      </c>
      <c r="V383" s="13" t="s">
        <v>1555</v>
      </c>
      <c r="W383" s="12" t="s">
        <v>4648</v>
      </c>
      <c r="X383" t="str">
        <f t="shared" si="44"/>
        <v>46110</v>
      </c>
      <c r="Y383" t="s">
        <v>1555</v>
      </c>
    </row>
    <row r="384" spans="1:25" x14ac:dyDescent="0.25">
      <c r="A384" s="9">
        <v>4</v>
      </c>
      <c r="B384" s="9"/>
      <c r="C384" s="10"/>
      <c r="D384" s="10"/>
      <c r="E384" s="11" t="s">
        <v>4653</v>
      </c>
      <c r="F384" s="12" t="str">
        <f t="shared" si="48"/>
        <v>46.12</v>
      </c>
      <c r="G384" s="12" t="s">
        <v>4653</v>
      </c>
      <c r="H384" s="12" t="s">
        <v>4654</v>
      </c>
      <c r="I384" s="13" t="str">
        <f t="shared" si="42"/>
        <v>46120</v>
      </c>
      <c r="J384" s="13" t="s">
        <v>1559</v>
      </c>
      <c r="K384" s="14" t="s">
        <v>4656</v>
      </c>
      <c r="L384" s="9" t="str">
        <f t="shared" si="43"/>
        <v xml:space="preserve">46.12 - Zprostředkování velkoobchodu a velkoobchod v zastoupení s palivy, rudami, kovy a průmyslovými chemikáliemi </v>
      </c>
      <c r="M384" s="9" t="s">
        <v>4657</v>
      </c>
      <c r="V384" s="13" t="s">
        <v>1559</v>
      </c>
      <c r="W384" s="12" t="s">
        <v>4653</v>
      </c>
      <c r="X384" t="str">
        <f t="shared" si="44"/>
        <v>46120</v>
      </c>
      <c r="Y384" t="s">
        <v>1559</v>
      </c>
    </row>
    <row r="385" spans="1:25" x14ac:dyDescent="0.25">
      <c r="A385" s="9">
        <v>4</v>
      </c>
      <c r="B385" s="9"/>
      <c r="C385" s="10"/>
      <c r="D385" s="10"/>
      <c r="E385" s="11" t="s">
        <v>4658</v>
      </c>
      <c r="F385" s="12" t="str">
        <f t="shared" si="48"/>
        <v>46.13</v>
      </c>
      <c r="G385" s="12" t="s">
        <v>4658</v>
      </c>
      <c r="H385" s="12" t="s">
        <v>4659</v>
      </c>
      <c r="I385" s="13" t="str">
        <f t="shared" si="42"/>
        <v>46130</v>
      </c>
      <c r="J385" s="13" t="s">
        <v>1564</v>
      </c>
      <c r="K385" s="17" t="s">
        <v>4661</v>
      </c>
      <c r="L385" s="9" t="str">
        <f t="shared" si="43"/>
        <v>46.13 - Zprostředkování velkoobchodu a velkoobchod v zastoupení se dřevem a stavebními materiály</v>
      </c>
      <c r="M385" s="9" t="s">
        <v>4662</v>
      </c>
      <c r="V385" s="13" t="s">
        <v>1564</v>
      </c>
      <c r="W385" s="12" t="s">
        <v>4658</v>
      </c>
      <c r="X385" t="str">
        <f t="shared" si="44"/>
        <v>46130</v>
      </c>
      <c r="Y385" t="s">
        <v>1564</v>
      </c>
    </row>
    <row r="386" spans="1:25" x14ac:dyDescent="0.25">
      <c r="A386" s="9">
        <v>4</v>
      </c>
      <c r="B386" s="9"/>
      <c r="C386" s="10"/>
      <c r="D386" s="10"/>
      <c r="E386" s="11" t="s">
        <v>4663</v>
      </c>
      <c r="F386" s="12" t="str">
        <f t="shared" si="48"/>
        <v>46.14</v>
      </c>
      <c r="G386" s="12" t="s">
        <v>4663</v>
      </c>
      <c r="H386" s="12" t="s">
        <v>4664</v>
      </c>
      <c r="I386" s="13" t="str">
        <f t="shared" si="42"/>
        <v>46140</v>
      </c>
      <c r="J386" s="13" t="s">
        <v>1569</v>
      </c>
      <c r="K386" s="14" t="s">
        <v>4666</v>
      </c>
      <c r="L386" s="9" t="str">
        <f t="shared" si="43"/>
        <v>46.14 - Zprostředkování velkoobchodu a velkoobchod v zastoupení se stroji, průmyslovým zařízením, loděmi a letadly</v>
      </c>
      <c r="M386" s="9" t="s">
        <v>4667</v>
      </c>
      <c r="V386" s="13" t="s">
        <v>1569</v>
      </c>
      <c r="W386" s="12" t="s">
        <v>4663</v>
      </c>
      <c r="X386" t="str">
        <f t="shared" si="44"/>
        <v>46140</v>
      </c>
      <c r="Y386" t="s">
        <v>1569</v>
      </c>
    </row>
    <row r="387" spans="1:25" x14ac:dyDescent="0.25">
      <c r="A387" s="9">
        <v>4</v>
      </c>
      <c r="B387" s="9"/>
      <c r="C387" s="10"/>
      <c r="D387" s="10"/>
      <c r="E387" s="11" t="s">
        <v>4668</v>
      </c>
      <c r="F387" s="12" t="str">
        <f t="shared" si="48"/>
        <v>46.15</v>
      </c>
      <c r="G387" s="12" t="s">
        <v>4668</v>
      </c>
      <c r="H387" s="12" t="s">
        <v>4669</v>
      </c>
      <c r="I387" s="13" t="str">
        <f t="shared" si="42"/>
        <v>46150</v>
      </c>
      <c r="J387" s="13" t="s">
        <v>1574</v>
      </c>
      <c r="K387" s="14" t="s">
        <v>4671</v>
      </c>
      <c r="L387" s="9" t="str">
        <f t="shared" si="43"/>
        <v>46.15 - Zprostředkování velkoobchodu a velkoobchod v zastoupení s nábytkem, železářským zbožím a potřebami převážně pro domácnost</v>
      </c>
      <c r="M387" s="9" t="s">
        <v>4672</v>
      </c>
      <c r="V387" s="13" t="s">
        <v>1574</v>
      </c>
      <c r="W387" s="12" t="s">
        <v>4668</v>
      </c>
      <c r="X387" t="str">
        <f t="shared" si="44"/>
        <v>46150</v>
      </c>
      <c r="Y387" t="s">
        <v>1574</v>
      </c>
    </row>
    <row r="388" spans="1:25" x14ac:dyDescent="0.25">
      <c r="A388" s="9">
        <v>4</v>
      </c>
      <c r="B388" s="9"/>
      <c r="C388" s="10"/>
      <c r="D388" s="10"/>
      <c r="E388" s="11" t="s">
        <v>4673</v>
      </c>
      <c r="F388" s="12" t="str">
        <f t="shared" si="48"/>
        <v>46.16</v>
      </c>
      <c r="G388" s="12" t="s">
        <v>4673</v>
      </c>
      <c r="H388" s="12" t="s">
        <v>4674</v>
      </c>
      <c r="I388" s="13" t="str">
        <f t="shared" ref="I388:I451" si="49">IF(LEN(H388)=1,H388,IF(LEN(H388)=2,_xlfn.CONCAT(H388,"000"),IF(LEN(H388)=3,_xlfn.CONCAT(H388,"00"),IF(LEN(H388)=4,_xlfn.CONCAT(H388,"0"),IF(LEN(H388)=5,_xlfn.CONCAT(H388,""),H388)))))</f>
        <v>46160</v>
      </c>
      <c r="J388" s="13" t="s">
        <v>1579</v>
      </c>
      <c r="K388" s="14" t="s">
        <v>4676</v>
      </c>
      <c r="L388" s="9" t="str">
        <f t="shared" ref="L388:L451" si="50">G388&amp;" - "&amp;K388</f>
        <v>46.16 - Zprostředkování velkoobchodu a velkoobchod v zastoupení s textilem, oděvy, kožešinami, obuví a koženými výrobky</v>
      </c>
      <c r="M388" s="9" t="s">
        <v>4677</v>
      </c>
      <c r="V388" s="13" t="s">
        <v>1579</v>
      </c>
      <c r="W388" s="12" t="s">
        <v>4673</v>
      </c>
      <c r="X388" t="str">
        <f t="shared" si="44"/>
        <v>46160</v>
      </c>
      <c r="Y388" t="s">
        <v>1579</v>
      </c>
    </row>
    <row r="389" spans="1:25" x14ac:dyDescent="0.25">
      <c r="A389" s="9">
        <v>4</v>
      </c>
      <c r="B389" s="9"/>
      <c r="C389" s="10"/>
      <c r="D389" s="10"/>
      <c r="E389" s="11" t="s">
        <v>4678</v>
      </c>
      <c r="F389" s="12" t="str">
        <f t="shared" si="48"/>
        <v>46.17</v>
      </c>
      <c r="G389" s="12" t="s">
        <v>4678</v>
      </c>
      <c r="H389" s="12" t="s">
        <v>4679</v>
      </c>
      <c r="I389" s="13" t="str">
        <f t="shared" si="49"/>
        <v>46170</v>
      </c>
      <c r="J389" s="13" t="s">
        <v>1584</v>
      </c>
      <c r="K389" s="14" t="s">
        <v>4681</v>
      </c>
      <c r="L389" s="9" t="str">
        <f t="shared" si="50"/>
        <v>46.17 - Zprostředkování velkoobchodu a velkoobchod v zastoupení s potravinami, nápoji, tabákem a tabákovými výrobky</v>
      </c>
      <c r="M389" s="9" t="s">
        <v>4682</v>
      </c>
      <c r="V389" s="13" t="s">
        <v>1584</v>
      </c>
      <c r="W389" s="12" t="s">
        <v>4678</v>
      </c>
      <c r="X389" t="str">
        <f t="shared" ref="X389:X452" si="51">CLEAN(V389)</f>
        <v>46170</v>
      </c>
      <c r="Y389" t="s">
        <v>1584</v>
      </c>
    </row>
    <row r="390" spans="1:25" x14ac:dyDescent="0.25">
      <c r="A390" s="9">
        <v>4</v>
      </c>
      <c r="B390" s="9"/>
      <c r="C390" s="10"/>
      <c r="D390" s="10"/>
      <c r="E390" s="22" t="s">
        <v>4683</v>
      </c>
      <c r="F390" s="12" t="str">
        <f t="shared" si="48"/>
        <v>46.18</v>
      </c>
      <c r="G390" s="12" t="s">
        <v>4683</v>
      </c>
      <c r="H390" s="12" t="s">
        <v>4684</v>
      </c>
      <c r="I390" s="13" t="str">
        <f t="shared" si="49"/>
        <v>46180</v>
      </c>
      <c r="J390" s="13" t="s">
        <v>1510</v>
      </c>
      <c r="K390" s="14" t="s">
        <v>4686</v>
      </c>
      <c r="L390" s="9" t="str">
        <f t="shared" si="50"/>
        <v>46.18 - Zprostředkování specializovaného velkoobchodu a specializovaný velkoobchod v zastoupení s ostatními výrobky</v>
      </c>
      <c r="M390" s="9" t="s">
        <v>4687</v>
      </c>
      <c r="V390" s="13" t="s">
        <v>1510</v>
      </c>
      <c r="W390" s="12" t="s">
        <v>4683</v>
      </c>
      <c r="X390" t="str">
        <f t="shared" si="51"/>
        <v>46180</v>
      </c>
      <c r="Y390" t="s">
        <v>1510</v>
      </c>
    </row>
    <row r="391" spans="1:25" ht="15.75" x14ac:dyDescent="0.25">
      <c r="A391" s="9">
        <v>5</v>
      </c>
      <c r="B391" s="9"/>
      <c r="C391" s="16"/>
      <c r="D391" s="16"/>
      <c r="E391" s="11" t="s">
        <v>4688</v>
      </c>
      <c r="F391" s="12" t="str">
        <f t="shared" si="48"/>
        <v>46.18.1</v>
      </c>
      <c r="G391" s="12" t="s">
        <v>4688</v>
      </c>
      <c r="H391" s="12" t="s">
        <v>1592</v>
      </c>
      <c r="I391" s="13" t="str">
        <f t="shared" si="49"/>
        <v>46181</v>
      </c>
      <c r="J391" s="13" t="s">
        <v>1592</v>
      </c>
      <c r="K391" s="14" t="s">
        <v>4690</v>
      </c>
      <c r="L391" s="9" t="str">
        <f t="shared" si="50"/>
        <v>46.18.1 - Zprostředkování velkoobchodu a velkoobchod v zastoupení s papírenskými výrobky</v>
      </c>
      <c r="M391" s="9" t="s">
        <v>4691</v>
      </c>
      <c r="V391" s="13" t="s">
        <v>1592</v>
      </c>
      <c r="W391" s="12" t="s">
        <v>4688</v>
      </c>
      <c r="X391" t="str">
        <f t="shared" si="51"/>
        <v>46181</v>
      </c>
      <c r="Y391" t="s">
        <v>1592</v>
      </c>
    </row>
    <row r="392" spans="1:25" ht="15.75" x14ac:dyDescent="0.25">
      <c r="A392" s="9">
        <v>5</v>
      </c>
      <c r="B392" s="9"/>
      <c r="C392" s="16"/>
      <c r="D392" s="16"/>
      <c r="E392" s="11" t="s">
        <v>4692</v>
      </c>
      <c r="F392" s="12" t="str">
        <f t="shared" si="48"/>
        <v>46.18.9</v>
      </c>
      <c r="G392" s="12" t="s">
        <v>4692</v>
      </c>
      <c r="H392" s="12" t="s">
        <v>1595</v>
      </c>
      <c r="I392" s="13" t="str">
        <f t="shared" si="49"/>
        <v>46189</v>
      </c>
      <c r="J392" s="13" t="s">
        <v>1595</v>
      </c>
      <c r="K392" s="14" t="s">
        <v>4694</v>
      </c>
      <c r="L392" s="9" t="str">
        <f t="shared" si="50"/>
        <v>46.18.9 - Zprostředkování specializovaného velkoobchodu a velkoobchod v zastoupení s ostatními výrobky j. n.</v>
      </c>
      <c r="M392" s="9" t="s">
        <v>4695</v>
      </c>
      <c r="V392" s="13" t="s">
        <v>1595</v>
      </c>
      <c r="W392" s="12" t="s">
        <v>4692</v>
      </c>
      <c r="X392" t="str">
        <f t="shared" si="51"/>
        <v>46189</v>
      </c>
      <c r="Y392" t="s">
        <v>1595</v>
      </c>
    </row>
    <row r="393" spans="1:25" x14ac:dyDescent="0.25">
      <c r="A393" s="9">
        <v>4</v>
      </c>
      <c r="B393" s="9"/>
      <c r="C393" s="15"/>
      <c r="D393" s="10"/>
      <c r="E393" s="11" t="s">
        <v>4696</v>
      </c>
      <c r="F393" s="12" t="str">
        <f t="shared" si="48"/>
        <v>46.19</v>
      </c>
      <c r="G393" s="12" t="s">
        <v>4696</v>
      </c>
      <c r="H393" s="12" t="s">
        <v>4697</v>
      </c>
      <c r="I393" s="13" t="str">
        <f t="shared" si="49"/>
        <v>46190</v>
      </c>
      <c r="J393" s="13" t="s">
        <v>1598</v>
      </c>
      <c r="K393" s="14" t="s">
        <v>4699</v>
      </c>
      <c r="L393" s="9" t="str">
        <f t="shared" si="50"/>
        <v>46.19 - Zprostředkování nespecializovaného velkoobchodu a nespecializovaný velkoobchod v zastoupení</v>
      </c>
      <c r="M393" s="9" t="s">
        <v>4700</v>
      </c>
      <c r="V393" s="13" t="s">
        <v>1598</v>
      </c>
      <c r="W393" s="12" t="s">
        <v>4696</v>
      </c>
      <c r="X393" t="str">
        <f t="shared" si="51"/>
        <v>46190</v>
      </c>
      <c r="Y393" t="s">
        <v>1598</v>
      </c>
    </row>
    <row r="394" spans="1:25" x14ac:dyDescent="0.25">
      <c r="A394" s="9">
        <v>4</v>
      </c>
      <c r="B394" s="9"/>
      <c r="C394" s="10"/>
      <c r="D394" s="10"/>
      <c r="E394" s="11" t="s">
        <v>4701</v>
      </c>
      <c r="F394" s="12" t="str">
        <f t="shared" si="48"/>
        <v>46.21</v>
      </c>
      <c r="G394" s="12" t="s">
        <v>4701</v>
      </c>
      <c r="H394" s="12" t="s">
        <v>4702</v>
      </c>
      <c r="I394" s="13" t="str">
        <f t="shared" si="49"/>
        <v>46210</v>
      </c>
      <c r="J394" s="13" t="s">
        <v>1602</v>
      </c>
      <c r="K394" s="14" t="s">
        <v>4704</v>
      </c>
      <c r="L394" s="9" t="str">
        <f t="shared" si="50"/>
        <v>46.21 - Velkoobchod s obilím, surovým tabákem, osivy a krmivy</v>
      </c>
      <c r="M394" s="9" t="s">
        <v>4705</v>
      </c>
      <c r="V394" s="13" t="s">
        <v>1602</v>
      </c>
      <c r="W394" s="12" t="s">
        <v>4701</v>
      </c>
      <c r="X394" t="str">
        <f t="shared" si="51"/>
        <v>46210</v>
      </c>
      <c r="Y394" t="s">
        <v>1602</v>
      </c>
    </row>
    <row r="395" spans="1:25" x14ac:dyDescent="0.25">
      <c r="A395" s="9">
        <v>4</v>
      </c>
      <c r="B395" s="9"/>
      <c r="C395" s="10"/>
      <c r="D395" s="10"/>
      <c r="E395" s="11" t="s">
        <v>4706</v>
      </c>
      <c r="F395" s="12" t="str">
        <f t="shared" si="48"/>
        <v>46.22</v>
      </c>
      <c r="G395" s="12" t="s">
        <v>4706</v>
      </c>
      <c r="H395" s="12" t="s">
        <v>4707</v>
      </c>
      <c r="I395" s="13" t="str">
        <f t="shared" si="49"/>
        <v>46220</v>
      </c>
      <c r="J395" s="13" t="s">
        <v>1606</v>
      </c>
      <c r="K395" s="14" t="s">
        <v>4709</v>
      </c>
      <c r="L395" s="9" t="str">
        <f t="shared" si="50"/>
        <v>46.22 - Velkoobchod s květinami a jinými rostlinami</v>
      </c>
      <c r="M395" s="9" t="s">
        <v>4710</v>
      </c>
      <c r="V395" s="13" t="s">
        <v>1606</v>
      </c>
      <c r="W395" s="12" t="s">
        <v>4706</v>
      </c>
      <c r="X395" t="str">
        <f t="shared" si="51"/>
        <v>46220</v>
      </c>
      <c r="Y395" t="s">
        <v>1606</v>
      </c>
    </row>
    <row r="396" spans="1:25" x14ac:dyDescent="0.25">
      <c r="A396" s="9">
        <v>4</v>
      </c>
      <c r="B396" s="9"/>
      <c r="C396" s="10"/>
      <c r="D396" s="10"/>
      <c r="E396" s="11" t="s">
        <v>4711</v>
      </c>
      <c r="F396" s="12" t="str">
        <f t="shared" si="48"/>
        <v>46.23</v>
      </c>
      <c r="G396" s="12" t="s">
        <v>4711</v>
      </c>
      <c r="H396" s="12" t="s">
        <v>4712</v>
      </c>
      <c r="I396" s="13" t="str">
        <f t="shared" si="49"/>
        <v>46230</v>
      </c>
      <c r="J396" s="13" t="s">
        <v>1609</v>
      </c>
      <c r="K396" s="14" t="s">
        <v>1610</v>
      </c>
      <c r="L396" s="9" t="str">
        <f t="shared" si="50"/>
        <v>46.23 - Velkoobchod s živými zvířaty</v>
      </c>
      <c r="M396" s="9" t="s">
        <v>4713</v>
      </c>
      <c r="V396" s="13" t="s">
        <v>1609</v>
      </c>
      <c r="W396" s="12" t="s">
        <v>4711</v>
      </c>
      <c r="X396" t="str">
        <f t="shared" si="51"/>
        <v>46230</v>
      </c>
      <c r="Y396" t="s">
        <v>1609</v>
      </c>
    </row>
    <row r="397" spans="1:25" x14ac:dyDescent="0.25">
      <c r="A397" s="9">
        <v>4</v>
      </c>
      <c r="B397" s="9"/>
      <c r="C397" s="10"/>
      <c r="D397" s="10"/>
      <c r="E397" s="11" t="s">
        <v>4714</v>
      </c>
      <c r="F397" s="12" t="str">
        <f t="shared" si="48"/>
        <v>46.24</v>
      </c>
      <c r="G397" s="12" t="s">
        <v>4714</v>
      </c>
      <c r="H397" s="12" t="s">
        <v>4715</v>
      </c>
      <c r="I397" s="13" t="str">
        <f t="shared" si="49"/>
        <v>46240</v>
      </c>
      <c r="J397" s="13" t="s">
        <v>1612</v>
      </c>
      <c r="K397" s="14" t="s">
        <v>4717</v>
      </c>
      <c r="L397" s="9" t="str">
        <f t="shared" si="50"/>
        <v>46.24 - Velkoobchod se surovými kůžemi, kožešinami a usněmi</v>
      </c>
      <c r="M397" s="9" t="s">
        <v>4718</v>
      </c>
      <c r="V397" s="13" t="s">
        <v>1612</v>
      </c>
      <c r="W397" s="12" t="s">
        <v>4714</v>
      </c>
      <c r="X397" t="str">
        <f t="shared" si="51"/>
        <v>46240</v>
      </c>
      <c r="Y397" t="s">
        <v>1612</v>
      </c>
    </row>
    <row r="398" spans="1:25" x14ac:dyDescent="0.25">
      <c r="A398" s="9">
        <v>4</v>
      </c>
      <c r="B398" s="9"/>
      <c r="C398" s="10"/>
      <c r="D398" s="10"/>
      <c r="E398" s="11" t="s">
        <v>4719</v>
      </c>
      <c r="F398" s="12" t="str">
        <f t="shared" si="48"/>
        <v>46.31</v>
      </c>
      <c r="G398" s="12" t="s">
        <v>4719</v>
      </c>
      <c r="H398" s="12" t="s">
        <v>4720</v>
      </c>
      <c r="I398" s="13" t="str">
        <f t="shared" si="49"/>
        <v>46310</v>
      </c>
      <c r="J398" s="13" t="s">
        <v>1615</v>
      </c>
      <c r="K398" s="14" t="s">
        <v>4722</v>
      </c>
      <c r="L398" s="9" t="str">
        <f t="shared" si="50"/>
        <v xml:space="preserve">46.31 - Velkoobchod s ovocem a zeleninou </v>
      </c>
      <c r="M398" s="9" t="s">
        <v>4723</v>
      </c>
      <c r="V398" s="13" t="s">
        <v>1615</v>
      </c>
      <c r="W398" s="12" t="s">
        <v>4719</v>
      </c>
      <c r="X398" t="str">
        <f t="shared" si="51"/>
        <v>46310</v>
      </c>
      <c r="Y398" t="s">
        <v>1615</v>
      </c>
    </row>
    <row r="399" spans="1:25" x14ac:dyDescent="0.25">
      <c r="A399" s="9">
        <v>4</v>
      </c>
      <c r="B399" s="9"/>
      <c r="C399" s="10"/>
      <c r="D399" s="10"/>
      <c r="E399" s="11" t="s">
        <v>4724</v>
      </c>
      <c r="F399" s="12" t="str">
        <f t="shared" si="48"/>
        <v>46.32</v>
      </c>
      <c r="G399" s="12" t="s">
        <v>4724</v>
      </c>
      <c r="H399" s="12" t="s">
        <v>4725</v>
      </c>
      <c r="I399" s="13" t="str">
        <f t="shared" si="49"/>
        <v>46320</v>
      </c>
      <c r="J399" s="13" t="s">
        <v>1618</v>
      </c>
      <c r="K399" s="14" t="s">
        <v>4727</v>
      </c>
      <c r="L399" s="9" t="str">
        <f t="shared" si="50"/>
        <v>46.32 - Velkoobchod s masem a masnými výrobky</v>
      </c>
      <c r="M399" s="9" t="s">
        <v>4728</v>
      </c>
      <c r="V399" s="13" t="s">
        <v>1618</v>
      </c>
      <c r="W399" s="12" t="s">
        <v>4724</v>
      </c>
      <c r="X399" t="str">
        <f t="shared" si="51"/>
        <v>46320</v>
      </c>
      <c r="Y399" t="s">
        <v>1618</v>
      </c>
    </row>
    <row r="400" spans="1:25" x14ac:dyDescent="0.25">
      <c r="A400" s="9">
        <v>4</v>
      </c>
      <c r="B400" s="9"/>
      <c r="C400" s="10"/>
      <c r="D400" s="10"/>
      <c r="E400" s="11" t="s">
        <v>4729</v>
      </c>
      <c r="F400" s="12" t="str">
        <f t="shared" si="48"/>
        <v>46.33</v>
      </c>
      <c r="G400" s="12" t="s">
        <v>4729</v>
      </c>
      <c r="H400" s="12" t="s">
        <v>4730</v>
      </c>
      <c r="I400" s="13" t="str">
        <f t="shared" si="49"/>
        <v>46330</v>
      </c>
      <c r="J400" s="13" t="s">
        <v>1622</v>
      </c>
      <c r="K400" s="14" t="s">
        <v>1623</v>
      </c>
      <c r="L400" s="9" t="str">
        <f t="shared" si="50"/>
        <v>46.33 - Velkoobchod s mléčnými výrobky, vejci, jedlými oleji a tuky</v>
      </c>
      <c r="M400" s="9" t="s">
        <v>4731</v>
      </c>
      <c r="V400" s="13" t="s">
        <v>1622</v>
      </c>
      <c r="W400" s="12" t="s">
        <v>4729</v>
      </c>
      <c r="X400" t="str">
        <f t="shared" si="51"/>
        <v>46330</v>
      </c>
      <c r="Y400" t="s">
        <v>1622</v>
      </c>
    </row>
    <row r="401" spans="1:25" x14ac:dyDescent="0.25">
      <c r="A401" s="9">
        <v>4</v>
      </c>
      <c r="B401" s="9"/>
      <c r="C401" s="10"/>
      <c r="D401" s="10"/>
      <c r="E401" s="11" t="s">
        <v>4732</v>
      </c>
      <c r="F401" s="12" t="str">
        <f t="shared" si="48"/>
        <v>46.34</v>
      </c>
      <c r="G401" s="12" t="s">
        <v>4732</v>
      </c>
      <c r="H401" s="12" t="s">
        <v>4733</v>
      </c>
      <c r="I401" s="13" t="str">
        <f t="shared" si="49"/>
        <v>46340</v>
      </c>
      <c r="J401" s="13" t="s">
        <v>1626</v>
      </c>
      <c r="K401" s="14" t="s">
        <v>1627</v>
      </c>
      <c r="L401" s="9" t="str">
        <f t="shared" si="50"/>
        <v>46.34 - Velkoobchod s nápoji</v>
      </c>
      <c r="M401" s="9" t="s">
        <v>4734</v>
      </c>
      <c r="V401" s="13" t="s">
        <v>1626</v>
      </c>
      <c r="W401" s="12" t="s">
        <v>4732</v>
      </c>
      <c r="X401" t="str">
        <f t="shared" si="51"/>
        <v>46340</v>
      </c>
      <c r="Y401" t="s">
        <v>1626</v>
      </c>
    </row>
    <row r="402" spans="1:25" x14ac:dyDescent="0.25">
      <c r="A402" s="9">
        <v>4</v>
      </c>
      <c r="B402" s="9"/>
      <c r="C402" s="10"/>
      <c r="D402" s="10"/>
      <c r="E402" s="11" t="s">
        <v>4735</v>
      </c>
      <c r="F402" s="12" t="str">
        <f t="shared" si="48"/>
        <v>46.35</v>
      </c>
      <c r="G402" s="12" t="s">
        <v>4735</v>
      </c>
      <c r="H402" s="12" t="s">
        <v>4736</v>
      </c>
      <c r="I402" s="13" t="str">
        <f t="shared" si="49"/>
        <v>46350</v>
      </c>
      <c r="J402" s="13" t="s">
        <v>1629</v>
      </c>
      <c r="K402" s="14" t="s">
        <v>4738</v>
      </c>
      <c r="L402" s="9" t="str">
        <f t="shared" si="50"/>
        <v>46.35 - Velkoobchod s tabákovými výrobky</v>
      </c>
      <c r="M402" s="9" t="s">
        <v>4739</v>
      </c>
      <c r="V402" s="13" t="s">
        <v>1629</v>
      </c>
      <c r="W402" s="12" t="s">
        <v>4735</v>
      </c>
      <c r="X402" t="str">
        <f t="shared" si="51"/>
        <v>46350</v>
      </c>
      <c r="Y402" t="s">
        <v>1629</v>
      </c>
    </row>
    <row r="403" spans="1:25" x14ac:dyDescent="0.25">
      <c r="A403" s="9">
        <v>4</v>
      </c>
      <c r="B403" s="9"/>
      <c r="C403" s="10"/>
      <c r="D403" s="10"/>
      <c r="E403" s="11" t="s">
        <v>4740</v>
      </c>
      <c r="F403" s="12" t="str">
        <f t="shared" si="48"/>
        <v>46.36</v>
      </c>
      <c r="G403" s="12" t="s">
        <v>4740</v>
      </c>
      <c r="H403" s="12" t="s">
        <v>4741</v>
      </c>
      <c r="I403" s="13" t="str">
        <f t="shared" si="49"/>
        <v>46360</v>
      </c>
      <c r="J403" s="13" t="s">
        <v>1632</v>
      </c>
      <c r="K403" s="14" t="s">
        <v>4743</v>
      </c>
      <c r="L403" s="9" t="str">
        <f t="shared" si="50"/>
        <v>46.36 - Velkoobchod s cukrem, čokoládou a cukrovinkami</v>
      </c>
      <c r="M403" s="9" t="s">
        <v>4744</v>
      </c>
      <c r="V403" s="13" t="s">
        <v>1632</v>
      </c>
      <c r="W403" s="12" t="s">
        <v>4740</v>
      </c>
      <c r="X403" t="str">
        <f t="shared" si="51"/>
        <v>46360</v>
      </c>
      <c r="Y403" t="s">
        <v>1632</v>
      </c>
    </row>
    <row r="404" spans="1:25" x14ac:dyDescent="0.25">
      <c r="A404" s="9">
        <v>4</v>
      </c>
      <c r="B404" s="9"/>
      <c r="C404" s="10"/>
      <c r="D404" s="10"/>
      <c r="E404" s="11" t="s">
        <v>4745</v>
      </c>
      <c r="F404" s="12" t="str">
        <f t="shared" si="48"/>
        <v>46.37</v>
      </c>
      <c r="G404" s="12" t="s">
        <v>4745</v>
      </c>
      <c r="H404" s="12" t="s">
        <v>4746</v>
      </c>
      <c r="I404" s="13" t="str">
        <f t="shared" si="49"/>
        <v>46370</v>
      </c>
      <c r="J404" s="13" t="s">
        <v>1635</v>
      </c>
      <c r="K404" s="14" t="s">
        <v>4748</v>
      </c>
      <c r="L404" s="9" t="str">
        <f t="shared" si="50"/>
        <v>46.37 - Velkoobchod s kávou, čajem, kakaem a kořením</v>
      </c>
      <c r="M404" s="9" t="s">
        <v>4749</v>
      </c>
      <c r="V404" s="13" t="s">
        <v>1635</v>
      </c>
      <c r="W404" s="12" t="s">
        <v>4745</v>
      </c>
      <c r="X404" t="str">
        <f t="shared" si="51"/>
        <v>46370</v>
      </c>
      <c r="Y404" t="s">
        <v>1635</v>
      </c>
    </row>
    <row r="405" spans="1:25" x14ac:dyDescent="0.25">
      <c r="A405" s="9">
        <v>4</v>
      </c>
      <c r="B405" s="9"/>
      <c r="C405" s="10"/>
      <c r="D405" s="10"/>
      <c r="E405" s="11" t="s">
        <v>4750</v>
      </c>
      <c r="F405" s="12" t="str">
        <f t="shared" si="48"/>
        <v>46.38</v>
      </c>
      <c r="G405" s="12" t="s">
        <v>4750</v>
      </c>
      <c r="H405" s="12" t="s">
        <v>4751</v>
      </c>
      <c r="I405" s="13" t="str">
        <f t="shared" si="49"/>
        <v>46380</v>
      </c>
      <c r="J405" s="13" t="s">
        <v>1638</v>
      </c>
      <c r="K405" s="14" t="s">
        <v>4753</v>
      </c>
      <c r="L405" s="9" t="str">
        <f t="shared" si="50"/>
        <v>46.38 - Specializovaný velkoobchod s jinými potravinami, včetně ryb, korýšů a měkkýšů</v>
      </c>
      <c r="M405" s="9" t="s">
        <v>4754</v>
      </c>
      <c r="V405" s="13" t="s">
        <v>1638</v>
      </c>
      <c r="W405" s="12" t="s">
        <v>4750</v>
      </c>
      <c r="X405" t="str">
        <f t="shared" si="51"/>
        <v>46380</v>
      </c>
      <c r="Y405" t="s">
        <v>1638</v>
      </c>
    </row>
    <row r="406" spans="1:25" x14ac:dyDescent="0.25">
      <c r="A406" s="9">
        <v>4</v>
      </c>
      <c r="B406" s="9"/>
      <c r="C406" s="10"/>
      <c r="D406" s="10"/>
      <c r="E406" s="11" t="s">
        <v>4755</v>
      </c>
      <c r="F406" s="12" t="str">
        <f t="shared" si="48"/>
        <v>46.39</v>
      </c>
      <c r="G406" s="12" t="s">
        <v>4755</v>
      </c>
      <c r="H406" s="12" t="s">
        <v>4756</v>
      </c>
      <c r="I406" s="13" t="str">
        <f t="shared" si="49"/>
        <v>46390</v>
      </c>
      <c r="J406" s="13" t="s">
        <v>1642</v>
      </c>
      <c r="K406" s="14" t="s">
        <v>4758</v>
      </c>
      <c r="L406" s="9" t="str">
        <f t="shared" si="50"/>
        <v>46.39 - Nespecializovaný velkoobchod s potravinami, nápoji a tabákovými výrobky</v>
      </c>
      <c r="M406" s="9" t="s">
        <v>4759</v>
      </c>
      <c r="V406" s="13" t="s">
        <v>1642</v>
      </c>
      <c r="W406" s="12" t="s">
        <v>4755</v>
      </c>
      <c r="X406" t="str">
        <f t="shared" si="51"/>
        <v>46390</v>
      </c>
      <c r="Y406" t="s">
        <v>1642</v>
      </c>
    </row>
    <row r="407" spans="1:25" x14ac:dyDescent="0.25">
      <c r="A407" s="9">
        <v>4</v>
      </c>
      <c r="B407" s="9"/>
      <c r="C407" s="10"/>
      <c r="D407" s="10"/>
      <c r="E407" s="11" t="s">
        <v>4760</v>
      </c>
      <c r="F407" s="12" t="str">
        <f t="shared" si="48"/>
        <v>46.41</v>
      </c>
      <c r="G407" s="12" t="s">
        <v>4760</v>
      </c>
      <c r="H407" s="12" t="s">
        <v>4761</v>
      </c>
      <c r="I407" s="13" t="str">
        <f t="shared" si="49"/>
        <v>46410</v>
      </c>
      <c r="J407" s="13" t="s">
        <v>1646</v>
      </c>
      <c r="K407" s="14" t="s">
        <v>4763</v>
      </c>
      <c r="L407" s="9" t="str">
        <f t="shared" si="50"/>
        <v>46.41 - Velkoobchod s textilem</v>
      </c>
      <c r="M407" s="9" t="s">
        <v>4764</v>
      </c>
      <c r="V407" s="13" t="s">
        <v>1646</v>
      </c>
      <c r="W407" s="12" t="s">
        <v>4760</v>
      </c>
      <c r="X407" t="str">
        <f t="shared" si="51"/>
        <v>46410</v>
      </c>
      <c r="Y407" t="s">
        <v>1646</v>
      </c>
    </row>
    <row r="408" spans="1:25" x14ac:dyDescent="0.25">
      <c r="A408" s="9">
        <v>4</v>
      </c>
      <c r="B408" s="9"/>
      <c r="C408" s="10"/>
      <c r="D408" s="10"/>
      <c r="E408" s="11" t="s">
        <v>4765</v>
      </c>
      <c r="F408" s="12" t="str">
        <f t="shared" si="48"/>
        <v>46.42</v>
      </c>
      <c r="G408" s="12" t="s">
        <v>4765</v>
      </c>
      <c r="H408" s="12" t="s">
        <v>4766</v>
      </c>
      <c r="I408" s="13" t="str">
        <f t="shared" si="49"/>
        <v>46420</v>
      </c>
      <c r="J408" s="13" t="s">
        <v>1649</v>
      </c>
      <c r="K408" s="14" t="s">
        <v>4768</v>
      </c>
      <c r="L408" s="9" t="str">
        <f t="shared" si="50"/>
        <v>46.42 - Velkoobchod s oděvy a obuví</v>
      </c>
      <c r="M408" s="9" t="s">
        <v>4769</v>
      </c>
      <c r="V408" s="13" t="s">
        <v>1649</v>
      </c>
      <c r="W408" s="12" t="s">
        <v>4765</v>
      </c>
      <c r="X408" t="str">
        <f t="shared" si="51"/>
        <v>46420</v>
      </c>
      <c r="Y408" t="s">
        <v>1649</v>
      </c>
    </row>
    <row r="409" spans="1:25" ht="15.75" x14ac:dyDescent="0.25">
      <c r="A409" s="9">
        <v>5</v>
      </c>
      <c r="B409" s="9"/>
      <c r="C409" s="16"/>
      <c r="D409" s="16"/>
      <c r="E409" s="11" t="s">
        <v>4770</v>
      </c>
      <c r="F409" s="12" t="str">
        <f t="shared" si="48"/>
        <v>46.42.1</v>
      </c>
      <c r="G409" s="12" t="s">
        <v>4770</v>
      </c>
      <c r="H409" s="12" t="s">
        <v>1652</v>
      </c>
      <c r="I409" s="13" t="str">
        <f t="shared" si="49"/>
        <v>46421</v>
      </c>
      <c r="J409" s="13" t="s">
        <v>1652</v>
      </c>
      <c r="K409" s="14" t="s">
        <v>1653</v>
      </c>
      <c r="L409" s="9" t="str">
        <f t="shared" si="50"/>
        <v>46.42.1 - Velkoobchod s oděvy</v>
      </c>
      <c r="M409" s="9" t="s">
        <v>4771</v>
      </c>
      <c r="V409" s="13" t="s">
        <v>1652</v>
      </c>
      <c r="W409" s="12" t="s">
        <v>4770</v>
      </c>
      <c r="X409" t="str">
        <f t="shared" si="51"/>
        <v>46421</v>
      </c>
      <c r="Y409" t="s">
        <v>1652</v>
      </c>
    </row>
    <row r="410" spans="1:25" ht="15.75" x14ac:dyDescent="0.25">
      <c r="A410" s="9">
        <v>5</v>
      </c>
      <c r="B410" s="9"/>
      <c r="C410" s="16"/>
      <c r="D410" s="16"/>
      <c r="E410" s="11" t="s">
        <v>4772</v>
      </c>
      <c r="F410" s="12" t="str">
        <f t="shared" si="48"/>
        <v>46.42.2</v>
      </c>
      <c r="G410" s="12" t="s">
        <v>4772</v>
      </c>
      <c r="H410" s="12" t="s">
        <v>1655</v>
      </c>
      <c r="I410" s="13" t="str">
        <f t="shared" si="49"/>
        <v>46422</v>
      </c>
      <c r="J410" s="13" t="s">
        <v>1655</v>
      </c>
      <c r="K410" s="14" t="s">
        <v>1656</v>
      </c>
      <c r="L410" s="9" t="str">
        <f t="shared" si="50"/>
        <v>46.42.2 - Velkoobchod s obuví</v>
      </c>
      <c r="M410" s="9" t="s">
        <v>4773</v>
      </c>
      <c r="V410" s="13" t="s">
        <v>1655</v>
      </c>
      <c r="W410" s="12" t="s">
        <v>4772</v>
      </c>
      <c r="X410" t="str">
        <f t="shared" si="51"/>
        <v>46422</v>
      </c>
      <c r="Y410" t="s">
        <v>1655</v>
      </c>
    </row>
    <row r="411" spans="1:25" x14ac:dyDescent="0.25">
      <c r="A411" s="9">
        <v>4</v>
      </c>
      <c r="B411" s="9"/>
      <c r="C411" s="10"/>
      <c r="D411" s="10"/>
      <c r="E411" s="11" t="s">
        <v>4774</v>
      </c>
      <c r="F411" s="12" t="str">
        <f t="shared" si="48"/>
        <v>46.43</v>
      </c>
      <c r="G411" s="12" t="s">
        <v>4774</v>
      </c>
      <c r="H411" s="12" t="s">
        <v>4775</v>
      </c>
      <c r="I411" s="13" t="str">
        <f t="shared" si="49"/>
        <v>46430</v>
      </c>
      <c r="J411" s="13" t="s">
        <v>1658</v>
      </c>
      <c r="K411" s="14" t="s">
        <v>4777</v>
      </c>
      <c r="L411" s="9" t="str">
        <f t="shared" si="50"/>
        <v xml:space="preserve">46.43 - Velkoobchod s elektrospotřebiči a elektronikou </v>
      </c>
      <c r="M411" s="9" t="s">
        <v>4778</v>
      </c>
      <c r="V411" s="13" t="s">
        <v>1658</v>
      </c>
      <c r="W411" s="12" t="s">
        <v>4774</v>
      </c>
      <c r="X411" t="str">
        <f t="shared" si="51"/>
        <v>46430</v>
      </c>
      <c r="Y411" t="s">
        <v>1658</v>
      </c>
    </row>
    <row r="412" spans="1:25" x14ac:dyDescent="0.25">
      <c r="A412" s="9">
        <v>4</v>
      </c>
      <c r="B412" s="9"/>
      <c r="C412" s="10"/>
      <c r="D412" s="10"/>
      <c r="E412" s="11" t="s">
        <v>4779</v>
      </c>
      <c r="F412" s="12" t="str">
        <f t="shared" si="48"/>
        <v>46.44</v>
      </c>
      <c r="G412" s="12" t="s">
        <v>4779</v>
      </c>
      <c r="H412" s="12" t="s">
        <v>4780</v>
      </c>
      <c r="I412" s="13" t="str">
        <f t="shared" si="49"/>
        <v>46440</v>
      </c>
      <c r="J412" s="13" t="s">
        <v>1668</v>
      </c>
      <c r="K412" s="14" t="s">
        <v>4782</v>
      </c>
      <c r="L412" s="9" t="str">
        <f t="shared" si="50"/>
        <v>46.44 - Velkoobchod s porcelánovými, keramickými a skleněnými výrobky a čisticími prostředky</v>
      </c>
      <c r="M412" s="9" t="s">
        <v>4783</v>
      </c>
      <c r="V412" s="13" t="s">
        <v>1668</v>
      </c>
      <c r="W412" s="12" t="s">
        <v>4779</v>
      </c>
      <c r="X412" t="str">
        <f t="shared" si="51"/>
        <v>46440</v>
      </c>
      <c r="Y412" t="s">
        <v>1668</v>
      </c>
    </row>
    <row r="413" spans="1:25" ht="15.75" x14ac:dyDescent="0.25">
      <c r="A413" s="9">
        <v>5</v>
      </c>
      <c r="B413" s="9"/>
      <c r="C413" s="16"/>
      <c r="D413" s="16"/>
      <c r="E413" s="11" t="s">
        <v>4784</v>
      </c>
      <c r="F413" s="12" t="str">
        <f t="shared" si="48"/>
        <v>46.44.1</v>
      </c>
      <c r="G413" s="12" t="s">
        <v>4784</v>
      </c>
      <c r="H413" s="12" t="s">
        <v>1672</v>
      </c>
      <c r="I413" s="13" t="str">
        <f t="shared" si="49"/>
        <v>46441</v>
      </c>
      <c r="J413" s="13" t="s">
        <v>1672</v>
      </c>
      <c r="K413" s="14" t="s">
        <v>4786</v>
      </c>
      <c r="L413" s="9" t="str">
        <f t="shared" si="50"/>
        <v>46.44.1 - Velkoobchod s porcelánovými, keramickými a skleněnými výrobky</v>
      </c>
      <c r="M413" s="9" t="s">
        <v>4787</v>
      </c>
      <c r="V413" s="13" t="s">
        <v>1672</v>
      </c>
      <c r="W413" s="12" t="s">
        <v>4784</v>
      </c>
      <c r="X413" t="str">
        <f t="shared" si="51"/>
        <v>46441</v>
      </c>
      <c r="Y413" t="s">
        <v>1672</v>
      </c>
    </row>
    <row r="414" spans="1:25" ht="15.75" x14ac:dyDescent="0.25">
      <c r="A414" s="9">
        <v>5</v>
      </c>
      <c r="B414" s="9"/>
      <c r="C414" s="16"/>
      <c r="D414" s="16"/>
      <c r="E414" s="11" t="s">
        <v>4788</v>
      </c>
      <c r="F414" s="12" t="str">
        <f t="shared" si="48"/>
        <v>46.44.2</v>
      </c>
      <c r="G414" s="12" t="s">
        <v>4788</v>
      </c>
      <c r="H414" s="12" t="s">
        <v>1675</v>
      </c>
      <c r="I414" s="13" t="str">
        <f t="shared" si="49"/>
        <v>46442</v>
      </c>
      <c r="J414" s="13" t="s">
        <v>1675</v>
      </c>
      <c r="K414" s="14" t="s">
        <v>4790</v>
      </c>
      <c r="L414" s="9" t="str">
        <f t="shared" si="50"/>
        <v>46.44.2 - Velkoobchod s pracími a čisticími prostředky</v>
      </c>
      <c r="M414" s="9" t="s">
        <v>4791</v>
      </c>
      <c r="V414" s="13" t="s">
        <v>1675</v>
      </c>
      <c r="W414" s="12" t="s">
        <v>4788</v>
      </c>
      <c r="X414" t="str">
        <f t="shared" si="51"/>
        <v>46442</v>
      </c>
      <c r="Y414" t="s">
        <v>1675</v>
      </c>
    </row>
    <row r="415" spans="1:25" x14ac:dyDescent="0.25">
      <c r="A415" s="9">
        <v>4</v>
      </c>
      <c r="B415" s="9"/>
      <c r="C415" s="10"/>
      <c r="D415" s="10"/>
      <c r="E415" s="11" t="s">
        <v>4792</v>
      </c>
      <c r="F415" s="12" t="str">
        <f t="shared" si="48"/>
        <v>46.45</v>
      </c>
      <c r="G415" s="12" t="s">
        <v>4792</v>
      </c>
      <c r="H415" s="12" t="s">
        <v>4793</v>
      </c>
      <c r="I415" s="13" t="str">
        <f t="shared" si="49"/>
        <v>46450</v>
      </c>
      <c r="J415" s="13" t="s">
        <v>1678</v>
      </c>
      <c r="K415" s="14" t="s">
        <v>4795</v>
      </c>
      <c r="L415" s="9" t="str">
        <f t="shared" si="50"/>
        <v>46.45 - Velkoobchod s kosmetickými výrobky</v>
      </c>
      <c r="M415" s="9" t="s">
        <v>4796</v>
      </c>
      <c r="V415" s="13" t="s">
        <v>1678</v>
      </c>
      <c r="W415" s="12" t="s">
        <v>4792</v>
      </c>
      <c r="X415" t="str">
        <f t="shared" si="51"/>
        <v>46450</v>
      </c>
      <c r="Y415" t="s">
        <v>1678</v>
      </c>
    </row>
    <row r="416" spans="1:25" x14ac:dyDescent="0.25">
      <c r="A416" s="9">
        <v>4</v>
      </c>
      <c r="B416" s="9"/>
      <c r="C416" s="10"/>
      <c r="D416" s="10"/>
      <c r="E416" s="11" t="s">
        <v>4797</v>
      </c>
      <c r="F416" s="12" t="str">
        <f t="shared" si="48"/>
        <v>46.46</v>
      </c>
      <c r="G416" s="12" t="s">
        <v>4797</v>
      </c>
      <c r="H416" s="12" t="s">
        <v>4798</v>
      </c>
      <c r="I416" s="13" t="str">
        <f t="shared" si="49"/>
        <v>46460</v>
      </c>
      <c r="J416" s="13" t="s">
        <v>1682</v>
      </c>
      <c r="K416" s="14" t="s">
        <v>4800</v>
      </c>
      <c r="L416" s="9" t="str">
        <f t="shared" si="50"/>
        <v>46.46 - Velkoobchod s farmaceutickými výrobky</v>
      </c>
      <c r="M416" s="9" t="s">
        <v>4801</v>
      </c>
      <c r="V416" s="13" t="s">
        <v>1682</v>
      </c>
      <c r="W416" s="12" t="s">
        <v>4797</v>
      </c>
      <c r="X416" t="str">
        <f t="shared" si="51"/>
        <v>46460</v>
      </c>
      <c r="Y416" t="s">
        <v>1682</v>
      </c>
    </row>
    <row r="417" spans="1:25" x14ac:dyDescent="0.25">
      <c r="A417" s="9">
        <v>4</v>
      </c>
      <c r="B417" s="9"/>
      <c r="C417" s="10"/>
      <c r="D417" s="10"/>
      <c r="E417" s="11" t="s">
        <v>4802</v>
      </c>
      <c r="F417" s="12" t="str">
        <f t="shared" si="48"/>
        <v>46.47</v>
      </c>
      <c r="G417" s="12" t="s">
        <v>4802</v>
      </c>
      <c r="H417" s="12" t="s">
        <v>4803</v>
      </c>
      <c r="I417" s="13" t="str">
        <f t="shared" si="49"/>
        <v>46470</v>
      </c>
      <c r="J417" s="13" t="s">
        <v>1687</v>
      </c>
      <c r="K417" s="14" t="s">
        <v>4805</v>
      </c>
      <c r="L417" s="9" t="str">
        <f t="shared" si="50"/>
        <v>46.47 - Velkoobchod s nábytkem, koberci a svítidly</v>
      </c>
      <c r="M417" s="9" t="s">
        <v>4806</v>
      </c>
      <c r="V417" s="13" t="s">
        <v>1687</v>
      </c>
      <c r="W417" s="12" t="s">
        <v>4802</v>
      </c>
      <c r="X417" t="str">
        <f t="shared" si="51"/>
        <v>46470</v>
      </c>
      <c r="Y417" t="s">
        <v>1687</v>
      </c>
    </row>
    <row r="418" spans="1:25" x14ac:dyDescent="0.25">
      <c r="A418" s="9">
        <v>4</v>
      </c>
      <c r="B418" s="9"/>
      <c r="C418" s="10"/>
      <c r="D418" s="10"/>
      <c r="E418" s="11" t="s">
        <v>4807</v>
      </c>
      <c r="F418" s="12" t="str">
        <f t="shared" si="48"/>
        <v>46.48</v>
      </c>
      <c r="G418" s="12" t="s">
        <v>4807</v>
      </c>
      <c r="H418" s="12" t="s">
        <v>4808</v>
      </c>
      <c r="I418" s="13" t="str">
        <f t="shared" si="49"/>
        <v>46480</v>
      </c>
      <c r="J418" s="13" t="s">
        <v>1692</v>
      </c>
      <c r="K418" s="14" t="s">
        <v>4810</v>
      </c>
      <c r="L418" s="9" t="str">
        <f t="shared" si="50"/>
        <v>46.48 - Velkoobchod s hodinami, hodinkami a klenoty</v>
      </c>
      <c r="M418" s="9" t="s">
        <v>4811</v>
      </c>
      <c r="V418" s="13" t="s">
        <v>1692</v>
      </c>
      <c r="W418" s="12" t="s">
        <v>4807</v>
      </c>
      <c r="X418" t="str">
        <f t="shared" si="51"/>
        <v>46480</v>
      </c>
      <c r="Y418" t="s">
        <v>1692</v>
      </c>
    </row>
    <row r="419" spans="1:25" x14ac:dyDescent="0.25">
      <c r="A419" s="9">
        <v>4</v>
      </c>
      <c r="B419" s="9"/>
      <c r="C419" s="10"/>
      <c r="D419" s="10"/>
      <c r="E419" s="11" t="s">
        <v>4812</v>
      </c>
      <c r="F419" s="12" t="str">
        <f t="shared" si="48"/>
        <v>46.49</v>
      </c>
      <c r="G419" s="12" t="s">
        <v>4812</v>
      </c>
      <c r="H419" s="12" t="s">
        <v>4813</v>
      </c>
      <c r="I419" s="13" t="str">
        <f t="shared" si="49"/>
        <v>46490</v>
      </c>
      <c r="J419" s="13" t="s">
        <v>1662</v>
      </c>
      <c r="K419" s="14" t="s">
        <v>4815</v>
      </c>
      <c r="L419" s="9" t="str">
        <f t="shared" si="50"/>
        <v>46.49 - Velkoobchod s ostatními výrobky převážně pro domácnost</v>
      </c>
      <c r="M419" s="9" t="s">
        <v>4816</v>
      </c>
      <c r="V419" s="13" t="s">
        <v>1662</v>
      </c>
      <c r="W419" s="12" t="s">
        <v>4812</v>
      </c>
      <c r="X419" t="str">
        <f t="shared" si="51"/>
        <v>46490</v>
      </c>
      <c r="Y419" t="s">
        <v>1662</v>
      </c>
    </row>
    <row r="420" spans="1:25" x14ac:dyDescent="0.25">
      <c r="A420" s="9">
        <v>4</v>
      </c>
      <c r="B420" s="9"/>
      <c r="C420" s="10"/>
      <c r="D420" s="10"/>
      <c r="E420" s="11" t="s">
        <v>4817</v>
      </c>
      <c r="F420" s="12" t="str">
        <f t="shared" si="48"/>
        <v>46.51</v>
      </c>
      <c r="G420" s="12" t="s">
        <v>4817</v>
      </c>
      <c r="H420" s="12" t="s">
        <v>4818</v>
      </c>
      <c r="I420" s="13" t="str">
        <f t="shared" si="49"/>
        <v>46510</v>
      </c>
      <c r="J420" s="13" t="s">
        <v>1696</v>
      </c>
      <c r="K420" s="14" t="s">
        <v>4820</v>
      </c>
      <c r="L420" s="9" t="str">
        <f t="shared" si="50"/>
        <v>46.51 - Velkoobchod s počítači, počítačovým periferním zařízením a softwarem</v>
      </c>
      <c r="M420" s="9" t="s">
        <v>4821</v>
      </c>
      <c r="V420" s="13" t="s">
        <v>1696</v>
      </c>
      <c r="W420" s="12" t="s">
        <v>4817</v>
      </c>
      <c r="X420" t="str">
        <f t="shared" si="51"/>
        <v>46510</v>
      </c>
      <c r="Y420" t="s">
        <v>1696</v>
      </c>
    </row>
    <row r="421" spans="1:25" x14ac:dyDescent="0.25">
      <c r="A421" s="9">
        <v>4</v>
      </c>
      <c r="B421" s="9"/>
      <c r="C421" s="10"/>
      <c r="D421" s="10"/>
      <c r="E421" s="11" t="s">
        <v>4822</v>
      </c>
      <c r="F421" s="12" t="str">
        <f t="shared" si="48"/>
        <v>46.52</v>
      </c>
      <c r="G421" s="12" t="s">
        <v>4822</v>
      </c>
      <c r="H421" s="12" t="s">
        <v>4823</v>
      </c>
      <c r="I421" s="13" t="str">
        <f t="shared" si="49"/>
        <v>46520</v>
      </c>
      <c r="J421" s="13" t="s">
        <v>1701</v>
      </c>
      <c r="K421" s="14" t="s">
        <v>4825</v>
      </c>
      <c r="L421" s="9" t="str">
        <f t="shared" si="50"/>
        <v>46.52 - Velkoobchod s elektronickým a telekomunikačním zařízením a jeho díly</v>
      </c>
      <c r="M421" s="9" t="s">
        <v>4826</v>
      </c>
      <c r="V421" s="13" t="s">
        <v>1701</v>
      </c>
      <c r="W421" s="12" t="s">
        <v>4822</v>
      </c>
      <c r="X421" t="str">
        <f t="shared" si="51"/>
        <v>46520</v>
      </c>
      <c r="Y421" t="s">
        <v>1701</v>
      </c>
    </row>
    <row r="422" spans="1:25" x14ac:dyDescent="0.25">
      <c r="A422" s="9">
        <v>4</v>
      </c>
      <c r="B422" s="9"/>
      <c r="C422" s="10"/>
      <c r="D422" s="10"/>
      <c r="E422" s="11" t="s">
        <v>4827</v>
      </c>
      <c r="F422" s="12" t="str">
        <f t="shared" si="48"/>
        <v>46.61</v>
      </c>
      <c r="G422" s="12" t="s">
        <v>4827</v>
      </c>
      <c r="H422" s="12" t="s">
        <v>4828</v>
      </c>
      <c r="I422" s="13" t="str">
        <f t="shared" si="49"/>
        <v>46610</v>
      </c>
      <c r="J422" s="13" t="s">
        <v>1705</v>
      </c>
      <c r="K422" s="14" t="s">
        <v>1706</v>
      </c>
      <c r="L422" s="9" t="str">
        <f t="shared" si="50"/>
        <v>46.61 - Velkoobchod se zemědělskými stroji, strojním zařízením a příslušenstvím</v>
      </c>
      <c r="M422" s="9" t="s">
        <v>4829</v>
      </c>
      <c r="V422" s="13" t="s">
        <v>1705</v>
      </c>
      <c r="W422" s="12" t="s">
        <v>4827</v>
      </c>
      <c r="X422" t="str">
        <f t="shared" si="51"/>
        <v>46610</v>
      </c>
      <c r="Y422" t="s">
        <v>1705</v>
      </c>
    </row>
    <row r="423" spans="1:25" x14ac:dyDescent="0.25">
      <c r="A423" s="9">
        <v>4</v>
      </c>
      <c r="B423" s="9"/>
      <c r="C423" s="10"/>
      <c r="D423" s="10"/>
      <c r="E423" s="11" t="s">
        <v>4830</v>
      </c>
      <c r="F423" s="12" t="str">
        <f t="shared" si="48"/>
        <v>46.62</v>
      </c>
      <c r="G423" s="12" t="s">
        <v>4830</v>
      </c>
      <c r="H423" s="12" t="s">
        <v>4831</v>
      </c>
      <c r="I423" s="13" t="str">
        <f t="shared" si="49"/>
        <v>46620</v>
      </c>
      <c r="J423" s="13" t="s">
        <v>1708</v>
      </c>
      <c r="K423" s="14" t="s">
        <v>4833</v>
      </c>
      <c r="L423" s="9" t="str">
        <f t="shared" si="50"/>
        <v>46.62 - Velkoobchod s obráběcími stroji</v>
      </c>
      <c r="M423" s="9" t="s">
        <v>4834</v>
      </c>
      <c r="V423" s="13" t="s">
        <v>1708</v>
      </c>
      <c r="W423" s="12" t="s">
        <v>4830</v>
      </c>
      <c r="X423" t="str">
        <f t="shared" si="51"/>
        <v>46620</v>
      </c>
      <c r="Y423" t="s">
        <v>1708</v>
      </c>
    </row>
    <row r="424" spans="1:25" x14ac:dyDescent="0.25">
      <c r="A424" s="9">
        <v>4</v>
      </c>
      <c r="B424" s="9"/>
      <c r="C424" s="10"/>
      <c r="D424" s="10"/>
      <c r="E424" s="11" t="s">
        <v>4835</v>
      </c>
      <c r="F424" s="12" t="str">
        <f t="shared" si="48"/>
        <v>46.63</v>
      </c>
      <c r="G424" s="12" t="s">
        <v>4835</v>
      </c>
      <c r="H424" s="12" t="s">
        <v>4836</v>
      </c>
      <c r="I424" s="13" t="str">
        <f t="shared" si="49"/>
        <v>46630</v>
      </c>
      <c r="J424" s="13" t="s">
        <v>1711</v>
      </c>
      <c r="K424" s="14" t="s">
        <v>4838</v>
      </c>
      <c r="L424" s="9" t="str">
        <f t="shared" si="50"/>
        <v>46.63 - Velkoobchod s těžebními a stavebními stroji a zařízením</v>
      </c>
      <c r="M424" s="9" t="s">
        <v>4839</v>
      </c>
      <c r="V424" s="13" t="s">
        <v>1711</v>
      </c>
      <c r="W424" s="12" t="s">
        <v>4835</v>
      </c>
      <c r="X424" t="str">
        <f t="shared" si="51"/>
        <v>46630</v>
      </c>
      <c r="Y424" t="s">
        <v>1711</v>
      </c>
    </row>
    <row r="425" spans="1:25" x14ac:dyDescent="0.25">
      <c r="A425" s="9">
        <v>4</v>
      </c>
      <c r="B425" s="9"/>
      <c r="C425" s="10"/>
      <c r="D425" s="10"/>
      <c r="E425" s="11" t="s">
        <v>4840</v>
      </c>
      <c r="F425" s="12" t="str">
        <f t="shared" si="48"/>
        <v>46.64</v>
      </c>
      <c r="G425" s="12" t="s">
        <v>4840</v>
      </c>
      <c r="H425" s="12" t="s">
        <v>4841</v>
      </c>
      <c r="I425" s="13" t="str">
        <f t="shared" si="49"/>
        <v>46640</v>
      </c>
      <c r="J425" s="13" t="s">
        <v>1665</v>
      </c>
      <c r="K425" s="14" t="s">
        <v>1714</v>
      </c>
      <c r="L425" s="9" t="str">
        <f t="shared" si="50"/>
        <v>46.64 - Velkoobchod se strojním zařízením pro textilní průmysl, šicími a pletacími stroji</v>
      </c>
      <c r="M425" s="9" t="s">
        <v>4842</v>
      </c>
      <c r="V425" s="13" t="s">
        <v>1665</v>
      </c>
      <c r="W425" s="12" t="s">
        <v>4840</v>
      </c>
      <c r="X425" t="str">
        <f t="shared" si="51"/>
        <v>46640</v>
      </c>
      <c r="Y425" t="s">
        <v>1665</v>
      </c>
    </row>
    <row r="426" spans="1:25" x14ac:dyDescent="0.25">
      <c r="A426" s="9">
        <v>4</v>
      </c>
      <c r="B426" s="9"/>
      <c r="C426" s="10"/>
      <c r="D426" s="10"/>
      <c r="E426" s="11" t="s">
        <v>4843</v>
      </c>
      <c r="F426" s="12" t="str">
        <f t="shared" si="48"/>
        <v>46.65</v>
      </c>
      <c r="G426" s="12" t="s">
        <v>4843</v>
      </c>
      <c r="H426" s="12" t="s">
        <v>4844</v>
      </c>
      <c r="I426" s="13" t="str">
        <f t="shared" si="49"/>
        <v>46650</v>
      </c>
      <c r="J426" s="13" t="s">
        <v>1716</v>
      </c>
      <c r="K426" s="14" t="s">
        <v>4846</v>
      </c>
      <c r="L426" s="9" t="str">
        <f t="shared" si="50"/>
        <v>46.65 - Velkoobchod s kancelářským nábytkem</v>
      </c>
      <c r="M426" s="9" t="s">
        <v>4847</v>
      </c>
      <c r="V426" s="13" t="s">
        <v>1716</v>
      </c>
      <c r="W426" s="12" t="s">
        <v>4843</v>
      </c>
      <c r="X426" t="str">
        <f t="shared" si="51"/>
        <v>46650</v>
      </c>
      <c r="Y426" t="s">
        <v>1716</v>
      </c>
    </row>
    <row r="427" spans="1:25" x14ac:dyDescent="0.25">
      <c r="A427" s="9">
        <v>4</v>
      </c>
      <c r="B427" s="9"/>
      <c r="C427" s="10"/>
      <c r="D427" s="10"/>
      <c r="E427" s="11" t="s">
        <v>4848</v>
      </c>
      <c r="F427" s="12" t="str">
        <f t="shared" si="48"/>
        <v>46.66</v>
      </c>
      <c r="G427" s="12" t="s">
        <v>4848</v>
      </c>
      <c r="H427" s="12" t="s">
        <v>4849</v>
      </c>
      <c r="I427" s="13" t="str">
        <f t="shared" si="49"/>
        <v>46660</v>
      </c>
      <c r="J427" s="13" t="s">
        <v>1719</v>
      </c>
      <c r="K427" s="14" t="s">
        <v>4851</v>
      </c>
      <c r="L427" s="9" t="str">
        <f t="shared" si="50"/>
        <v>46.66 - Velkoobchod s ostatními kancelářskými stroji a zařízením</v>
      </c>
      <c r="M427" s="9" t="s">
        <v>4852</v>
      </c>
      <c r="V427" s="13" t="s">
        <v>1719</v>
      </c>
      <c r="W427" s="12" t="s">
        <v>4848</v>
      </c>
      <c r="X427" t="str">
        <f t="shared" si="51"/>
        <v>46660</v>
      </c>
      <c r="Y427" t="s">
        <v>1719</v>
      </c>
    </row>
    <row r="428" spans="1:25" x14ac:dyDescent="0.25">
      <c r="A428" s="9">
        <v>4</v>
      </c>
      <c r="B428" s="9"/>
      <c r="C428" s="10"/>
      <c r="D428" s="10"/>
      <c r="E428" s="11" t="s">
        <v>4853</v>
      </c>
      <c r="F428" s="12" t="str">
        <f t="shared" si="48"/>
        <v>46.69</v>
      </c>
      <c r="G428" s="12" t="s">
        <v>4853</v>
      </c>
      <c r="H428" s="12" t="s">
        <v>4854</v>
      </c>
      <c r="I428" s="13" t="str">
        <f t="shared" si="49"/>
        <v>46690</v>
      </c>
      <c r="J428" s="13" t="s">
        <v>1722</v>
      </c>
      <c r="K428" s="14" t="s">
        <v>4856</v>
      </c>
      <c r="L428" s="9" t="str">
        <f t="shared" si="50"/>
        <v>46.69 - Velkoobchod s ostatními stroji a zařízením</v>
      </c>
      <c r="M428" s="9" t="s">
        <v>4857</v>
      </c>
      <c r="V428" s="13" t="s">
        <v>1722</v>
      </c>
      <c r="W428" s="12" t="s">
        <v>4853</v>
      </c>
      <c r="X428" t="str">
        <f t="shared" si="51"/>
        <v>46690</v>
      </c>
      <c r="Y428" t="s">
        <v>1722</v>
      </c>
    </row>
    <row r="429" spans="1:25" x14ac:dyDescent="0.25">
      <c r="A429" s="9">
        <v>4</v>
      </c>
      <c r="B429" s="9"/>
      <c r="C429" s="10"/>
      <c r="D429" s="10"/>
      <c r="E429" s="11" t="s">
        <v>4858</v>
      </c>
      <c r="F429" s="12" t="str">
        <f t="shared" si="48"/>
        <v>46.71</v>
      </c>
      <c r="G429" s="12" t="s">
        <v>4858</v>
      </c>
      <c r="H429" s="12" t="s">
        <v>4859</v>
      </c>
      <c r="I429" s="13" t="str">
        <f t="shared" si="49"/>
        <v>46710</v>
      </c>
      <c r="J429" s="13" t="s">
        <v>1513</v>
      </c>
      <c r="K429" s="14" t="s">
        <v>4861</v>
      </c>
      <c r="L429" s="9" t="str">
        <f t="shared" si="50"/>
        <v>46.71 - Velkoobchod s pevnými, kapalnými a plynnými palivy a příbuznými výrobky</v>
      </c>
      <c r="M429" s="9" t="s">
        <v>4862</v>
      </c>
      <c r="V429" s="13" t="s">
        <v>1513</v>
      </c>
      <c r="W429" s="12" t="s">
        <v>4858</v>
      </c>
      <c r="X429" t="str">
        <f t="shared" si="51"/>
        <v>46710</v>
      </c>
      <c r="Y429" t="s">
        <v>1513</v>
      </c>
    </row>
    <row r="430" spans="1:25" ht="15.75" x14ac:dyDescent="0.25">
      <c r="A430" s="9">
        <v>5</v>
      </c>
      <c r="B430" s="9"/>
      <c r="C430" s="16"/>
      <c r="D430" s="16"/>
      <c r="E430" s="11" t="s">
        <v>4863</v>
      </c>
      <c r="F430" s="12" t="str">
        <f t="shared" si="48"/>
        <v>46.71.1</v>
      </c>
      <c r="G430" s="12" t="s">
        <v>4863</v>
      </c>
      <c r="H430" s="12" t="s">
        <v>1727</v>
      </c>
      <c r="I430" s="13" t="str">
        <f t="shared" si="49"/>
        <v>46711</v>
      </c>
      <c r="J430" s="13" t="s">
        <v>1727</v>
      </c>
      <c r="K430" s="14" t="s">
        <v>1728</v>
      </c>
      <c r="L430" s="9" t="str">
        <f t="shared" si="50"/>
        <v>46.71.1 - Velkoobchod s pevnými palivy a příbuznými výrobky</v>
      </c>
      <c r="M430" s="9" t="s">
        <v>4864</v>
      </c>
      <c r="V430" s="13" t="s">
        <v>1727</v>
      </c>
      <c r="W430" s="12" t="s">
        <v>4863</v>
      </c>
      <c r="X430" t="str">
        <f t="shared" si="51"/>
        <v>46711</v>
      </c>
      <c r="Y430" t="s">
        <v>1727</v>
      </c>
    </row>
    <row r="431" spans="1:25" ht="15.75" x14ac:dyDescent="0.25">
      <c r="A431" s="9">
        <v>5</v>
      </c>
      <c r="B431" s="9"/>
      <c r="C431" s="16"/>
      <c r="D431" s="16"/>
      <c r="E431" s="11" t="s">
        <v>4865</v>
      </c>
      <c r="F431" s="12" t="str">
        <f t="shared" si="48"/>
        <v>46.71.2</v>
      </c>
      <c r="G431" s="12" t="s">
        <v>4865</v>
      </c>
      <c r="H431" s="12" t="s">
        <v>1731</v>
      </c>
      <c r="I431" s="13" t="str">
        <f t="shared" si="49"/>
        <v>46712</v>
      </c>
      <c r="J431" s="13" t="s">
        <v>1731</v>
      </c>
      <c r="K431" s="14" t="s">
        <v>1732</v>
      </c>
      <c r="L431" s="9" t="str">
        <f t="shared" si="50"/>
        <v>46.71.2 - Velkoobchod s kapalnými palivy a příbuznými výrobky</v>
      </c>
      <c r="M431" s="9" t="s">
        <v>4866</v>
      </c>
      <c r="V431" s="13" t="s">
        <v>1731</v>
      </c>
      <c r="W431" s="12" t="s">
        <v>4865</v>
      </c>
      <c r="X431" t="str">
        <f t="shared" si="51"/>
        <v>46712</v>
      </c>
      <c r="Y431" t="s">
        <v>1731</v>
      </c>
    </row>
    <row r="432" spans="1:25" ht="15.75" x14ac:dyDescent="0.25">
      <c r="A432" s="9">
        <v>5</v>
      </c>
      <c r="B432" s="9"/>
      <c r="C432" s="16"/>
      <c r="D432" s="16"/>
      <c r="E432" s="11" t="s">
        <v>4867</v>
      </c>
      <c r="F432" s="12" t="str">
        <f t="shared" si="48"/>
        <v>46.71.3</v>
      </c>
      <c r="G432" s="12" t="s">
        <v>4867</v>
      </c>
      <c r="H432" s="12" t="s">
        <v>1734</v>
      </c>
      <c r="I432" s="13" t="str">
        <f t="shared" si="49"/>
        <v>46713</v>
      </c>
      <c r="J432" s="13" t="s">
        <v>1734</v>
      </c>
      <c r="K432" s="14" t="s">
        <v>1735</v>
      </c>
      <c r="L432" s="9" t="str">
        <f t="shared" si="50"/>
        <v>46.71.3 - Velkoobchod s plynnými palivy a příbuznými výrobky</v>
      </c>
      <c r="M432" s="9" t="s">
        <v>4868</v>
      </c>
      <c r="V432" s="13" t="s">
        <v>1734</v>
      </c>
      <c r="W432" s="12" t="s">
        <v>4867</v>
      </c>
      <c r="X432" t="str">
        <f t="shared" si="51"/>
        <v>46713</v>
      </c>
      <c r="Y432" t="s">
        <v>1734</v>
      </c>
    </row>
    <row r="433" spans="1:25" x14ac:dyDescent="0.25">
      <c r="A433" s="9">
        <v>4</v>
      </c>
      <c r="B433" s="9"/>
      <c r="C433" s="10"/>
      <c r="D433" s="10"/>
      <c r="E433" s="11" t="s">
        <v>4869</v>
      </c>
      <c r="F433" s="12" t="str">
        <f t="shared" si="48"/>
        <v>46.72</v>
      </c>
      <c r="G433" s="12" t="s">
        <v>4869</v>
      </c>
      <c r="H433" s="12" t="s">
        <v>4870</v>
      </c>
      <c r="I433" s="13" t="str">
        <f t="shared" si="49"/>
        <v>46720</v>
      </c>
      <c r="J433" s="13" t="s">
        <v>1534</v>
      </c>
      <c r="K433" s="14" t="s">
        <v>4872</v>
      </c>
      <c r="L433" s="9" t="str">
        <f t="shared" si="50"/>
        <v>46.72 - Velkoobchod s rudami, kovy a hutními výrobky</v>
      </c>
      <c r="M433" s="9" t="s">
        <v>4873</v>
      </c>
      <c r="V433" s="13" t="s">
        <v>1534</v>
      </c>
      <c r="W433" s="12" t="s">
        <v>4869</v>
      </c>
      <c r="X433" t="str">
        <f t="shared" si="51"/>
        <v>46720</v>
      </c>
      <c r="Y433" t="s">
        <v>1534</v>
      </c>
    </row>
    <row r="434" spans="1:25" x14ac:dyDescent="0.25">
      <c r="A434" s="9">
        <v>4</v>
      </c>
      <c r="B434" s="9"/>
      <c r="C434" s="10"/>
      <c r="D434" s="10"/>
      <c r="E434" s="11" t="s">
        <v>4874</v>
      </c>
      <c r="F434" s="12" t="str">
        <f t="shared" si="48"/>
        <v>46.73</v>
      </c>
      <c r="G434" s="12" t="s">
        <v>4874</v>
      </c>
      <c r="H434" s="12" t="s">
        <v>4875</v>
      </c>
      <c r="I434" s="13" t="str">
        <f t="shared" si="49"/>
        <v>46730</v>
      </c>
      <c r="J434" s="13" t="s">
        <v>1546</v>
      </c>
      <c r="K434" s="14" t="s">
        <v>4877</v>
      </c>
      <c r="L434" s="9" t="str">
        <f t="shared" si="50"/>
        <v>46.73 - Velkoobchod se dřevem, stavebními materiály a sanitárním vybavením</v>
      </c>
      <c r="M434" s="9" t="s">
        <v>4878</v>
      </c>
      <c r="V434" s="13" t="s">
        <v>1546</v>
      </c>
      <c r="W434" s="12" t="s">
        <v>4874</v>
      </c>
      <c r="X434" t="str">
        <f t="shared" si="51"/>
        <v>46730</v>
      </c>
      <c r="Y434" t="s">
        <v>1546</v>
      </c>
    </row>
    <row r="435" spans="1:25" x14ac:dyDescent="0.25">
      <c r="A435" s="9">
        <v>4</v>
      </c>
      <c r="B435" s="9"/>
      <c r="C435" s="10"/>
      <c r="D435" s="10"/>
      <c r="E435" s="11" t="s">
        <v>4879</v>
      </c>
      <c r="F435" s="12" t="str">
        <f t="shared" si="48"/>
        <v>46.74</v>
      </c>
      <c r="G435" s="12" t="s">
        <v>4879</v>
      </c>
      <c r="H435" s="12" t="s">
        <v>4880</v>
      </c>
      <c r="I435" s="13" t="str">
        <f t="shared" si="49"/>
        <v>46740</v>
      </c>
      <c r="J435" s="13" t="s">
        <v>1744</v>
      </c>
      <c r="K435" s="14" t="s">
        <v>4882</v>
      </c>
      <c r="L435" s="9" t="str">
        <f t="shared" si="50"/>
        <v>46.74 - Velkoobchod s železářským zbožím, instalatérskými a topenářskými potřebami</v>
      </c>
      <c r="M435" s="9" t="s">
        <v>4883</v>
      </c>
      <c r="V435" s="13" t="s">
        <v>1744</v>
      </c>
      <c r="W435" s="12" t="s">
        <v>4879</v>
      </c>
      <c r="X435" t="str">
        <f t="shared" si="51"/>
        <v>46740</v>
      </c>
      <c r="Y435" t="s">
        <v>1744</v>
      </c>
    </row>
    <row r="436" spans="1:25" x14ac:dyDescent="0.25">
      <c r="A436" s="9">
        <v>4</v>
      </c>
      <c r="B436" s="9"/>
      <c r="C436" s="10"/>
      <c r="D436" s="10"/>
      <c r="E436" s="11" t="s">
        <v>4884</v>
      </c>
      <c r="F436" s="12" t="str">
        <f t="shared" si="48"/>
        <v>46.75</v>
      </c>
      <c r="G436" s="12" t="s">
        <v>4884</v>
      </c>
      <c r="H436" s="12" t="s">
        <v>4885</v>
      </c>
      <c r="I436" s="13" t="str">
        <f t="shared" si="49"/>
        <v>46750</v>
      </c>
      <c r="J436" s="13" t="s">
        <v>1750</v>
      </c>
      <c r="K436" s="14" t="s">
        <v>4887</v>
      </c>
      <c r="L436" s="9" t="str">
        <f t="shared" si="50"/>
        <v>46.75 - Velkoobchod s chemickými výrobky</v>
      </c>
      <c r="M436" s="9" t="s">
        <v>4888</v>
      </c>
      <c r="V436" s="13" t="s">
        <v>1750</v>
      </c>
      <c r="W436" s="12" t="s">
        <v>4884</v>
      </c>
      <c r="X436" t="str">
        <f t="shared" si="51"/>
        <v>46750</v>
      </c>
      <c r="Y436" t="s">
        <v>1750</v>
      </c>
    </row>
    <row r="437" spans="1:25" x14ac:dyDescent="0.25">
      <c r="A437" s="9">
        <v>4</v>
      </c>
      <c r="B437" s="9"/>
      <c r="C437" s="10"/>
      <c r="D437" s="10"/>
      <c r="E437" s="11" t="s">
        <v>4889</v>
      </c>
      <c r="F437" s="12" t="str">
        <f t="shared" si="48"/>
        <v>46.76</v>
      </c>
      <c r="G437" s="12" t="s">
        <v>4889</v>
      </c>
      <c r="H437" s="12" t="s">
        <v>4890</v>
      </c>
      <c r="I437" s="13" t="str">
        <f t="shared" si="49"/>
        <v>46760</v>
      </c>
      <c r="J437" s="13" t="s">
        <v>1755</v>
      </c>
      <c r="K437" s="14" t="s">
        <v>4892</v>
      </c>
      <c r="L437" s="9" t="str">
        <f t="shared" si="50"/>
        <v>46.76 - Velkoobchod s ostatními meziprodukty</v>
      </c>
      <c r="M437" s="9" t="s">
        <v>4893</v>
      </c>
      <c r="V437" s="13" t="s">
        <v>1755</v>
      </c>
      <c r="W437" s="12" t="s">
        <v>4889</v>
      </c>
      <c r="X437" t="str">
        <f t="shared" si="51"/>
        <v>46760</v>
      </c>
      <c r="Y437" t="s">
        <v>1755</v>
      </c>
    </row>
    <row r="438" spans="1:25" ht="15.75" x14ac:dyDescent="0.25">
      <c r="A438" s="9">
        <v>5</v>
      </c>
      <c r="B438" s="9"/>
      <c r="C438" s="16"/>
      <c r="D438" s="16"/>
      <c r="E438" s="11" t="s">
        <v>4894</v>
      </c>
      <c r="F438" s="12" t="str">
        <f t="shared" si="48"/>
        <v>46.76.1</v>
      </c>
      <c r="G438" s="12" t="s">
        <v>4894</v>
      </c>
      <c r="H438" s="12" t="s">
        <v>1760</v>
      </c>
      <c r="I438" s="13" t="str">
        <f t="shared" si="49"/>
        <v>46761</v>
      </c>
      <c r="J438" s="13" t="s">
        <v>1760</v>
      </c>
      <c r="K438" s="14" t="s">
        <v>4896</v>
      </c>
      <c r="L438" s="9" t="str">
        <f t="shared" si="50"/>
        <v>46.76.1 - Velkoobchod s papírenskými meziprodukty</v>
      </c>
      <c r="M438" s="9" t="s">
        <v>4897</v>
      </c>
      <c r="V438" s="13" t="s">
        <v>1760</v>
      </c>
      <c r="W438" s="12" t="s">
        <v>4894</v>
      </c>
      <c r="X438" t="str">
        <f t="shared" si="51"/>
        <v>46761</v>
      </c>
      <c r="Y438" t="s">
        <v>1760</v>
      </c>
    </row>
    <row r="439" spans="1:25" ht="15.75" x14ac:dyDescent="0.25">
      <c r="A439" s="9">
        <v>5</v>
      </c>
      <c r="B439" s="9"/>
      <c r="C439" s="16"/>
      <c r="D439" s="16"/>
      <c r="E439" s="11" t="s">
        <v>4898</v>
      </c>
      <c r="F439" s="12" t="str">
        <f t="shared" si="48"/>
        <v>46.76.9</v>
      </c>
      <c r="G439" s="12" t="s">
        <v>4898</v>
      </c>
      <c r="H439" s="12" t="s">
        <v>1764</v>
      </c>
      <c r="I439" s="13" t="str">
        <f t="shared" si="49"/>
        <v>46769</v>
      </c>
      <c r="J439" s="13" t="s">
        <v>1764</v>
      </c>
      <c r="K439" s="14" t="s">
        <v>4900</v>
      </c>
      <c r="L439" s="9" t="str">
        <f t="shared" si="50"/>
        <v>46.76.9 - Velkoobchod s ostatními meziprodukty j. n.</v>
      </c>
      <c r="M439" s="9" t="s">
        <v>4901</v>
      </c>
      <c r="V439" s="13" t="s">
        <v>1764</v>
      </c>
      <c r="W439" s="12" t="s">
        <v>4898</v>
      </c>
      <c r="X439" t="str">
        <f t="shared" si="51"/>
        <v>46769</v>
      </c>
      <c r="Y439" t="s">
        <v>1764</v>
      </c>
    </row>
    <row r="440" spans="1:25" x14ac:dyDescent="0.25">
      <c r="A440" s="9">
        <v>4</v>
      </c>
      <c r="B440" s="9"/>
      <c r="C440" s="10"/>
      <c r="D440" s="10"/>
      <c r="E440" s="11" t="s">
        <v>4902</v>
      </c>
      <c r="F440" s="12" t="str">
        <f t="shared" si="48"/>
        <v>46.77</v>
      </c>
      <c r="G440" s="12" t="s">
        <v>4902</v>
      </c>
      <c r="H440" s="12" t="s">
        <v>4903</v>
      </c>
      <c r="I440" s="13" t="str">
        <f t="shared" si="49"/>
        <v>46770</v>
      </c>
      <c r="J440" s="13" t="s">
        <v>1767</v>
      </c>
      <c r="K440" s="14" t="s">
        <v>4905</v>
      </c>
      <c r="L440" s="9" t="str">
        <f t="shared" si="50"/>
        <v>46.77 - Velkoobchod s odpadem a šrotem</v>
      </c>
      <c r="M440" s="9" t="s">
        <v>4906</v>
      </c>
      <c r="V440" s="13" t="s">
        <v>1767</v>
      </c>
      <c r="W440" s="12" t="s">
        <v>4902</v>
      </c>
      <c r="X440" t="str">
        <f t="shared" si="51"/>
        <v>46770</v>
      </c>
      <c r="Y440" t="s">
        <v>1767</v>
      </c>
    </row>
    <row r="441" spans="1:25" x14ac:dyDescent="0.25">
      <c r="A441" s="9">
        <v>4</v>
      </c>
      <c r="B441" s="9"/>
      <c r="C441" s="10"/>
      <c r="D441" s="10"/>
      <c r="E441" s="11" t="s">
        <v>4907</v>
      </c>
      <c r="F441" s="12" t="str">
        <f>E441</f>
        <v>46.90</v>
      </c>
      <c r="G441" s="12" t="s">
        <v>4907</v>
      </c>
      <c r="H441" s="12" t="s">
        <v>4908</v>
      </c>
      <c r="I441" s="13" t="str">
        <f t="shared" si="49"/>
        <v>46900</v>
      </c>
      <c r="J441" s="13" t="s">
        <v>1771</v>
      </c>
      <c r="K441" s="14" t="s">
        <v>1772</v>
      </c>
      <c r="L441" s="9" t="str">
        <f t="shared" si="50"/>
        <v>46.90 - Nespecializovaný velkoobchod</v>
      </c>
      <c r="M441" s="9" t="s">
        <v>4909</v>
      </c>
      <c r="V441" s="13" t="s">
        <v>1771</v>
      </c>
      <c r="W441" s="12" t="s">
        <v>4907</v>
      </c>
      <c r="X441" t="str">
        <f t="shared" si="51"/>
        <v>46900</v>
      </c>
      <c r="Y441" t="s">
        <v>1771</v>
      </c>
    </row>
    <row r="442" spans="1:25" x14ac:dyDescent="0.25">
      <c r="A442" s="9">
        <v>4</v>
      </c>
      <c r="B442" s="9"/>
      <c r="C442" s="10"/>
      <c r="D442" s="10"/>
      <c r="E442" s="11" t="s">
        <v>4910</v>
      </c>
      <c r="F442" s="12" t="str">
        <f t="shared" ref="F442:F450" si="52">E442</f>
        <v>47.11</v>
      </c>
      <c r="G442" s="12" t="s">
        <v>4910</v>
      </c>
      <c r="H442" s="12" t="s">
        <v>4911</v>
      </c>
      <c r="I442" s="13" t="str">
        <f t="shared" si="49"/>
        <v>47110</v>
      </c>
      <c r="J442" s="13" t="s">
        <v>1775</v>
      </c>
      <c r="K442" s="14" t="s">
        <v>4913</v>
      </c>
      <c r="L442" s="9" t="str">
        <f t="shared" si="50"/>
        <v>47.11 - Maloobchod s převahou potravin, nápojů a tabákových výrobků v nespecializovaných prodejnách</v>
      </c>
      <c r="M442" s="9" t="s">
        <v>4914</v>
      </c>
      <c r="V442" s="13" t="s">
        <v>1775</v>
      </c>
      <c r="W442" s="12" t="s">
        <v>4910</v>
      </c>
      <c r="X442" t="str">
        <f t="shared" si="51"/>
        <v>47110</v>
      </c>
      <c r="Y442" t="s">
        <v>1775</v>
      </c>
    </row>
    <row r="443" spans="1:25" x14ac:dyDescent="0.25">
      <c r="A443" s="9">
        <v>4</v>
      </c>
      <c r="B443" s="9"/>
      <c r="C443" s="10"/>
      <c r="D443" s="10"/>
      <c r="E443" s="11" t="s">
        <v>4915</v>
      </c>
      <c r="F443" s="12" t="str">
        <f t="shared" si="52"/>
        <v>47.19</v>
      </c>
      <c r="G443" s="12" t="s">
        <v>4915</v>
      </c>
      <c r="H443" s="12" t="s">
        <v>4916</v>
      </c>
      <c r="I443" s="13" t="str">
        <f t="shared" si="49"/>
        <v>47190</v>
      </c>
      <c r="J443" s="13" t="s">
        <v>1782</v>
      </c>
      <c r="K443" s="14" t="s">
        <v>1783</v>
      </c>
      <c r="L443" s="9" t="str">
        <f t="shared" si="50"/>
        <v>47.19 - Ostatní maloobchod v nespecializovaných prodejnách</v>
      </c>
      <c r="M443" s="9" t="s">
        <v>4917</v>
      </c>
      <c r="V443" s="13" t="s">
        <v>1782</v>
      </c>
      <c r="W443" s="12" t="s">
        <v>4915</v>
      </c>
      <c r="X443" t="str">
        <f t="shared" si="51"/>
        <v>47190</v>
      </c>
      <c r="Y443" t="s">
        <v>1782</v>
      </c>
    </row>
    <row r="444" spans="1:25" x14ac:dyDescent="0.25">
      <c r="A444" s="9">
        <v>4</v>
      </c>
      <c r="B444" s="9"/>
      <c r="C444" s="10"/>
      <c r="D444" s="10"/>
      <c r="E444" s="11" t="s">
        <v>4918</v>
      </c>
      <c r="F444" s="12" t="str">
        <f t="shared" si="52"/>
        <v>47.21</v>
      </c>
      <c r="G444" s="12" t="s">
        <v>4918</v>
      </c>
      <c r="H444" s="12" t="s">
        <v>4919</v>
      </c>
      <c r="I444" s="13" t="str">
        <f t="shared" si="49"/>
        <v>47210</v>
      </c>
      <c r="J444" s="13" t="s">
        <v>1789</v>
      </c>
      <c r="K444" s="14" t="s">
        <v>4921</v>
      </c>
      <c r="L444" s="9" t="str">
        <f t="shared" si="50"/>
        <v xml:space="preserve">47.21 - Maloobchod s ovocem a zeleninou </v>
      </c>
      <c r="M444" s="9" t="s">
        <v>4922</v>
      </c>
      <c r="V444" s="13" t="s">
        <v>1789</v>
      </c>
      <c r="W444" s="12" t="s">
        <v>4918</v>
      </c>
      <c r="X444" t="str">
        <f t="shared" si="51"/>
        <v>47210</v>
      </c>
      <c r="Y444" t="s">
        <v>1789</v>
      </c>
    </row>
    <row r="445" spans="1:25" x14ac:dyDescent="0.25">
      <c r="A445" s="9">
        <v>4</v>
      </c>
      <c r="B445" s="9"/>
      <c r="C445" s="10"/>
      <c r="D445" s="10"/>
      <c r="E445" s="11" t="s">
        <v>4923</v>
      </c>
      <c r="F445" s="12" t="str">
        <f t="shared" si="52"/>
        <v>47.22</v>
      </c>
      <c r="G445" s="12" t="s">
        <v>4923</v>
      </c>
      <c r="H445" s="12" t="s">
        <v>4924</v>
      </c>
      <c r="I445" s="13" t="str">
        <f t="shared" si="49"/>
        <v>47220</v>
      </c>
      <c r="J445" s="13" t="s">
        <v>1792</v>
      </c>
      <c r="K445" s="14" t="s">
        <v>4926</v>
      </c>
      <c r="L445" s="9" t="str">
        <f t="shared" si="50"/>
        <v xml:space="preserve">47.22 - Maloobchod s masem a masnými výrobky </v>
      </c>
      <c r="M445" s="9" t="s">
        <v>4927</v>
      </c>
      <c r="V445" s="13" t="s">
        <v>1792</v>
      </c>
      <c r="W445" s="12" t="s">
        <v>4923</v>
      </c>
      <c r="X445" t="str">
        <f t="shared" si="51"/>
        <v>47220</v>
      </c>
      <c r="Y445" t="s">
        <v>1792</v>
      </c>
    </row>
    <row r="446" spans="1:25" x14ac:dyDescent="0.25">
      <c r="A446" s="9">
        <v>4</v>
      </c>
      <c r="B446" s="9"/>
      <c r="C446" s="10"/>
      <c r="D446" s="10"/>
      <c r="E446" s="11" t="s">
        <v>4928</v>
      </c>
      <c r="F446" s="12" t="str">
        <f t="shared" si="52"/>
        <v>47.23</v>
      </c>
      <c r="G446" s="12" t="s">
        <v>4928</v>
      </c>
      <c r="H446" s="12" t="s">
        <v>4929</v>
      </c>
      <c r="I446" s="13" t="str">
        <f t="shared" si="49"/>
        <v>47230</v>
      </c>
      <c r="J446" s="13" t="s">
        <v>1795</v>
      </c>
      <c r="K446" s="14" t="s">
        <v>4931</v>
      </c>
      <c r="L446" s="9" t="str">
        <f t="shared" si="50"/>
        <v xml:space="preserve">47.23 - Maloobchod s rybami, korýši a měkkýši </v>
      </c>
      <c r="M446" s="9" t="s">
        <v>4932</v>
      </c>
      <c r="V446" s="13" t="s">
        <v>1795</v>
      </c>
      <c r="W446" s="12" t="s">
        <v>4928</v>
      </c>
      <c r="X446" t="str">
        <f t="shared" si="51"/>
        <v>47230</v>
      </c>
      <c r="Y446" t="s">
        <v>1795</v>
      </c>
    </row>
    <row r="447" spans="1:25" x14ac:dyDescent="0.25">
      <c r="A447" s="9">
        <v>4</v>
      </c>
      <c r="B447" s="9"/>
      <c r="C447" s="10"/>
      <c r="D447" s="10"/>
      <c r="E447" s="11" t="s">
        <v>4933</v>
      </c>
      <c r="F447" s="12" t="str">
        <f t="shared" si="52"/>
        <v>47.24</v>
      </c>
      <c r="G447" s="12" t="s">
        <v>4933</v>
      </c>
      <c r="H447" s="12" t="s">
        <v>4934</v>
      </c>
      <c r="I447" s="13" t="str">
        <f t="shared" si="49"/>
        <v>47240</v>
      </c>
      <c r="J447" s="13" t="s">
        <v>1798</v>
      </c>
      <c r="K447" s="14" t="s">
        <v>4936</v>
      </c>
      <c r="L447" s="9" t="str">
        <f t="shared" si="50"/>
        <v xml:space="preserve">47.24 - Maloobchod s chlebem, pečivem, cukrářskými výrobky a cukrovinkami </v>
      </c>
      <c r="M447" s="9" t="s">
        <v>4937</v>
      </c>
      <c r="V447" s="13" t="s">
        <v>1798</v>
      </c>
      <c r="W447" s="12" t="s">
        <v>4933</v>
      </c>
      <c r="X447" t="str">
        <f t="shared" si="51"/>
        <v>47240</v>
      </c>
      <c r="Y447" t="s">
        <v>1798</v>
      </c>
    </row>
    <row r="448" spans="1:25" x14ac:dyDescent="0.25">
      <c r="A448" s="9">
        <v>4</v>
      </c>
      <c r="B448" s="9"/>
      <c r="C448" s="10"/>
      <c r="D448" s="10"/>
      <c r="E448" s="11" t="s">
        <v>4938</v>
      </c>
      <c r="F448" s="12" t="str">
        <f t="shared" si="52"/>
        <v>47.25</v>
      </c>
      <c r="G448" s="12" t="s">
        <v>4938</v>
      </c>
      <c r="H448" s="12" t="s">
        <v>4939</v>
      </c>
      <c r="I448" s="13" t="str">
        <f t="shared" si="49"/>
        <v>47250</v>
      </c>
      <c r="J448" s="13" t="s">
        <v>1803</v>
      </c>
      <c r="K448" s="14" t="s">
        <v>4941</v>
      </c>
      <c r="L448" s="9" t="str">
        <f t="shared" si="50"/>
        <v xml:space="preserve">47.25 - Maloobchod s nápoji </v>
      </c>
      <c r="M448" s="9" t="s">
        <v>4942</v>
      </c>
      <c r="V448" s="13" t="s">
        <v>1803</v>
      </c>
      <c r="W448" s="12" t="s">
        <v>4938</v>
      </c>
      <c r="X448" t="str">
        <f t="shared" si="51"/>
        <v>47250</v>
      </c>
      <c r="Y448" t="s">
        <v>1803</v>
      </c>
    </row>
    <row r="449" spans="1:25" x14ac:dyDescent="0.25">
      <c r="A449" s="9">
        <v>4</v>
      </c>
      <c r="B449" s="9"/>
      <c r="C449" s="10"/>
      <c r="D449" s="10"/>
      <c r="E449" s="11" t="s">
        <v>4943</v>
      </c>
      <c r="F449" s="12" t="str">
        <f t="shared" si="52"/>
        <v>47.26</v>
      </c>
      <c r="G449" s="12" t="s">
        <v>4943</v>
      </c>
      <c r="H449" s="12" t="s">
        <v>4944</v>
      </c>
      <c r="I449" s="13" t="str">
        <f t="shared" si="49"/>
        <v>47260</v>
      </c>
      <c r="J449" s="13" t="s">
        <v>1806</v>
      </c>
      <c r="K449" s="14" t="s">
        <v>4945</v>
      </c>
      <c r="L449" s="9" t="str">
        <f t="shared" si="50"/>
        <v xml:space="preserve">47.26 - Maloobchod s tabákovými výrobky </v>
      </c>
      <c r="M449" s="9" t="s">
        <v>4946</v>
      </c>
      <c r="V449" s="13" t="s">
        <v>1806</v>
      </c>
      <c r="W449" s="12" t="s">
        <v>4943</v>
      </c>
      <c r="X449" t="str">
        <f t="shared" si="51"/>
        <v>47260</v>
      </c>
      <c r="Y449" t="s">
        <v>1806</v>
      </c>
    </row>
    <row r="450" spans="1:25" x14ac:dyDescent="0.25">
      <c r="A450" s="9">
        <v>4</v>
      </c>
      <c r="B450" s="9"/>
      <c r="C450" s="10"/>
      <c r="D450" s="10"/>
      <c r="E450" s="11" t="s">
        <v>4947</v>
      </c>
      <c r="F450" s="12" t="str">
        <f t="shared" si="52"/>
        <v>47.29</v>
      </c>
      <c r="G450" s="12" t="s">
        <v>4947</v>
      </c>
      <c r="H450" s="12" t="s">
        <v>4948</v>
      </c>
      <c r="I450" s="13" t="str">
        <f t="shared" si="49"/>
        <v>47290</v>
      </c>
      <c r="J450" s="13" t="s">
        <v>1809</v>
      </c>
      <c r="K450" s="14" t="s">
        <v>4950</v>
      </c>
      <c r="L450" s="9" t="str">
        <f t="shared" si="50"/>
        <v>47.29 - Ostatní maloobchod s potravinami ve specializovaných prodejnách</v>
      </c>
      <c r="M450" s="9" t="s">
        <v>4951</v>
      </c>
      <c r="V450" s="13" t="s">
        <v>1809</v>
      </c>
      <c r="W450" s="12" t="s">
        <v>4947</v>
      </c>
      <c r="X450" t="str">
        <f t="shared" si="51"/>
        <v>47290</v>
      </c>
      <c r="Y450" t="s">
        <v>1809</v>
      </c>
    </row>
    <row r="451" spans="1:25" x14ac:dyDescent="0.25">
      <c r="A451" s="9">
        <v>4</v>
      </c>
      <c r="B451" s="9"/>
      <c r="C451" s="10"/>
      <c r="D451" s="10"/>
      <c r="E451" s="11" t="s">
        <v>4952</v>
      </c>
      <c r="F451" s="12" t="str">
        <f>E451</f>
        <v>47.30</v>
      </c>
      <c r="G451" s="12" t="s">
        <v>4952</v>
      </c>
      <c r="H451" s="12" t="s">
        <v>4953</v>
      </c>
      <c r="I451" s="13" t="str">
        <f t="shared" si="49"/>
        <v>47300</v>
      </c>
      <c r="J451" s="13" t="s">
        <v>1815</v>
      </c>
      <c r="K451" s="14" t="s">
        <v>4955</v>
      </c>
      <c r="L451" s="9" t="str">
        <f t="shared" si="50"/>
        <v>47.30 - Maloobchod s pohonnými hmotami ve specializovaných prodejnách</v>
      </c>
      <c r="M451" s="9" t="s">
        <v>4956</v>
      </c>
      <c r="V451" s="13" t="s">
        <v>1815</v>
      </c>
      <c r="W451" s="12" t="s">
        <v>4952</v>
      </c>
      <c r="X451" t="str">
        <f t="shared" si="51"/>
        <v>47300</v>
      </c>
      <c r="Y451" t="s">
        <v>1815</v>
      </c>
    </row>
    <row r="452" spans="1:25" x14ac:dyDescent="0.25">
      <c r="A452" s="9">
        <v>4</v>
      </c>
      <c r="B452" s="9"/>
      <c r="C452" s="10"/>
      <c r="D452" s="10"/>
      <c r="E452" s="11" t="s">
        <v>4957</v>
      </c>
      <c r="F452" s="12" t="str">
        <f t="shared" ref="F452:F485" si="53">E452</f>
        <v>47.41</v>
      </c>
      <c r="G452" s="12" t="s">
        <v>4957</v>
      </c>
      <c r="H452" s="12" t="s">
        <v>4958</v>
      </c>
      <c r="I452" s="13" t="str">
        <f t="shared" ref="I452:I515" si="54">IF(LEN(H452)=1,H452,IF(LEN(H452)=2,_xlfn.CONCAT(H452,"000"),IF(LEN(H452)=3,_xlfn.CONCAT(H452,"00"),IF(LEN(H452)=4,_xlfn.CONCAT(H452,"0"),IF(LEN(H452)=5,_xlfn.CONCAT(H452,""),H452)))))</f>
        <v>47410</v>
      </c>
      <c r="J452" s="13" t="s">
        <v>1820</v>
      </c>
      <c r="K452" s="14" t="s">
        <v>4960</v>
      </c>
      <c r="L452" s="9" t="str">
        <f t="shared" ref="L452:L515" si="55">G452&amp;" - "&amp;K452</f>
        <v xml:space="preserve">47.41 - Maloobchod s počítači, počítačovým periferním zařízením a softwarem </v>
      </c>
      <c r="M452" s="9" t="s">
        <v>4961</v>
      </c>
      <c r="V452" s="13" t="s">
        <v>1820</v>
      </c>
      <c r="W452" s="12" t="s">
        <v>4957</v>
      </c>
      <c r="X452" t="str">
        <f t="shared" si="51"/>
        <v>47410</v>
      </c>
      <c r="Y452" t="s">
        <v>1820</v>
      </c>
    </row>
    <row r="453" spans="1:25" x14ac:dyDescent="0.25">
      <c r="A453" s="9">
        <v>4</v>
      </c>
      <c r="B453" s="9"/>
      <c r="C453" s="10"/>
      <c r="D453" s="10"/>
      <c r="E453" s="11" t="s">
        <v>4962</v>
      </c>
      <c r="F453" s="12" t="str">
        <f t="shared" si="53"/>
        <v>47.42</v>
      </c>
      <c r="G453" s="12" t="s">
        <v>4962</v>
      </c>
      <c r="H453" s="12" t="s">
        <v>4963</v>
      </c>
      <c r="I453" s="13" t="str">
        <f t="shared" si="54"/>
        <v>47420</v>
      </c>
      <c r="J453" s="13" t="s">
        <v>1826</v>
      </c>
      <c r="K453" s="14" t="s">
        <v>4964</v>
      </c>
      <c r="L453" s="9" t="str">
        <f t="shared" si="55"/>
        <v xml:space="preserve">47.42 - Maloobchod s telekomunikačním zařízením </v>
      </c>
      <c r="M453" s="9" t="s">
        <v>4965</v>
      </c>
      <c r="V453" s="13" t="s">
        <v>1826</v>
      </c>
      <c r="W453" s="12" t="s">
        <v>4962</v>
      </c>
      <c r="X453" t="str">
        <f t="shared" ref="X453:X516" si="56">CLEAN(V453)</f>
        <v>47420</v>
      </c>
      <c r="Y453" t="s">
        <v>1826</v>
      </c>
    </row>
    <row r="454" spans="1:25" x14ac:dyDescent="0.25">
      <c r="A454" s="9">
        <v>4</v>
      </c>
      <c r="B454" s="9"/>
      <c r="C454" s="10"/>
      <c r="D454" s="10"/>
      <c r="E454" s="11" t="s">
        <v>4966</v>
      </c>
      <c r="F454" s="12" t="str">
        <f t="shared" si="53"/>
        <v>47.43</v>
      </c>
      <c r="G454" s="12" t="s">
        <v>4966</v>
      </c>
      <c r="H454" s="12" t="s">
        <v>4967</v>
      </c>
      <c r="I454" s="13" t="str">
        <f t="shared" si="54"/>
        <v>47430</v>
      </c>
      <c r="J454" s="13" t="s">
        <v>1829</v>
      </c>
      <c r="K454" s="14" t="s">
        <v>4968</v>
      </c>
      <c r="L454" s="9" t="str">
        <f t="shared" si="55"/>
        <v xml:space="preserve">47.43 - Maloobchod s audio- a videozařízením </v>
      </c>
      <c r="M454" s="9" t="s">
        <v>4969</v>
      </c>
      <c r="V454" s="13" t="s">
        <v>1829</v>
      </c>
      <c r="W454" s="12" t="s">
        <v>4966</v>
      </c>
      <c r="X454" t="str">
        <f t="shared" si="56"/>
        <v>47430</v>
      </c>
      <c r="Y454" t="s">
        <v>1829</v>
      </c>
    </row>
    <row r="455" spans="1:25" x14ac:dyDescent="0.25">
      <c r="A455" s="9">
        <v>4</v>
      </c>
      <c r="B455" s="9"/>
      <c r="C455" s="10"/>
      <c r="D455" s="10"/>
      <c r="E455" s="11" t="s">
        <v>4970</v>
      </c>
      <c r="F455" s="12" t="str">
        <f t="shared" si="53"/>
        <v>47.51</v>
      </c>
      <c r="G455" s="12" t="s">
        <v>4970</v>
      </c>
      <c r="H455" s="12" t="s">
        <v>4971</v>
      </c>
      <c r="I455" s="13" t="str">
        <f t="shared" si="54"/>
        <v>47510</v>
      </c>
      <c r="J455" s="13" t="s">
        <v>1832</v>
      </c>
      <c r="K455" s="14" t="s">
        <v>4973</v>
      </c>
      <c r="L455" s="9" t="str">
        <f t="shared" si="55"/>
        <v xml:space="preserve">47.51 - Maloobchod s textilem </v>
      </c>
      <c r="M455" s="9" t="s">
        <v>4974</v>
      </c>
      <c r="V455" s="13" t="s">
        <v>1832</v>
      </c>
      <c r="W455" s="12" t="s">
        <v>4970</v>
      </c>
      <c r="X455" t="str">
        <f t="shared" si="56"/>
        <v>47510</v>
      </c>
      <c r="Y455" t="s">
        <v>1832</v>
      </c>
    </row>
    <row r="456" spans="1:25" x14ac:dyDescent="0.25">
      <c r="A456" s="9">
        <v>4</v>
      </c>
      <c r="B456" s="9"/>
      <c r="C456" s="10"/>
      <c r="D456" s="10"/>
      <c r="E456" s="11" t="s">
        <v>4975</v>
      </c>
      <c r="F456" s="12" t="str">
        <f t="shared" si="53"/>
        <v>47.52</v>
      </c>
      <c r="G456" s="12" t="s">
        <v>4975</v>
      </c>
      <c r="H456" s="12" t="s">
        <v>4976</v>
      </c>
      <c r="I456" s="13" t="str">
        <f t="shared" si="54"/>
        <v>47520</v>
      </c>
      <c r="J456" s="13" t="s">
        <v>1835</v>
      </c>
      <c r="K456" s="14" t="s">
        <v>4978</v>
      </c>
      <c r="L456" s="9" t="str">
        <f t="shared" si="55"/>
        <v xml:space="preserve">47.52 - Maloobchod s železářským zbožím, barvami, sklem a potřebami pro kutily </v>
      </c>
      <c r="M456" s="9" t="s">
        <v>4979</v>
      </c>
      <c r="V456" s="13" t="s">
        <v>1835</v>
      </c>
      <c r="W456" s="12" t="s">
        <v>4975</v>
      </c>
      <c r="X456" t="str">
        <f t="shared" si="56"/>
        <v>47520</v>
      </c>
      <c r="Y456" t="s">
        <v>1835</v>
      </c>
    </row>
    <row r="457" spans="1:25" x14ac:dyDescent="0.25">
      <c r="A457" s="9">
        <v>4</v>
      </c>
      <c r="B457" s="9"/>
      <c r="C457" s="10"/>
      <c r="D457" s="10"/>
      <c r="E457" s="11" t="s">
        <v>4980</v>
      </c>
      <c r="F457" s="12" t="str">
        <f t="shared" si="53"/>
        <v>47.53</v>
      </c>
      <c r="G457" s="12" t="s">
        <v>4980</v>
      </c>
      <c r="H457" s="12" t="s">
        <v>4981</v>
      </c>
      <c r="I457" s="13" t="str">
        <f t="shared" si="54"/>
        <v>47530</v>
      </c>
      <c r="J457" s="13" t="s">
        <v>1840</v>
      </c>
      <c r="K457" s="14" t="s">
        <v>4983</v>
      </c>
      <c r="L457" s="9" t="str">
        <f t="shared" si="55"/>
        <v xml:space="preserve">47.53 - Maloobchod s koberci, podlahovými krytinami a nástěnnými obklady </v>
      </c>
      <c r="M457" s="9" t="s">
        <v>4984</v>
      </c>
      <c r="V457" s="13" t="s">
        <v>1840</v>
      </c>
      <c r="W457" s="12" t="s">
        <v>4980</v>
      </c>
      <c r="X457" t="str">
        <f t="shared" si="56"/>
        <v>47530</v>
      </c>
      <c r="Y457" t="s">
        <v>1840</v>
      </c>
    </row>
    <row r="458" spans="1:25" x14ac:dyDescent="0.25">
      <c r="A458" s="9">
        <v>4</v>
      </c>
      <c r="B458" s="9"/>
      <c r="C458" s="10"/>
      <c r="D458" s="10"/>
      <c r="E458" s="11" t="s">
        <v>4985</v>
      </c>
      <c r="F458" s="12" t="str">
        <f t="shared" si="53"/>
        <v>47.54</v>
      </c>
      <c r="G458" s="12" t="s">
        <v>4985</v>
      </c>
      <c r="H458" s="12" t="s">
        <v>4986</v>
      </c>
      <c r="I458" s="13" t="str">
        <f t="shared" si="54"/>
        <v>47540</v>
      </c>
      <c r="J458" s="13" t="s">
        <v>1843</v>
      </c>
      <c r="K458" s="14" t="s">
        <v>4988</v>
      </c>
      <c r="L458" s="9" t="str">
        <f t="shared" si="55"/>
        <v xml:space="preserve">47.54 - Maloobchod s elektrospotřebiči a elektronikou </v>
      </c>
      <c r="M458" s="9" t="s">
        <v>4989</v>
      </c>
      <c r="V458" s="13" t="s">
        <v>1843</v>
      </c>
      <c r="W458" s="12" t="s">
        <v>4985</v>
      </c>
      <c r="X458" t="str">
        <f t="shared" si="56"/>
        <v>47540</v>
      </c>
      <c r="Y458" t="s">
        <v>1843</v>
      </c>
    </row>
    <row r="459" spans="1:25" x14ac:dyDescent="0.25">
      <c r="A459" s="9">
        <v>4</v>
      </c>
      <c r="B459" s="9"/>
      <c r="C459" s="10"/>
      <c r="D459" s="10"/>
      <c r="E459" s="11" t="s">
        <v>4990</v>
      </c>
      <c r="F459" s="12" t="str">
        <f t="shared" si="53"/>
        <v>47.59</v>
      </c>
      <c r="G459" s="12" t="s">
        <v>4990</v>
      </c>
      <c r="H459" s="12" t="s">
        <v>4991</v>
      </c>
      <c r="I459" s="13" t="str">
        <f t="shared" si="54"/>
        <v>47590</v>
      </c>
      <c r="J459" s="13" t="s">
        <v>1848</v>
      </c>
      <c r="K459" s="14" t="s">
        <v>4993</v>
      </c>
      <c r="L459" s="9" t="str">
        <f t="shared" si="55"/>
        <v>47.59 - Maloobchod s nábytkem, svítidly a ostatními výrobky převážně pro domácnost ve specializovaných prodejnách</v>
      </c>
      <c r="M459" s="9" t="s">
        <v>4994</v>
      </c>
      <c r="V459" s="13" t="s">
        <v>1848</v>
      </c>
      <c r="W459" s="12" t="s">
        <v>4990</v>
      </c>
      <c r="X459" t="str">
        <f t="shared" si="56"/>
        <v>47590</v>
      </c>
      <c r="Y459" t="s">
        <v>1848</v>
      </c>
    </row>
    <row r="460" spans="1:25" x14ac:dyDescent="0.25">
      <c r="A460" s="9">
        <v>4</v>
      </c>
      <c r="B460" s="9"/>
      <c r="C460" s="10"/>
      <c r="D460" s="10"/>
      <c r="E460" s="11" t="s">
        <v>4995</v>
      </c>
      <c r="F460" s="12" t="str">
        <f t="shared" si="53"/>
        <v>47.61</v>
      </c>
      <c r="G460" s="12" t="s">
        <v>4995</v>
      </c>
      <c r="H460" s="12" t="s">
        <v>4996</v>
      </c>
      <c r="I460" s="13" t="str">
        <f t="shared" si="54"/>
        <v>47610</v>
      </c>
      <c r="J460" s="13" t="s">
        <v>1857</v>
      </c>
      <c r="K460" s="14" t="s">
        <v>4998</v>
      </c>
      <c r="L460" s="9" t="str">
        <f t="shared" si="55"/>
        <v xml:space="preserve">47.61 - Maloobchod s knihami </v>
      </c>
      <c r="M460" s="9" t="s">
        <v>4999</v>
      </c>
      <c r="V460" s="13" t="s">
        <v>1857</v>
      </c>
      <c r="W460" s="12" t="s">
        <v>4995</v>
      </c>
      <c r="X460" t="str">
        <f t="shared" si="56"/>
        <v>47610</v>
      </c>
      <c r="Y460" t="s">
        <v>1857</v>
      </c>
    </row>
    <row r="461" spans="1:25" x14ac:dyDescent="0.25">
      <c r="A461" s="9">
        <v>4</v>
      </c>
      <c r="B461" s="9"/>
      <c r="C461" s="10"/>
      <c r="D461" s="10"/>
      <c r="E461" s="11" t="s">
        <v>5000</v>
      </c>
      <c r="F461" s="12" t="str">
        <f t="shared" si="53"/>
        <v>47.62</v>
      </c>
      <c r="G461" s="12" t="s">
        <v>5000</v>
      </c>
      <c r="H461" s="12" t="s">
        <v>5001</v>
      </c>
      <c r="I461" s="13" t="str">
        <f t="shared" si="54"/>
        <v>47620</v>
      </c>
      <c r="J461" s="13" t="s">
        <v>1860</v>
      </c>
      <c r="K461" s="14" t="s">
        <v>5002</v>
      </c>
      <c r="L461" s="9" t="str">
        <f t="shared" si="55"/>
        <v xml:space="preserve">47.62 - Maloobchod s novinami, časopisy a papírnickým zbožím </v>
      </c>
      <c r="M461" s="9" t="s">
        <v>5003</v>
      </c>
      <c r="V461" s="13" t="s">
        <v>1860</v>
      </c>
      <c r="W461" s="12" t="s">
        <v>5000</v>
      </c>
      <c r="X461" t="str">
        <f t="shared" si="56"/>
        <v>47620</v>
      </c>
      <c r="Y461" t="s">
        <v>1860</v>
      </c>
    </row>
    <row r="462" spans="1:25" x14ac:dyDescent="0.25">
      <c r="A462" s="9">
        <v>4</v>
      </c>
      <c r="B462" s="9"/>
      <c r="C462" s="10"/>
      <c r="D462" s="10"/>
      <c r="E462" s="11" t="s">
        <v>5004</v>
      </c>
      <c r="F462" s="12" t="str">
        <f t="shared" si="53"/>
        <v>47.63</v>
      </c>
      <c r="G462" s="12" t="s">
        <v>5004</v>
      </c>
      <c r="H462" s="12" t="s">
        <v>5005</v>
      </c>
      <c r="I462" s="13" t="str">
        <f t="shared" si="54"/>
        <v>47630</v>
      </c>
      <c r="J462" s="13" t="s">
        <v>1865</v>
      </c>
      <c r="K462" s="14" t="s">
        <v>5007</v>
      </c>
      <c r="L462" s="9" t="str">
        <f t="shared" si="55"/>
        <v xml:space="preserve">47.63 - Maloobchod s audio- a videozáznamy </v>
      </c>
      <c r="M462" s="9" t="s">
        <v>5008</v>
      </c>
      <c r="V462" s="13" t="s">
        <v>1865</v>
      </c>
      <c r="W462" s="12" t="s">
        <v>5004</v>
      </c>
      <c r="X462" t="str">
        <f t="shared" si="56"/>
        <v>47630</v>
      </c>
      <c r="Y462" t="s">
        <v>1865</v>
      </c>
    </row>
    <row r="463" spans="1:25" x14ac:dyDescent="0.25">
      <c r="A463" s="9">
        <v>4</v>
      </c>
      <c r="B463" s="9"/>
      <c r="C463" s="10"/>
      <c r="D463" s="10"/>
      <c r="E463" s="11" t="s">
        <v>5009</v>
      </c>
      <c r="F463" s="12" t="str">
        <f t="shared" si="53"/>
        <v>47.64</v>
      </c>
      <c r="G463" s="12" t="s">
        <v>5009</v>
      </c>
      <c r="H463" s="12" t="s">
        <v>5010</v>
      </c>
      <c r="I463" s="13" t="str">
        <f t="shared" si="54"/>
        <v>47640</v>
      </c>
      <c r="J463" s="13" t="s">
        <v>1868</v>
      </c>
      <c r="K463" s="14" t="s">
        <v>5011</v>
      </c>
      <c r="L463" s="9" t="str">
        <f t="shared" si="55"/>
        <v xml:space="preserve">47.64 - Maloobchod se sportovním vybavením </v>
      </c>
      <c r="M463" s="9" t="s">
        <v>5012</v>
      </c>
      <c r="V463" s="13" t="s">
        <v>1868</v>
      </c>
      <c r="W463" s="12" t="s">
        <v>5009</v>
      </c>
      <c r="X463" t="str">
        <f t="shared" si="56"/>
        <v>47640</v>
      </c>
      <c r="Y463" t="s">
        <v>1868</v>
      </c>
    </row>
    <row r="464" spans="1:25" x14ac:dyDescent="0.25">
      <c r="A464" s="9">
        <v>4</v>
      </c>
      <c r="B464" s="9"/>
      <c r="C464" s="10"/>
      <c r="D464" s="10"/>
      <c r="E464" s="11" t="s">
        <v>5013</v>
      </c>
      <c r="F464" s="12" t="str">
        <f t="shared" si="53"/>
        <v>47.65</v>
      </c>
      <c r="G464" s="12" t="s">
        <v>5013</v>
      </c>
      <c r="H464" s="12" t="s">
        <v>5014</v>
      </c>
      <c r="I464" s="13" t="str">
        <f t="shared" si="54"/>
        <v>47650</v>
      </c>
      <c r="J464" s="13" t="s">
        <v>1872</v>
      </c>
      <c r="K464" s="14" t="s">
        <v>5016</v>
      </c>
      <c r="L464" s="9" t="str">
        <f t="shared" si="55"/>
        <v xml:space="preserve">47.65 - Maloobchod s hrami a hračkami </v>
      </c>
      <c r="M464" s="9" t="s">
        <v>5017</v>
      </c>
      <c r="V464" s="13" t="s">
        <v>1872</v>
      </c>
      <c r="W464" s="12" t="s">
        <v>5013</v>
      </c>
      <c r="X464" t="str">
        <f t="shared" si="56"/>
        <v>47650</v>
      </c>
      <c r="Y464" t="s">
        <v>1872</v>
      </c>
    </row>
    <row r="465" spans="1:25" x14ac:dyDescent="0.25">
      <c r="A465" s="9">
        <v>4</v>
      </c>
      <c r="B465" s="9"/>
      <c r="C465" s="10"/>
      <c r="D465" s="10"/>
      <c r="E465" s="11" t="s">
        <v>5018</v>
      </c>
      <c r="F465" s="12" t="str">
        <f t="shared" si="53"/>
        <v>47.71</v>
      </c>
      <c r="G465" s="12" t="s">
        <v>5018</v>
      </c>
      <c r="H465" s="12" t="s">
        <v>5019</v>
      </c>
      <c r="I465" s="13" t="str">
        <f t="shared" si="54"/>
        <v>47710</v>
      </c>
      <c r="J465" s="13" t="s">
        <v>1876</v>
      </c>
      <c r="K465" s="14" t="s">
        <v>5021</v>
      </c>
      <c r="L465" s="9" t="str">
        <f t="shared" si="55"/>
        <v xml:space="preserve">47.71 - Maloobchod s oděvy </v>
      </c>
      <c r="M465" s="9" t="s">
        <v>5022</v>
      </c>
      <c r="V465" s="13" t="s">
        <v>1876</v>
      </c>
      <c r="W465" s="12" t="s">
        <v>5018</v>
      </c>
      <c r="X465" t="str">
        <f t="shared" si="56"/>
        <v>47710</v>
      </c>
      <c r="Y465" t="s">
        <v>1876</v>
      </c>
    </row>
    <row r="466" spans="1:25" x14ac:dyDescent="0.25">
      <c r="A466" s="9">
        <v>4</v>
      </c>
      <c r="B466" s="9"/>
      <c r="C466" s="10"/>
      <c r="D466" s="10"/>
      <c r="E466" s="11" t="s">
        <v>5023</v>
      </c>
      <c r="F466" s="12" t="str">
        <f t="shared" si="53"/>
        <v>47.72</v>
      </c>
      <c r="G466" s="12" t="s">
        <v>5023</v>
      </c>
      <c r="H466" s="12" t="s">
        <v>5024</v>
      </c>
      <c r="I466" s="13" t="str">
        <f t="shared" si="54"/>
        <v>47720</v>
      </c>
      <c r="J466" s="13" t="s">
        <v>1879</v>
      </c>
      <c r="K466" s="14" t="s">
        <v>5026</v>
      </c>
      <c r="L466" s="9" t="str">
        <f t="shared" si="55"/>
        <v xml:space="preserve">47.72 - Maloobchod s obuví a koženými výrobky </v>
      </c>
      <c r="M466" s="9" t="s">
        <v>5027</v>
      </c>
      <c r="V466" s="13" t="s">
        <v>1879</v>
      </c>
      <c r="W466" s="12" t="s">
        <v>5023</v>
      </c>
      <c r="X466" t="str">
        <f t="shared" si="56"/>
        <v>47720</v>
      </c>
      <c r="Y466" t="s">
        <v>1879</v>
      </c>
    </row>
    <row r="467" spans="1:25" x14ac:dyDescent="0.25">
      <c r="A467" s="9">
        <v>4</v>
      </c>
      <c r="B467" s="9"/>
      <c r="C467" s="10"/>
      <c r="D467" s="10"/>
      <c r="E467" s="11" t="s">
        <v>5028</v>
      </c>
      <c r="F467" s="12" t="str">
        <f t="shared" si="53"/>
        <v>47.73</v>
      </c>
      <c r="G467" s="12" t="s">
        <v>5028</v>
      </c>
      <c r="H467" s="12" t="s">
        <v>5029</v>
      </c>
      <c r="I467" s="13" t="str">
        <f t="shared" si="54"/>
        <v>47730</v>
      </c>
      <c r="J467" s="13" t="s">
        <v>1882</v>
      </c>
      <c r="K467" s="14" t="s">
        <v>5031</v>
      </c>
      <c r="L467" s="9" t="str">
        <f t="shared" si="55"/>
        <v xml:space="preserve">47.73 - Maloobchod s farmaceutickými přípravky </v>
      </c>
      <c r="M467" s="9" t="s">
        <v>5032</v>
      </c>
      <c r="V467" s="13" t="s">
        <v>1882</v>
      </c>
      <c r="W467" s="12" t="s">
        <v>5028</v>
      </c>
      <c r="X467" t="str">
        <f t="shared" si="56"/>
        <v>47730</v>
      </c>
      <c r="Y467" t="s">
        <v>1882</v>
      </c>
    </row>
    <row r="468" spans="1:25" x14ac:dyDescent="0.25">
      <c r="A468" s="9">
        <v>4</v>
      </c>
      <c r="B468" s="9"/>
      <c r="C468" s="10"/>
      <c r="D468" s="10"/>
      <c r="E468" s="11" t="s">
        <v>5033</v>
      </c>
      <c r="F468" s="12" t="str">
        <f t="shared" si="53"/>
        <v>47.74</v>
      </c>
      <c r="G468" s="12" t="s">
        <v>5033</v>
      </c>
      <c r="H468" s="12" t="s">
        <v>5034</v>
      </c>
      <c r="I468" s="13" t="str">
        <f t="shared" si="54"/>
        <v>47740</v>
      </c>
      <c r="J468" s="13" t="s">
        <v>1887</v>
      </c>
      <c r="K468" s="14" t="s">
        <v>5035</v>
      </c>
      <c r="L468" s="9" t="str">
        <f t="shared" si="55"/>
        <v xml:space="preserve">47.74 - Maloobchod se zdravotnickými a ortopedickými výrobky </v>
      </c>
      <c r="M468" s="9" t="s">
        <v>5036</v>
      </c>
      <c r="V468" s="13" t="s">
        <v>1887</v>
      </c>
      <c r="W468" s="12" t="s">
        <v>5033</v>
      </c>
      <c r="X468" t="str">
        <f t="shared" si="56"/>
        <v>47740</v>
      </c>
      <c r="Y468" t="s">
        <v>1887</v>
      </c>
    </row>
    <row r="469" spans="1:25" x14ac:dyDescent="0.25">
      <c r="A469" s="9">
        <v>4</v>
      </c>
      <c r="B469" s="9"/>
      <c r="C469" s="10"/>
      <c r="D469" s="10"/>
      <c r="E469" s="11" t="s">
        <v>5037</v>
      </c>
      <c r="F469" s="12" t="str">
        <f t="shared" si="53"/>
        <v>47.75</v>
      </c>
      <c r="G469" s="12" t="s">
        <v>5037</v>
      </c>
      <c r="H469" s="12" t="s">
        <v>5038</v>
      </c>
      <c r="I469" s="13" t="str">
        <f t="shared" si="54"/>
        <v>47750</v>
      </c>
      <c r="J469" s="13" t="s">
        <v>1890</v>
      </c>
      <c r="K469" s="14" t="s">
        <v>5040</v>
      </c>
      <c r="L469" s="9" t="str">
        <f t="shared" si="55"/>
        <v xml:space="preserve">47.75 - Maloobchod s kosmetickými a toaletními výrobky </v>
      </c>
      <c r="M469" s="9" t="s">
        <v>5041</v>
      </c>
      <c r="V469" s="13" t="s">
        <v>1890</v>
      </c>
      <c r="W469" s="12" t="s">
        <v>5037</v>
      </c>
      <c r="X469" t="str">
        <f t="shared" si="56"/>
        <v>47750</v>
      </c>
      <c r="Y469" t="s">
        <v>1890</v>
      </c>
    </row>
    <row r="470" spans="1:25" x14ac:dyDescent="0.25">
      <c r="A470" s="9">
        <v>4</v>
      </c>
      <c r="B470" s="9"/>
      <c r="C470" s="10"/>
      <c r="D470" s="10"/>
      <c r="E470" s="11" t="s">
        <v>5042</v>
      </c>
      <c r="F470" s="12" t="str">
        <f t="shared" si="53"/>
        <v>47.76</v>
      </c>
      <c r="G470" s="12" t="s">
        <v>5042</v>
      </c>
      <c r="H470" s="12" t="s">
        <v>5043</v>
      </c>
      <c r="I470" s="13" t="str">
        <f t="shared" si="54"/>
        <v>47760</v>
      </c>
      <c r="J470" s="13" t="s">
        <v>1893</v>
      </c>
      <c r="K470" s="14" t="s">
        <v>5045</v>
      </c>
      <c r="L470" s="9" t="str">
        <f t="shared" si="55"/>
        <v xml:space="preserve">47.76 - Maloobchod s květinami, rostlinami, osivy, hnojivy, zvířaty pro zájmový chov a krmivy pro ně </v>
      </c>
      <c r="M470" s="9" t="s">
        <v>5046</v>
      </c>
      <c r="V470" s="13" t="s">
        <v>1893</v>
      </c>
      <c r="W470" s="12" t="s">
        <v>5042</v>
      </c>
      <c r="X470" t="str">
        <f t="shared" si="56"/>
        <v>47760</v>
      </c>
      <c r="Y470" t="s">
        <v>1893</v>
      </c>
    </row>
    <row r="471" spans="1:25" x14ac:dyDescent="0.25">
      <c r="A471" s="9">
        <v>4</v>
      </c>
      <c r="B471" s="9"/>
      <c r="C471" s="10"/>
      <c r="D471" s="10"/>
      <c r="E471" s="11" t="s">
        <v>5047</v>
      </c>
      <c r="F471" s="12" t="str">
        <f t="shared" si="53"/>
        <v>47.77</v>
      </c>
      <c r="G471" s="12" t="s">
        <v>5047</v>
      </c>
      <c r="H471" s="12" t="s">
        <v>5048</v>
      </c>
      <c r="I471" s="13" t="str">
        <f t="shared" si="54"/>
        <v>47770</v>
      </c>
      <c r="J471" s="13" t="s">
        <v>1898</v>
      </c>
      <c r="K471" s="14" t="s">
        <v>5050</v>
      </c>
      <c r="L471" s="9" t="str">
        <f t="shared" si="55"/>
        <v xml:space="preserve">47.77 - Maloobchod s hodinami, hodinkami a klenoty </v>
      </c>
      <c r="M471" s="9" t="s">
        <v>5051</v>
      </c>
      <c r="V471" s="13" t="s">
        <v>1898</v>
      </c>
      <c r="W471" s="12" t="s">
        <v>5047</v>
      </c>
      <c r="X471" t="str">
        <f t="shared" si="56"/>
        <v>47770</v>
      </c>
      <c r="Y471" t="s">
        <v>1898</v>
      </c>
    </row>
    <row r="472" spans="1:25" x14ac:dyDescent="0.25">
      <c r="A472" s="9">
        <v>4</v>
      </c>
      <c r="B472" s="9"/>
      <c r="C472" s="10"/>
      <c r="D472" s="10"/>
      <c r="E472" s="11" t="s">
        <v>5052</v>
      </c>
      <c r="F472" s="12" t="str">
        <f t="shared" si="53"/>
        <v>47.78</v>
      </c>
      <c r="G472" s="12" t="s">
        <v>5052</v>
      </c>
      <c r="H472" s="12" t="s">
        <v>5053</v>
      </c>
      <c r="I472" s="13" t="str">
        <f t="shared" si="54"/>
        <v>47780</v>
      </c>
      <c r="J472" s="13" t="s">
        <v>1901</v>
      </c>
      <c r="K472" s="14" t="s">
        <v>5055</v>
      </c>
      <c r="L472" s="9" t="str">
        <f t="shared" si="55"/>
        <v>47.78 - Ostatní maloobchod s novým zbožím ve specializovaných prodejnách</v>
      </c>
      <c r="M472" s="9" t="s">
        <v>5056</v>
      </c>
      <c r="V472" s="13" t="s">
        <v>1901</v>
      </c>
      <c r="W472" s="12" t="s">
        <v>5052</v>
      </c>
      <c r="X472" t="str">
        <f t="shared" si="56"/>
        <v>47780</v>
      </c>
      <c r="Y472" t="s">
        <v>1901</v>
      </c>
    </row>
    <row r="473" spans="1:25" ht="15.75" x14ac:dyDescent="0.25">
      <c r="A473" s="9">
        <v>5</v>
      </c>
      <c r="B473" s="9"/>
      <c r="C473" s="16"/>
      <c r="D473" s="16"/>
      <c r="E473" s="11" t="s">
        <v>5057</v>
      </c>
      <c r="F473" s="12" t="str">
        <f t="shared" si="53"/>
        <v>47.78.1</v>
      </c>
      <c r="G473" s="12" t="s">
        <v>5057</v>
      </c>
      <c r="H473" s="12" t="s">
        <v>1906</v>
      </c>
      <c r="I473" s="13" t="str">
        <f t="shared" si="54"/>
        <v>47781</v>
      </c>
      <c r="J473" s="13" t="s">
        <v>1906</v>
      </c>
      <c r="K473" s="14" t="s">
        <v>5059</v>
      </c>
      <c r="L473" s="9" t="str">
        <f t="shared" si="55"/>
        <v>47.78.1 - Maloobchod s fotografickým a optickým zařízením a potřebami</v>
      </c>
      <c r="M473" s="9" t="s">
        <v>5060</v>
      </c>
      <c r="V473" s="13" t="s">
        <v>1906</v>
      </c>
      <c r="W473" s="12" t="s">
        <v>5057</v>
      </c>
      <c r="X473" t="str">
        <f t="shared" si="56"/>
        <v>47781</v>
      </c>
      <c r="Y473" t="s">
        <v>1906</v>
      </c>
    </row>
    <row r="474" spans="1:25" ht="15.75" x14ac:dyDescent="0.25">
      <c r="A474" s="9">
        <v>5</v>
      </c>
      <c r="B474" s="9"/>
      <c r="C474" s="16"/>
      <c r="D474" s="16"/>
      <c r="E474" s="11" t="s">
        <v>5061</v>
      </c>
      <c r="F474" s="12" t="str">
        <f t="shared" si="53"/>
        <v>47.78.2</v>
      </c>
      <c r="G474" s="12" t="s">
        <v>5061</v>
      </c>
      <c r="H474" s="12" t="s">
        <v>1909</v>
      </c>
      <c r="I474" s="13" t="str">
        <f t="shared" si="54"/>
        <v>47782</v>
      </c>
      <c r="J474" s="13" t="s">
        <v>1909</v>
      </c>
      <c r="K474" s="14" t="s">
        <v>5063</v>
      </c>
      <c r="L474" s="9" t="str">
        <f t="shared" si="55"/>
        <v>47.78.2 - Maloobchod s pevnými palivy</v>
      </c>
      <c r="M474" s="9" t="s">
        <v>5064</v>
      </c>
      <c r="V474" s="13" t="s">
        <v>1909</v>
      </c>
      <c r="W474" s="12" t="s">
        <v>5061</v>
      </c>
      <c r="X474" t="str">
        <f t="shared" si="56"/>
        <v>47782</v>
      </c>
      <c r="Y474" t="s">
        <v>1909</v>
      </c>
    </row>
    <row r="475" spans="1:25" ht="15.75" x14ac:dyDescent="0.25">
      <c r="A475" s="9">
        <v>5</v>
      </c>
      <c r="B475" s="9"/>
      <c r="C475" s="16"/>
      <c r="D475" s="16"/>
      <c r="E475" s="11" t="s">
        <v>5065</v>
      </c>
      <c r="F475" s="12" t="str">
        <f t="shared" si="53"/>
        <v>47.78.3</v>
      </c>
      <c r="G475" s="12" t="s">
        <v>5065</v>
      </c>
      <c r="H475" s="12" t="s">
        <v>1912</v>
      </c>
      <c r="I475" s="13" t="str">
        <f t="shared" si="54"/>
        <v>47783</v>
      </c>
      <c r="J475" s="13" t="s">
        <v>1912</v>
      </c>
      <c r="K475" s="17" t="s">
        <v>1913</v>
      </c>
      <c r="L475" s="9" t="str">
        <f t="shared" si="55"/>
        <v>47.78.3 - Maloobchod s kapalnými palivy (kromě pohonných hmot)</v>
      </c>
      <c r="M475" s="9" t="s">
        <v>5066</v>
      </c>
      <c r="V475" s="13" t="s">
        <v>1912</v>
      </c>
      <c r="W475" s="12" t="s">
        <v>5065</v>
      </c>
      <c r="X475" t="str">
        <f t="shared" si="56"/>
        <v>47783</v>
      </c>
      <c r="Y475" t="s">
        <v>1912</v>
      </c>
    </row>
    <row r="476" spans="1:25" ht="15.75" x14ac:dyDescent="0.25">
      <c r="A476" s="9">
        <v>5</v>
      </c>
      <c r="B476" s="9"/>
      <c r="C476" s="16"/>
      <c r="D476" s="16"/>
      <c r="E476" s="11" t="s">
        <v>5067</v>
      </c>
      <c r="F476" s="12" t="str">
        <f t="shared" si="53"/>
        <v>47.78.4</v>
      </c>
      <c r="G476" s="12" t="s">
        <v>5067</v>
      </c>
      <c r="H476" s="12" t="s">
        <v>1915</v>
      </c>
      <c r="I476" s="13" t="str">
        <f t="shared" si="54"/>
        <v>47784</v>
      </c>
      <c r="J476" s="13" t="s">
        <v>1915</v>
      </c>
      <c r="K476" s="17" t="s">
        <v>1916</v>
      </c>
      <c r="L476" s="9" t="str">
        <f t="shared" si="55"/>
        <v>47.78.4 - Maloobchod s plynnými palivy (kromě pohonných hmot)</v>
      </c>
      <c r="M476" s="9" t="s">
        <v>5068</v>
      </c>
      <c r="V476" s="13" t="s">
        <v>1915</v>
      </c>
      <c r="W476" s="12" t="s">
        <v>5067</v>
      </c>
      <c r="X476" t="str">
        <f t="shared" si="56"/>
        <v>47784</v>
      </c>
      <c r="Y476" t="s">
        <v>1915</v>
      </c>
    </row>
    <row r="477" spans="1:25" ht="15.75" x14ac:dyDescent="0.25">
      <c r="A477" s="9">
        <v>5</v>
      </c>
      <c r="B477" s="9"/>
      <c r="C477" s="16"/>
      <c r="D477" s="16"/>
      <c r="E477" s="11" t="s">
        <v>5069</v>
      </c>
      <c r="F477" s="12" t="str">
        <f t="shared" si="53"/>
        <v>47.78.9</v>
      </c>
      <c r="G477" s="12" t="s">
        <v>5069</v>
      </c>
      <c r="H477" s="12" t="s">
        <v>1918</v>
      </c>
      <c r="I477" s="13" t="str">
        <f t="shared" si="54"/>
        <v>47789</v>
      </c>
      <c r="J477" s="13" t="s">
        <v>1918</v>
      </c>
      <c r="K477" s="14" t="s">
        <v>5071</v>
      </c>
      <c r="L477" s="9" t="str">
        <f t="shared" si="55"/>
        <v>47.78.9 - Ostatní maloobchod s novým zbožím ve specializovaných prodejnách j. n.</v>
      </c>
      <c r="M477" s="9" t="s">
        <v>5072</v>
      </c>
      <c r="V477" s="13" t="s">
        <v>1918</v>
      </c>
      <c r="W477" s="12" t="s">
        <v>5069</v>
      </c>
      <c r="X477" t="str">
        <f t="shared" si="56"/>
        <v>47789</v>
      </c>
      <c r="Y477" t="s">
        <v>1918</v>
      </c>
    </row>
    <row r="478" spans="1:25" x14ac:dyDescent="0.25">
      <c r="A478" s="9">
        <v>4</v>
      </c>
      <c r="B478" s="9"/>
      <c r="C478" s="10"/>
      <c r="D478" s="10"/>
      <c r="E478" s="11" t="s">
        <v>5073</v>
      </c>
      <c r="F478" s="12" t="str">
        <f t="shared" si="53"/>
        <v>47.79</v>
      </c>
      <c r="G478" s="12" t="s">
        <v>5073</v>
      </c>
      <c r="H478" s="12" t="s">
        <v>5074</v>
      </c>
      <c r="I478" s="13" t="str">
        <f t="shared" si="54"/>
        <v>47790</v>
      </c>
      <c r="J478" s="13" t="s">
        <v>1921</v>
      </c>
      <c r="K478" s="14" t="s">
        <v>1922</v>
      </c>
      <c r="L478" s="9" t="str">
        <f t="shared" si="55"/>
        <v>47.79 - Maloobchod s použitým zbožím v prodejnách</v>
      </c>
      <c r="M478" s="9" t="s">
        <v>5075</v>
      </c>
      <c r="V478" s="13" t="s">
        <v>1921</v>
      </c>
      <c r="W478" s="12" t="s">
        <v>5073</v>
      </c>
      <c r="X478" t="str">
        <f t="shared" si="56"/>
        <v>47790</v>
      </c>
      <c r="Y478" t="s">
        <v>1921</v>
      </c>
    </row>
    <row r="479" spans="1:25" x14ac:dyDescent="0.25">
      <c r="A479" s="9">
        <v>4</v>
      </c>
      <c r="B479" s="9"/>
      <c r="C479" s="10"/>
      <c r="D479" s="10"/>
      <c r="E479" s="11" t="s">
        <v>5076</v>
      </c>
      <c r="F479" s="12" t="str">
        <f t="shared" si="53"/>
        <v>47.81</v>
      </c>
      <c r="G479" s="12" t="s">
        <v>5076</v>
      </c>
      <c r="H479" s="12" t="s">
        <v>5077</v>
      </c>
      <c r="I479" s="13" t="str">
        <f t="shared" si="54"/>
        <v>47810</v>
      </c>
      <c r="J479" s="13" t="s">
        <v>1516</v>
      </c>
      <c r="K479" s="14" t="s">
        <v>5079</v>
      </c>
      <c r="L479" s="9" t="str">
        <f t="shared" si="55"/>
        <v>47.81 - Maloobchod s potravinami, nápoji a tabákovými výrobky ve stáncích a na trzích</v>
      </c>
      <c r="M479" s="9" t="s">
        <v>5080</v>
      </c>
      <c r="V479" s="13" t="s">
        <v>1516</v>
      </c>
      <c r="W479" s="12" t="s">
        <v>5076</v>
      </c>
      <c r="X479" t="str">
        <f t="shared" si="56"/>
        <v>47810</v>
      </c>
      <c r="Y479" t="s">
        <v>1516</v>
      </c>
    </row>
    <row r="480" spans="1:25" x14ac:dyDescent="0.25">
      <c r="A480" s="9">
        <v>4</v>
      </c>
      <c r="B480" s="9"/>
      <c r="C480" s="10"/>
      <c r="D480" s="10"/>
      <c r="E480" s="11" t="s">
        <v>5081</v>
      </c>
      <c r="F480" s="12" t="str">
        <f t="shared" si="53"/>
        <v>47.82</v>
      </c>
      <c r="G480" s="12" t="s">
        <v>5081</v>
      </c>
      <c r="H480" s="12" t="s">
        <v>5082</v>
      </c>
      <c r="I480" s="13" t="str">
        <f t="shared" si="54"/>
        <v>47820</v>
      </c>
      <c r="J480" s="13" t="s">
        <v>1540</v>
      </c>
      <c r="K480" s="14" t="s">
        <v>5084</v>
      </c>
      <c r="L480" s="9" t="str">
        <f t="shared" si="55"/>
        <v xml:space="preserve">47.82 - Maloobchod s textilem, oděvy a obuví ve stáncích a na trzích </v>
      </c>
      <c r="M480" s="9" t="s">
        <v>5085</v>
      </c>
      <c r="V480" s="13" t="s">
        <v>1540</v>
      </c>
      <c r="W480" s="12" t="s">
        <v>5081</v>
      </c>
      <c r="X480" t="str">
        <f t="shared" si="56"/>
        <v>47820</v>
      </c>
      <c r="Y480" t="s">
        <v>1540</v>
      </c>
    </row>
    <row r="481" spans="1:25" x14ac:dyDescent="0.25">
      <c r="A481" s="9">
        <v>4</v>
      </c>
      <c r="B481" s="9"/>
      <c r="C481" s="10"/>
      <c r="D481" s="10"/>
      <c r="E481" s="11" t="s">
        <v>5086</v>
      </c>
      <c r="F481" s="12" t="str">
        <f t="shared" si="53"/>
        <v>47.89</v>
      </c>
      <c r="G481" s="12" t="s">
        <v>5086</v>
      </c>
      <c r="H481" s="12" t="s">
        <v>5087</v>
      </c>
      <c r="I481" s="13" t="str">
        <f t="shared" si="54"/>
        <v>47890</v>
      </c>
      <c r="J481" s="13" t="s">
        <v>1931</v>
      </c>
      <c r="K481" s="14" t="s">
        <v>5089</v>
      </c>
      <c r="L481" s="9" t="str">
        <f t="shared" si="55"/>
        <v xml:space="preserve">47.89 - Maloobchod s ostatním zbožím ve stáncích a na trzích </v>
      </c>
      <c r="M481" s="9" t="s">
        <v>5090</v>
      </c>
      <c r="V481" s="13" t="s">
        <v>1931</v>
      </c>
      <c r="W481" s="12" t="s">
        <v>5086</v>
      </c>
      <c r="X481" t="str">
        <f t="shared" si="56"/>
        <v>47890</v>
      </c>
      <c r="Y481" t="s">
        <v>1931</v>
      </c>
    </row>
    <row r="482" spans="1:25" x14ac:dyDescent="0.25">
      <c r="A482" s="9">
        <v>4</v>
      </c>
      <c r="B482" s="9"/>
      <c r="C482" s="10"/>
      <c r="D482" s="10"/>
      <c r="E482" s="11" t="s">
        <v>5091</v>
      </c>
      <c r="F482" s="12" t="str">
        <f t="shared" si="53"/>
        <v>47.91</v>
      </c>
      <c r="G482" s="12" t="s">
        <v>5091</v>
      </c>
      <c r="H482" s="12" t="s">
        <v>5092</v>
      </c>
      <c r="I482" s="13" t="str">
        <f t="shared" si="54"/>
        <v>47910</v>
      </c>
      <c r="J482" s="13" t="s">
        <v>1779</v>
      </c>
      <c r="K482" s="14" t="s">
        <v>5093</v>
      </c>
      <c r="L482" s="9" t="str">
        <f t="shared" si="55"/>
        <v xml:space="preserve">47.91 - Maloobchod prostřednictvím internetu nebo zásilkové služby </v>
      </c>
      <c r="M482" s="9" t="s">
        <v>5094</v>
      </c>
      <c r="V482" s="13" t="s">
        <v>1779</v>
      </c>
      <c r="W482" s="12" t="s">
        <v>5091</v>
      </c>
      <c r="X482" t="str">
        <f t="shared" si="56"/>
        <v>47910</v>
      </c>
      <c r="Y482" t="s">
        <v>1779</v>
      </c>
    </row>
    <row r="483" spans="1:25" ht="15.75" x14ac:dyDescent="0.25">
      <c r="A483" s="9">
        <v>5</v>
      </c>
      <c r="B483" s="9"/>
      <c r="C483" s="16"/>
      <c r="D483" s="16"/>
      <c r="E483" s="11" t="s">
        <v>5095</v>
      </c>
      <c r="F483" s="12" t="str">
        <f t="shared" si="53"/>
        <v>47.91.1</v>
      </c>
      <c r="G483" s="12" t="s">
        <v>5095</v>
      </c>
      <c r="H483" s="12" t="s">
        <v>1940</v>
      </c>
      <c r="I483" s="13" t="str">
        <f t="shared" si="54"/>
        <v>47911</v>
      </c>
      <c r="J483" s="13" t="s">
        <v>1940</v>
      </c>
      <c r="K483" s="14" t="s">
        <v>1941</v>
      </c>
      <c r="L483" s="9" t="str">
        <f t="shared" si="55"/>
        <v>47.91.1 - Maloobchod prostřednictvím internetu</v>
      </c>
      <c r="M483" s="9" t="s">
        <v>5096</v>
      </c>
      <c r="V483" s="13" t="s">
        <v>1940</v>
      </c>
      <c r="W483" s="12" t="s">
        <v>5095</v>
      </c>
      <c r="X483" t="str">
        <f t="shared" si="56"/>
        <v>47911</v>
      </c>
      <c r="Y483" t="s">
        <v>1940</v>
      </c>
    </row>
    <row r="484" spans="1:25" ht="15.75" x14ac:dyDescent="0.25">
      <c r="A484" s="9">
        <v>5</v>
      </c>
      <c r="B484" s="9"/>
      <c r="C484" s="16"/>
      <c r="D484" s="16"/>
      <c r="E484" s="11" t="s">
        <v>5097</v>
      </c>
      <c r="F484" s="12" t="str">
        <f t="shared" si="53"/>
        <v>47.91.2</v>
      </c>
      <c r="G484" s="12" t="s">
        <v>5097</v>
      </c>
      <c r="H484" s="12" t="s">
        <v>1956</v>
      </c>
      <c r="I484" s="13" t="str">
        <f t="shared" si="54"/>
        <v>47912</v>
      </c>
      <c r="J484" s="13" t="s">
        <v>1956</v>
      </c>
      <c r="K484" s="14" t="s">
        <v>1957</v>
      </c>
      <c r="L484" s="9" t="str">
        <f t="shared" si="55"/>
        <v>47.91.2 - Maloobchod prostřednictvím zásilkové služby (jiný než prostřednictvím internetu)</v>
      </c>
      <c r="M484" s="9" t="s">
        <v>5098</v>
      </c>
      <c r="V484" s="13" t="s">
        <v>1956</v>
      </c>
      <c r="W484" s="12" t="s">
        <v>5097</v>
      </c>
      <c r="X484" t="str">
        <f t="shared" si="56"/>
        <v>47912</v>
      </c>
      <c r="Y484" t="s">
        <v>1956</v>
      </c>
    </row>
    <row r="485" spans="1:25" x14ac:dyDescent="0.25">
      <c r="A485" s="9">
        <v>4</v>
      </c>
      <c r="B485" s="9"/>
      <c r="C485" s="10"/>
      <c r="D485" s="10"/>
      <c r="E485" s="11" t="s">
        <v>5099</v>
      </c>
      <c r="F485" s="12" t="str">
        <f t="shared" si="53"/>
        <v>47.99</v>
      </c>
      <c r="G485" s="12" t="s">
        <v>5099</v>
      </c>
      <c r="H485" s="12" t="s">
        <v>5100</v>
      </c>
      <c r="I485" s="13" t="str">
        <f t="shared" si="54"/>
        <v>47990</v>
      </c>
      <c r="J485" s="13" t="s">
        <v>1961</v>
      </c>
      <c r="K485" s="14" t="s">
        <v>1962</v>
      </c>
      <c r="L485" s="9" t="str">
        <f t="shared" si="55"/>
        <v>47.99 - Ostatní maloobchod mimo prodejny, stánky a trhy</v>
      </c>
      <c r="M485" s="9" t="s">
        <v>5101</v>
      </c>
      <c r="V485" s="13" t="s">
        <v>1961</v>
      </c>
      <c r="W485" s="12" t="s">
        <v>5099</v>
      </c>
      <c r="X485" t="str">
        <f t="shared" si="56"/>
        <v>47990</v>
      </c>
      <c r="Y485" t="s">
        <v>1961</v>
      </c>
    </row>
    <row r="486" spans="1:25" x14ac:dyDescent="0.25">
      <c r="A486" s="9">
        <v>4</v>
      </c>
      <c r="B486" s="9"/>
      <c r="C486" s="10"/>
      <c r="D486" s="10"/>
      <c r="E486" s="11" t="s">
        <v>5102</v>
      </c>
      <c r="F486" s="12" t="str">
        <f>E486</f>
        <v>49.10</v>
      </c>
      <c r="G486" s="12" t="s">
        <v>5102</v>
      </c>
      <c r="H486" s="12" t="s">
        <v>5103</v>
      </c>
      <c r="I486" s="13" t="str">
        <f t="shared" si="54"/>
        <v>49100</v>
      </c>
      <c r="J486" s="13" t="s">
        <v>1965</v>
      </c>
      <c r="K486" s="17" t="s">
        <v>1966</v>
      </c>
      <c r="L486" s="9" t="str">
        <f t="shared" si="55"/>
        <v>49.10 - Železniční osobní doprava meziměstská</v>
      </c>
      <c r="M486" s="9" t="s">
        <v>5104</v>
      </c>
      <c r="V486" s="13" t="s">
        <v>1965</v>
      </c>
      <c r="W486" s="12" t="s">
        <v>5102</v>
      </c>
      <c r="X486" t="str">
        <f t="shared" si="56"/>
        <v>49100</v>
      </c>
      <c r="Y486" t="s">
        <v>1965</v>
      </c>
    </row>
    <row r="487" spans="1:25" ht="15.75" x14ac:dyDescent="0.25">
      <c r="A487" s="9">
        <v>4</v>
      </c>
      <c r="B487" s="9"/>
      <c r="C487" s="10"/>
      <c r="D487" s="21"/>
      <c r="E487" s="11" t="s">
        <v>5105</v>
      </c>
      <c r="F487" s="12" t="str">
        <f>E487</f>
        <v>49.20</v>
      </c>
      <c r="G487" s="12" t="s">
        <v>5105</v>
      </c>
      <c r="H487" s="12" t="s">
        <v>5106</v>
      </c>
      <c r="I487" s="13" t="str">
        <f t="shared" si="54"/>
        <v>49200</v>
      </c>
      <c r="J487" s="13" t="s">
        <v>1973</v>
      </c>
      <c r="K487" s="17" t="s">
        <v>1974</v>
      </c>
      <c r="L487" s="9" t="str">
        <f t="shared" si="55"/>
        <v>49.20 - Železniční nákladní doprava</v>
      </c>
      <c r="M487" s="9" t="s">
        <v>5107</v>
      </c>
      <c r="V487" s="13" t="s">
        <v>1973</v>
      </c>
      <c r="W487" s="12" t="s">
        <v>5105</v>
      </c>
      <c r="X487" t="str">
        <f t="shared" si="56"/>
        <v>49200</v>
      </c>
      <c r="Y487" t="s">
        <v>1973</v>
      </c>
    </row>
    <row r="488" spans="1:25" x14ac:dyDescent="0.25">
      <c r="A488" s="9">
        <v>4</v>
      </c>
      <c r="B488" s="9"/>
      <c r="C488" s="10"/>
      <c r="D488" s="10"/>
      <c r="E488" s="11" t="s">
        <v>5108</v>
      </c>
      <c r="F488" s="12" t="str">
        <f t="shared" ref="F488:F500" si="57">E488</f>
        <v>49.31</v>
      </c>
      <c r="G488" s="12" t="s">
        <v>5108</v>
      </c>
      <c r="H488" s="12" t="s">
        <v>5109</v>
      </c>
      <c r="I488" s="13" t="str">
        <f t="shared" si="54"/>
        <v>49310</v>
      </c>
      <c r="J488" s="13" t="s">
        <v>1978</v>
      </c>
      <c r="K488" s="14" t="s">
        <v>1979</v>
      </c>
      <c r="L488" s="9" t="str">
        <f t="shared" si="55"/>
        <v>49.31 - Městská a příměstská pozemní osobní doprava</v>
      </c>
      <c r="M488" s="9" t="s">
        <v>5110</v>
      </c>
      <c r="V488" s="13" t="s">
        <v>1978</v>
      </c>
      <c r="W488" s="12" t="s">
        <v>5108</v>
      </c>
      <c r="X488" t="str">
        <f t="shared" si="56"/>
        <v>49310</v>
      </c>
      <c r="Y488" t="s">
        <v>1978</v>
      </c>
    </row>
    <row r="489" spans="1:25" x14ac:dyDescent="0.25">
      <c r="A489" s="9">
        <v>4</v>
      </c>
      <c r="B489" s="9"/>
      <c r="C489" s="10"/>
      <c r="D489" s="10"/>
      <c r="E489" s="11" t="s">
        <v>5111</v>
      </c>
      <c r="F489" s="12" t="str">
        <f t="shared" si="57"/>
        <v>49.32</v>
      </c>
      <c r="G489" s="12" t="s">
        <v>5111</v>
      </c>
      <c r="H489" s="12" t="s">
        <v>5112</v>
      </c>
      <c r="I489" s="13" t="str">
        <f t="shared" si="54"/>
        <v>49320</v>
      </c>
      <c r="J489" s="13" t="s">
        <v>1986</v>
      </c>
      <c r="K489" s="14" t="s">
        <v>1987</v>
      </c>
      <c r="L489" s="9" t="str">
        <f t="shared" si="55"/>
        <v>49.32 - Taxislužba a pronájem osobních vozů s řidičem</v>
      </c>
      <c r="M489" s="9" t="s">
        <v>5113</v>
      </c>
      <c r="V489" s="13" t="s">
        <v>1986</v>
      </c>
      <c r="W489" s="12" t="s">
        <v>5111</v>
      </c>
      <c r="X489" t="str">
        <f t="shared" si="56"/>
        <v>49320</v>
      </c>
      <c r="Y489" t="s">
        <v>1986</v>
      </c>
    </row>
    <row r="490" spans="1:25" x14ac:dyDescent="0.25">
      <c r="A490" s="9">
        <v>4</v>
      </c>
      <c r="B490" s="9"/>
      <c r="C490" s="10"/>
      <c r="D490" s="10"/>
      <c r="E490" s="11" t="s">
        <v>5114</v>
      </c>
      <c r="F490" s="12" t="str">
        <f t="shared" si="57"/>
        <v>49.39</v>
      </c>
      <c r="G490" s="12" t="s">
        <v>5114</v>
      </c>
      <c r="H490" s="12" t="s">
        <v>5115</v>
      </c>
      <c r="I490" s="13" t="str">
        <f t="shared" si="54"/>
        <v>49390</v>
      </c>
      <c r="J490" s="13" t="s">
        <v>1995</v>
      </c>
      <c r="K490" s="14" t="s">
        <v>1996</v>
      </c>
      <c r="L490" s="9" t="str">
        <f t="shared" si="55"/>
        <v>49.39 - Ostatní pozemní osobní doprava j. n.</v>
      </c>
      <c r="M490" s="9" t="s">
        <v>5116</v>
      </c>
      <c r="V490" s="13" t="s">
        <v>1995</v>
      </c>
      <c r="W490" s="12" t="s">
        <v>5114</v>
      </c>
      <c r="X490" t="str">
        <f t="shared" si="56"/>
        <v>49390</v>
      </c>
      <c r="Y490" t="s">
        <v>1995</v>
      </c>
    </row>
    <row r="491" spans="1:25" x14ac:dyDescent="0.25">
      <c r="A491" s="9">
        <v>5</v>
      </c>
      <c r="B491" s="9"/>
      <c r="C491" s="10"/>
      <c r="D491" s="10"/>
      <c r="E491" s="11" t="s">
        <v>5117</v>
      </c>
      <c r="F491" s="12" t="str">
        <f t="shared" si="57"/>
        <v>49.39.1</v>
      </c>
      <c r="G491" s="12" t="s">
        <v>5117</v>
      </c>
      <c r="H491" s="12" t="s">
        <v>2001</v>
      </c>
      <c r="I491" s="13" t="str">
        <f t="shared" si="54"/>
        <v>49391</v>
      </c>
      <c r="J491" s="13" t="s">
        <v>2001</v>
      </c>
      <c r="K491" s="14" t="s">
        <v>2002</v>
      </c>
      <c r="L491" s="9" t="str">
        <f t="shared" si="55"/>
        <v>49.39.1 - Meziměstská pravidelná pozemní osobní doprava</v>
      </c>
      <c r="M491" s="9" t="s">
        <v>5118</v>
      </c>
      <c r="V491" s="13" t="s">
        <v>2001</v>
      </c>
      <c r="W491" s="12" t="s">
        <v>5117</v>
      </c>
      <c r="X491" t="str">
        <f t="shared" si="56"/>
        <v>49391</v>
      </c>
      <c r="Y491" t="s">
        <v>2001</v>
      </c>
    </row>
    <row r="492" spans="1:25" ht="15.75" x14ac:dyDescent="0.25">
      <c r="A492" s="9">
        <v>5</v>
      </c>
      <c r="B492" s="9"/>
      <c r="C492" s="16"/>
      <c r="D492" s="16"/>
      <c r="E492" s="11" t="s">
        <v>5119</v>
      </c>
      <c r="F492" s="12" t="str">
        <f t="shared" si="57"/>
        <v>49.39.2</v>
      </c>
      <c r="G492" s="12" t="s">
        <v>5119</v>
      </c>
      <c r="H492" s="12" t="s">
        <v>2004</v>
      </c>
      <c r="I492" s="13" t="str">
        <f t="shared" si="54"/>
        <v>49392</v>
      </c>
      <c r="J492" s="13" t="s">
        <v>2004</v>
      </c>
      <c r="K492" s="14" t="s">
        <v>2005</v>
      </c>
      <c r="L492" s="9" t="str">
        <f t="shared" si="55"/>
        <v>49.39.2 - Osobní doprava lanovkou nebo vlekem</v>
      </c>
      <c r="M492" s="9" t="s">
        <v>5120</v>
      </c>
      <c r="V492" s="13" t="s">
        <v>2004</v>
      </c>
      <c r="W492" s="12" t="s">
        <v>5119</v>
      </c>
      <c r="X492" t="str">
        <f t="shared" si="56"/>
        <v>49392</v>
      </c>
      <c r="Y492" t="s">
        <v>2004</v>
      </c>
    </row>
    <row r="493" spans="1:25" ht="15.75" x14ac:dyDescent="0.25">
      <c r="A493" s="9">
        <v>5</v>
      </c>
      <c r="B493" s="9"/>
      <c r="C493" s="16"/>
      <c r="D493" s="16"/>
      <c r="E493" s="11" t="s">
        <v>5121</v>
      </c>
      <c r="F493" s="12" t="str">
        <f t="shared" si="57"/>
        <v>49.39.3</v>
      </c>
      <c r="G493" s="12" t="s">
        <v>5121</v>
      </c>
      <c r="H493" s="12" t="s">
        <v>2007</v>
      </c>
      <c r="I493" s="13" t="str">
        <f t="shared" si="54"/>
        <v>49393</v>
      </c>
      <c r="J493" s="13" t="s">
        <v>2007</v>
      </c>
      <c r="K493" s="14" t="s">
        <v>2008</v>
      </c>
      <c r="L493" s="9" t="str">
        <f t="shared" si="55"/>
        <v>49.39.3 - Nepravidelná pozemní osobní doprava</v>
      </c>
      <c r="M493" s="9" t="s">
        <v>5122</v>
      </c>
      <c r="V493" s="13" t="s">
        <v>2007</v>
      </c>
      <c r="W493" s="12" t="s">
        <v>5121</v>
      </c>
      <c r="X493" t="str">
        <f t="shared" si="56"/>
        <v>49393</v>
      </c>
      <c r="Y493" t="s">
        <v>2007</v>
      </c>
    </row>
    <row r="494" spans="1:25" ht="15.75" x14ac:dyDescent="0.25">
      <c r="A494" s="9">
        <v>5</v>
      </c>
      <c r="B494" s="9"/>
      <c r="C494" s="16"/>
      <c r="D494" s="16"/>
      <c r="E494" s="11" t="s">
        <v>5123</v>
      </c>
      <c r="F494" s="12" t="str">
        <f t="shared" si="57"/>
        <v>49.39.9</v>
      </c>
      <c r="G494" s="12" t="s">
        <v>5123</v>
      </c>
      <c r="H494" s="12" t="s">
        <v>2010</v>
      </c>
      <c r="I494" s="13" t="str">
        <f t="shared" si="54"/>
        <v>49399</v>
      </c>
      <c r="J494" s="13" t="s">
        <v>2010</v>
      </c>
      <c r="K494" s="14" t="s">
        <v>2011</v>
      </c>
      <c r="L494" s="9" t="str">
        <f t="shared" si="55"/>
        <v>49.39.9 - Jiná pozemní osobní doprava j. n.</v>
      </c>
      <c r="M494" s="9" t="s">
        <v>5124</v>
      </c>
      <c r="V494" s="13" t="s">
        <v>2010</v>
      </c>
      <c r="W494" s="12" t="s">
        <v>5123</v>
      </c>
      <c r="X494" t="str">
        <f t="shared" si="56"/>
        <v>49399</v>
      </c>
      <c r="Y494" t="s">
        <v>2010</v>
      </c>
    </row>
    <row r="495" spans="1:25" x14ac:dyDescent="0.25">
      <c r="A495" s="9">
        <v>4</v>
      </c>
      <c r="B495" s="9"/>
      <c r="C495" s="10"/>
      <c r="D495" s="10"/>
      <c r="E495" s="11" t="s">
        <v>5125</v>
      </c>
      <c r="F495" s="12" t="str">
        <f t="shared" si="57"/>
        <v>49.41</v>
      </c>
      <c r="G495" s="12" t="s">
        <v>5125</v>
      </c>
      <c r="H495" s="12" t="s">
        <v>5126</v>
      </c>
      <c r="I495" s="13" t="str">
        <f t="shared" si="54"/>
        <v>49410</v>
      </c>
      <c r="J495" s="13" t="s">
        <v>2013</v>
      </c>
      <c r="K495" s="14" t="s">
        <v>2014</v>
      </c>
      <c r="L495" s="9" t="str">
        <f t="shared" si="55"/>
        <v>49.41 - Silniční nákladní doprava</v>
      </c>
      <c r="M495" s="9" t="s">
        <v>5127</v>
      </c>
      <c r="V495" s="13" t="s">
        <v>2013</v>
      </c>
      <c r="W495" s="12" t="s">
        <v>5125</v>
      </c>
      <c r="X495" t="str">
        <f t="shared" si="56"/>
        <v>49410</v>
      </c>
      <c r="Y495" t="s">
        <v>2013</v>
      </c>
    </row>
    <row r="496" spans="1:25" x14ac:dyDescent="0.25">
      <c r="A496" s="9">
        <v>4</v>
      </c>
      <c r="B496" s="9"/>
      <c r="C496" s="10"/>
      <c r="D496" s="10"/>
      <c r="E496" s="11" t="s">
        <v>5128</v>
      </c>
      <c r="F496" s="12" t="str">
        <f t="shared" si="57"/>
        <v>49.42</v>
      </c>
      <c r="G496" s="12" t="s">
        <v>5128</v>
      </c>
      <c r="H496" s="12" t="s">
        <v>5129</v>
      </c>
      <c r="I496" s="13" t="str">
        <f t="shared" si="54"/>
        <v>49420</v>
      </c>
      <c r="J496" s="13" t="s">
        <v>2018</v>
      </c>
      <c r="K496" s="14" t="s">
        <v>2019</v>
      </c>
      <c r="L496" s="9" t="str">
        <f t="shared" si="55"/>
        <v>49.42 - Stěhovací služby</v>
      </c>
      <c r="M496" s="9" t="s">
        <v>5130</v>
      </c>
      <c r="V496" s="13" t="s">
        <v>2018</v>
      </c>
      <c r="W496" s="12" t="s">
        <v>5128</v>
      </c>
      <c r="X496" t="str">
        <f t="shared" si="56"/>
        <v>49420</v>
      </c>
      <c r="Y496" t="s">
        <v>2018</v>
      </c>
    </row>
    <row r="497" spans="1:25" x14ac:dyDescent="0.25">
      <c r="A497" s="9">
        <v>4</v>
      </c>
      <c r="B497" s="9"/>
      <c r="C497" s="10"/>
      <c r="D497" s="10"/>
      <c r="E497" s="11" t="s">
        <v>5131</v>
      </c>
      <c r="F497" s="12" t="str">
        <f t="shared" si="57"/>
        <v>49.50</v>
      </c>
      <c r="G497" s="12" t="s">
        <v>5131</v>
      </c>
      <c r="H497" s="12" t="s">
        <v>5132</v>
      </c>
      <c r="I497" s="13" t="str">
        <f t="shared" si="54"/>
        <v>49500</v>
      </c>
      <c r="J497" s="13" t="s">
        <v>2022</v>
      </c>
      <c r="K497" s="14" t="s">
        <v>2023</v>
      </c>
      <c r="L497" s="9" t="str">
        <f t="shared" si="55"/>
        <v>49.50 - Potrubní doprava</v>
      </c>
      <c r="M497" s="9" t="s">
        <v>5133</v>
      </c>
      <c r="V497" s="13" t="s">
        <v>2022</v>
      </c>
      <c r="W497" s="12" t="s">
        <v>5131</v>
      </c>
      <c r="X497" t="str">
        <f t="shared" si="56"/>
        <v>49500</v>
      </c>
      <c r="Y497" t="s">
        <v>2022</v>
      </c>
    </row>
    <row r="498" spans="1:25" x14ac:dyDescent="0.25">
      <c r="A498" s="9">
        <v>5</v>
      </c>
      <c r="B498" s="9"/>
      <c r="C498" s="10"/>
      <c r="D498" s="10"/>
      <c r="E498" s="11" t="s">
        <v>5134</v>
      </c>
      <c r="F498" s="12" t="str">
        <f t="shared" si="57"/>
        <v>49.50.1</v>
      </c>
      <c r="G498" s="12" t="s">
        <v>5134</v>
      </c>
      <c r="H498" s="12" t="s">
        <v>2025</v>
      </c>
      <c r="I498" s="13" t="str">
        <f t="shared" si="54"/>
        <v>49501</v>
      </c>
      <c r="J498" s="13" t="s">
        <v>2025</v>
      </c>
      <c r="K498" s="14" t="s">
        <v>2026</v>
      </c>
      <c r="L498" s="9" t="str">
        <f t="shared" si="55"/>
        <v>49.50.1 - Potrubní doprava ropovodem</v>
      </c>
      <c r="M498" s="9" t="s">
        <v>5135</v>
      </c>
      <c r="V498" s="13" t="s">
        <v>2025</v>
      </c>
      <c r="W498" s="12" t="s">
        <v>5134</v>
      </c>
      <c r="X498" t="str">
        <f t="shared" si="56"/>
        <v>49501</v>
      </c>
      <c r="Y498" t="s">
        <v>2025</v>
      </c>
    </row>
    <row r="499" spans="1:25" ht="15.75" x14ac:dyDescent="0.25">
      <c r="A499" s="9">
        <v>5</v>
      </c>
      <c r="B499" s="9"/>
      <c r="C499" s="16"/>
      <c r="D499" s="16"/>
      <c r="E499" s="11" t="s">
        <v>5136</v>
      </c>
      <c r="F499" s="12" t="str">
        <f t="shared" si="57"/>
        <v>49.50.2</v>
      </c>
      <c r="G499" s="12" t="s">
        <v>5136</v>
      </c>
      <c r="H499" s="12" t="s">
        <v>2028</v>
      </c>
      <c r="I499" s="13" t="str">
        <f t="shared" si="54"/>
        <v>49502</v>
      </c>
      <c r="J499" s="13" t="s">
        <v>2028</v>
      </c>
      <c r="K499" s="14" t="s">
        <v>2029</v>
      </c>
      <c r="L499" s="9" t="str">
        <f t="shared" si="55"/>
        <v>49.50.2 - Potrubní doprava plynovodem</v>
      </c>
      <c r="M499" s="9" t="s">
        <v>5137</v>
      </c>
      <c r="V499" s="13" t="s">
        <v>2028</v>
      </c>
      <c r="W499" s="12" t="s">
        <v>5136</v>
      </c>
      <c r="X499" t="str">
        <f t="shared" si="56"/>
        <v>49502</v>
      </c>
      <c r="Y499" t="s">
        <v>2028</v>
      </c>
    </row>
    <row r="500" spans="1:25" ht="15.75" x14ac:dyDescent="0.25">
      <c r="A500" s="9">
        <v>5</v>
      </c>
      <c r="B500" s="9"/>
      <c r="C500" s="16"/>
      <c r="D500" s="16"/>
      <c r="E500" s="11" t="s">
        <v>5138</v>
      </c>
      <c r="F500" s="12" t="str">
        <f t="shared" si="57"/>
        <v>49.50.9</v>
      </c>
      <c r="G500" s="12" t="s">
        <v>5138</v>
      </c>
      <c r="H500" s="12" t="s">
        <v>2031</v>
      </c>
      <c r="I500" s="13" t="str">
        <f t="shared" si="54"/>
        <v>49509</v>
      </c>
      <c r="J500" s="13" t="s">
        <v>2031</v>
      </c>
      <c r="K500" s="14" t="s">
        <v>2032</v>
      </c>
      <c r="L500" s="9" t="str">
        <f t="shared" si="55"/>
        <v>49.50.9 - Potrubní doprava ostatní</v>
      </c>
      <c r="M500" s="9" t="s">
        <v>5139</v>
      </c>
      <c r="V500" s="13" t="s">
        <v>2031</v>
      </c>
      <c r="W500" s="12" t="s">
        <v>5138</v>
      </c>
      <c r="X500" t="str">
        <f t="shared" si="56"/>
        <v>49509</v>
      </c>
      <c r="Y500" t="s">
        <v>2031</v>
      </c>
    </row>
    <row r="501" spans="1:25" x14ac:dyDescent="0.25">
      <c r="A501" s="9">
        <v>4</v>
      </c>
      <c r="B501" s="9"/>
      <c r="C501" s="10"/>
      <c r="D501" s="10"/>
      <c r="E501" s="11" t="s">
        <v>5140</v>
      </c>
      <c r="F501" s="12" t="str">
        <f>E501</f>
        <v>50.10</v>
      </c>
      <c r="G501" s="12" t="s">
        <v>5140</v>
      </c>
      <c r="H501" s="12" t="s">
        <v>5141</v>
      </c>
      <c r="I501" s="13" t="str">
        <f t="shared" si="54"/>
        <v>50100</v>
      </c>
      <c r="J501" s="13" t="s">
        <v>2034</v>
      </c>
      <c r="K501" s="14" t="s">
        <v>2035</v>
      </c>
      <c r="L501" s="9" t="str">
        <f t="shared" si="55"/>
        <v>50.10 - Námořní a pobřežní osobní doprava</v>
      </c>
      <c r="M501" s="9" t="s">
        <v>5142</v>
      </c>
      <c r="V501" s="13" t="s">
        <v>2034</v>
      </c>
      <c r="W501" s="12" t="s">
        <v>5140</v>
      </c>
      <c r="X501" t="str">
        <f t="shared" si="56"/>
        <v>50100</v>
      </c>
      <c r="Y501" t="s">
        <v>2034</v>
      </c>
    </row>
    <row r="502" spans="1:25" x14ac:dyDescent="0.25">
      <c r="A502" s="9">
        <v>4</v>
      </c>
      <c r="B502" s="9"/>
      <c r="C502" s="10"/>
      <c r="D502" s="10"/>
      <c r="E502" s="11" t="s">
        <v>5143</v>
      </c>
      <c r="F502" s="12" t="str">
        <f>E502</f>
        <v>50.20</v>
      </c>
      <c r="G502" s="12" t="s">
        <v>5143</v>
      </c>
      <c r="H502" s="12" t="s">
        <v>5144</v>
      </c>
      <c r="I502" s="13" t="str">
        <f t="shared" si="54"/>
        <v>50200</v>
      </c>
      <c r="J502" s="13" t="s">
        <v>2037</v>
      </c>
      <c r="K502" s="14" t="s">
        <v>2038</v>
      </c>
      <c r="L502" s="9" t="str">
        <f t="shared" si="55"/>
        <v>50.20 - Námořní a pobřežní nákladní doprava</v>
      </c>
      <c r="M502" s="9" t="s">
        <v>5145</v>
      </c>
      <c r="V502" s="13" t="s">
        <v>2037</v>
      </c>
      <c r="W502" s="12" t="s">
        <v>5143</v>
      </c>
      <c r="X502" t="str">
        <f t="shared" si="56"/>
        <v>50200</v>
      </c>
      <c r="Y502" t="s">
        <v>2037</v>
      </c>
    </row>
    <row r="503" spans="1:25" x14ac:dyDescent="0.25">
      <c r="A503" s="9">
        <v>4</v>
      </c>
      <c r="B503" s="9"/>
      <c r="C503" s="10"/>
      <c r="D503" s="10"/>
      <c r="E503" s="11" t="s">
        <v>5146</v>
      </c>
      <c r="F503" s="12" t="str">
        <f>E503</f>
        <v>50.30</v>
      </c>
      <c r="G503" s="12" t="s">
        <v>5146</v>
      </c>
      <c r="H503" s="12" t="s">
        <v>5147</v>
      </c>
      <c r="I503" s="13" t="str">
        <f t="shared" si="54"/>
        <v>50300</v>
      </c>
      <c r="J503" s="13" t="s">
        <v>2040</v>
      </c>
      <c r="K503" s="14" t="s">
        <v>2041</v>
      </c>
      <c r="L503" s="9" t="str">
        <f t="shared" si="55"/>
        <v>50.30 - Vnitrozemská vodní osobní doprava</v>
      </c>
      <c r="M503" s="9" t="s">
        <v>5148</v>
      </c>
      <c r="V503" s="13" t="s">
        <v>2040</v>
      </c>
      <c r="W503" s="12" t="s">
        <v>5146</v>
      </c>
      <c r="X503" t="str">
        <f t="shared" si="56"/>
        <v>50300</v>
      </c>
      <c r="Y503" t="s">
        <v>2040</v>
      </c>
    </row>
    <row r="504" spans="1:25" x14ac:dyDescent="0.25">
      <c r="A504" s="9">
        <v>4</v>
      </c>
      <c r="B504" s="9"/>
      <c r="C504" s="10"/>
      <c r="D504" s="10"/>
      <c r="E504" s="11" t="s">
        <v>5149</v>
      </c>
      <c r="F504" s="12" t="str">
        <f>E504</f>
        <v>50.40</v>
      </c>
      <c r="G504" s="12" t="s">
        <v>5149</v>
      </c>
      <c r="H504" s="12" t="s">
        <v>5150</v>
      </c>
      <c r="I504" s="13" t="str">
        <f t="shared" si="54"/>
        <v>50400</v>
      </c>
      <c r="J504" s="13" t="s">
        <v>2043</v>
      </c>
      <c r="K504" s="14" t="s">
        <v>2044</v>
      </c>
      <c r="L504" s="9" t="str">
        <f t="shared" si="55"/>
        <v>50.40 - Vnitrozemská vodní nákladní doprava</v>
      </c>
      <c r="M504" s="9" t="s">
        <v>5151</v>
      </c>
      <c r="V504" s="13" t="s">
        <v>2043</v>
      </c>
      <c r="W504" s="12" t="s">
        <v>5149</v>
      </c>
      <c r="X504" t="str">
        <f t="shared" si="56"/>
        <v>50400</v>
      </c>
      <c r="Y504" t="s">
        <v>2043</v>
      </c>
    </row>
    <row r="505" spans="1:25" x14ac:dyDescent="0.25">
      <c r="A505" s="9">
        <v>4</v>
      </c>
      <c r="B505" s="9"/>
      <c r="C505" s="10"/>
      <c r="D505" s="10"/>
      <c r="E505" s="11" t="s">
        <v>5152</v>
      </c>
      <c r="F505" s="12" t="str">
        <f t="shared" ref="F505:F512" si="58">E505</f>
        <v>51.10</v>
      </c>
      <c r="G505" s="12" t="s">
        <v>5152</v>
      </c>
      <c r="H505" s="12" t="s">
        <v>5153</v>
      </c>
      <c r="I505" s="13" t="str">
        <f t="shared" si="54"/>
        <v>51100</v>
      </c>
      <c r="J505" s="13" t="s">
        <v>2046</v>
      </c>
      <c r="K505" s="17" t="s">
        <v>2047</v>
      </c>
      <c r="L505" s="9" t="str">
        <f t="shared" si="55"/>
        <v>51.10 - Letecká osobní doprava</v>
      </c>
      <c r="M505" s="9" t="s">
        <v>5154</v>
      </c>
      <c r="V505" s="13" t="s">
        <v>2046</v>
      </c>
      <c r="W505" s="12" t="s">
        <v>5152</v>
      </c>
      <c r="X505" t="str">
        <f t="shared" si="56"/>
        <v>51100</v>
      </c>
      <c r="Y505" t="s">
        <v>2046</v>
      </c>
    </row>
    <row r="506" spans="1:25" x14ac:dyDescent="0.25">
      <c r="A506" s="9">
        <v>5</v>
      </c>
      <c r="B506" s="9"/>
      <c r="C506" s="10"/>
      <c r="D506" s="10"/>
      <c r="E506" s="11" t="s">
        <v>5155</v>
      </c>
      <c r="F506" s="12" t="str">
        <f t="shared" si="58"/>
        <v>51.10.1</v>
      </c>
      <c r="G506" s="12" t="s">
        <v>5155</v>
      </c>
      <c r="H506" s="12" t="s">
        <v>2049</v>
      </c>
      <c r="I506" s="13" t="str">
        <f t="shared" si="54"/>
        <v>51101</v>
      </c>
      <c r="J506" s="13" t="s">
        <v>2049</v>
      </c>
      <c r="K506" s="17" t="s">
        <v>2050</v>
      </c>
      <c r="L506" s="9" t="str">
        <f t="shared" si="55"/>
        <v>51.10.1 - Vnitrostátní pravidelná letecká osobní doprava</v>
      </c>
      <c r="M506" s="9" t="s">
        <v>5156</v>
      </c>
      <c r="V506" s="13" t="s">
        <v>2049</v>
      </c>
      <c r="W506" s="12" t="s">
        <v>5155</v>
      </c>
      <c r="X506" t="str">
        <f t="shared" si="56"/>
        <v>51101</v>
      </c>
      <c r="Y506" t="s">
        <v>2049</v>
      </c>
    </row>
    <row r="507" spans="1:25" ht="15.75" x14ac:dyDescent="0.25">
      <c r="A507" s="9">
        <v>5</v>
      </c>
      <c r="B507" s="9"/>
      <c r="C507" s="16"/>
      <c r="D507" s="16"/>
      <c r="E507" s="11" t="s">
        <v>5157</v>
      </c>
      <c r="F507" s="12" t="str">
        <f t="shared" si="58"/>
        <v>51.10.2</v>
      </c>
      <c r="G507" s="12" t="s">
        <v>5157</v>
      </c>
      <c r="H507" s="12" t="s">
        <v>2052</v>
      </c>
      <c r="I507" s="13" t="str">
        <f t="shared" si="54"/>
        <v>51102</v>
      </c>
      <c r="J507" s="13" t="s">
        <v>2052</v>
      </c>
      <c r="K507" s="17" t="s">
        <v>2053</v>
      </c>
      <c r="L507" s="9" t="str">
        <f t="shared" si="55"/>
        <v>51.10.2 - Vnitrostátní nepravidelná letecká osobní doprava</v>
      </c>
      <c r="M507" s="9" t="s">
        <v>5158</v>
      </c>
      <c r="V507" s="13" t="s">
        <v>2052</v>
      </c>
      <c r="W507" s="12" t="s">
        <v>5157</v>
      </c>
      <c r="X507" t="str">
        <f t="shared" si="56"/>
        <v>51102</v>
      </c>
      <c r="Y507" t="s">
        <v>2052</v>
      </c>
    </row>
    <row r="508" spans="1:25" ht="15.75" x14ac:dyDescent="0.25">
      <c r="A508" s="9">
        <v>5</v>
      </c>
      <c r="B508" s="9"/>
      <c r="C508" s="16"/>
      <c r="D508" s="16"/>
      <c r="E508" s="11" t="s">
        <v>5159</v>
      </c>
      <c r="F508" s="12" t="str">
        <f t="shared" si="58"/>
        <v>51.10.3</v>
      </c>
      <c r="G508" s="12" t="s">
        <v>5159</v>
      </c>
      <c r="H508" s="12" t="s">
        <v>2055</v>
      </c>
      <c r="I508" s="13" t="str">
        <f t="shared" si="54"/>
        <v>51103</v>
      </c>
      <c r="J508" s="13" t="s">
        <v>2055</v>
      </c>
      <c r="K508" s="17" t="s">
        <v>2056</v>
      </c>
      <c r="L508" s="9" t="str">
        <f t="shared" si="55"/>
        <v>51.10.3 - Mezinárodní pravidelná letecká osobní doprava</v>
      </c>
      <c r="M508" s="9" t="s">
        <v>5160</v>
      </c>
      <c r="V508" s="13" t="s">
        <v>2055</v>
      </c>
      <c r="W508" s="12" t="s">
        <v>5159</v>
      </c>
      <c r="X508" t="str">
        <f t="shared" si="56"/>
        <v>51103</v>
      </c>
      <c r="Y508" t="s">
        <v>2055</v>
      </c>
    </row>
    <row r="509" spans="1:25" ht="15.75" x14ac:dyDescent="0.25">
      <c r="A509" s="9">
        <v>5</v>
      </c>
      <c r="B509" s="9"/>
      <c r="C509" s="16"/>
      <c r="D509" s="16"/>
      <c r="E509" s="11" t="s">
        <v>5161</v>
      </c>
      <c r="F509" s="12" t="str">
        <f t="shared" si="58"/>
        <v>51.10.4</v>
      </c>
      <c r="G509" s="12" t="s">
        <v>5161</v>
      </c>
      <c r="H509" s="12" t="s">
        <v>2058</v>
      </c>
      <c r="I509" s="13" t="str">
        <f t="shared" si="54"/>
        <v>51104</v>
      </c>
      <c r="J509" s="13" t="s">
        <v>2058</v>
      </c>
      <c r="K509" s="17" t="s">
        <v>2059</v>
      </c>
      <c r="L509" s="9" t="str">
        <f t="shared" si="55"/>
        <v>51.10.4 - Mezinárodní nepravidelná letecká osobní doprava</v>
      </c>
      <c r="M509" s="9" t="s">
        <v>5162</v>
      </c>
      <c r="V509" s="13" t="s">
        <v>2058</v>
      </c>
      <c r="W509" s="12" t="s">
        <v>5161</v>
      </c>
      <c r="X509" t="str">
        <f t="shared" si="56"/>
        <v>51104</v>
      </c>
      <c r="Y509" t="s">
        <v>2058</v>
      </c>
    </row>
    <row r="510" spans="1:25" ht="15.75" x14ac:dyDescent="0.25">
      <c r="A510" s="9">
        <v>5</v>
      </c>
      <c r="B510" s="9"/>
      <c r="C510" s="16"/>
      <c r="D510" s="16"/>
      <c r="E510" s="11" t="s">
        <v>5163</v>
      </c>
      <c r="F510" s="12" t="str">
        <f t="shared" si="58"/>
        <v>51.10.9</v>
      </c>
      <c r="G510" s="12" t="s">
        <v>5163</v>
      </c>
      <c r="H510" s="12" t="s">
        <v>2061</v>
      </c>
      <c r="I510" s="13" t="str">
        <f t="shared" si="54"/>
        <v>51109</v>
      </c>
      <c r="J510" s="13" t="s">
        <v>2061</v>
      </c>
      <c r="K510" s="17" t="s">
        <v>2062</v>
      </c>
      <c r="L510" s="9" t="str">
        <f t="shared" si="55"/>
        <v>51.10.9 - Ostatní letecká osobní doprava</v>
      </c>
      <c r="M510" s="9" t="s">
        <v>5164</v>
      </c>
      <c r="V510" s="13" t="s">
        <v>2061</v>
      </c>
      <c r="W510" s="12" t="s">
        <v>5163</v>
      </c>
      <c r="X510" t="str">
        <f t="shared" si="56"/>
        <v>51109</v>
      </c>
      <c r="Y510" t="s">
        <v>2061</v>
      </c>
    </row>
    <row r="511" spans="1:25" x14ac:dyDescent="0.25">
      <c r="A511" s="9">
        <v>4</v>
      </c>
      <c r="B511" s="9"/>
      <c r="C511" s="10"/>
      <c r="D511" s="10"/>
      <c r="E511" s="11" t="s">
        <v>5165</v>
      </c>
      <c r="F511" s="12" t="str">
        <f t="shared" si="58"/>
        <v>51.21</v>
      </c>
      <c r="G511" s="12" t="s">
        <v>5165</v>
      </c>
      <c r="H511" s="12" t="s">
        <v>5166</v>
      </c>
      <c r="I511" s="13" t="str">
        <f t="shared" si="54"/>
        <v>51210</v>
      </c>
      <c r="J511" s="13" t="s">
        <v>2064</v>
      </c>
      <c r="K511" s="17" t="s">
        <v>2065</v>
      </c>
      <c r="L511" s="9" t="str">
        <f t="shared" si="55"/>
        <v>51.21 - Letecká nákladní doprava</v>
      </c>
      <c r="M511" s="9" t="s">
        <v>5167</v>
      </c>
      <c r="V511" s="13" t="s">
        <v>2064</v>
      </c>
      <c r="W511" s="12" t="s">
        <v>5165</v>
      </c>
      <c r="X511" t="str">
        <f t="shared" si="56"/>
        <v>51210</v>
      </c>
      <c r="Y511" t="s">
        <v>2064</v>
      </c>
    </row>
    <row r="512" spans="1:25" x14ac:dyDescent="0.25">
      <c r="A512" s="9">
        <v>4</v>
      </c>
      <c r="B512" s="9"/>
      <c r="C512" s="10"/>
      <c r="D512" s="10"/>
      <c r="E512" s="11" t="s">
        <v>5168</v>
      </c>
      <c r="F512" s="12" t="str">
        <f t="shared" si="58"/>
        <v>51.22</v>
      </c>
      <c r="G512" s="12" t="s">
        <v>5168</v>
      </c>
      <c r="H512" s="12" t="s">
        <v>5169</v>
      </c>
      <c r="I512" s="13" t="str">
        <f t="shared" si="54"/>
        <v>51220</v>
      </c>
      <c r="J512" s="13" t="s">
        <v>2067</v>
      </c>
      <c r="K512" s="14" t="s">
        <v>2068</v>
      </c>
      <c r="L512" s="9" t="str">
        <f t="shared" si="55"/>
        <v>51.22 - Kosmická doprava</v>
      </c>
      <c r="M512" s="9" t="s">
        <v>5170</v>
      </c>
      <c r="V512" s="13" t="s">
        <v>2067</v>
      </c>
      <c r="W512" s="12" t="s">
        <v>5168</v>
      </c>
      <c r="X512" t="str">
        <f t="shared" si="56"/>
        <v>51220</v>
      </c>
      <c r="Y512" t="s">
        <v>2067</v>
      </c>
    </row>
    <row r="513" spans="1:25" x14ac:dyDescent="0.25">
      <c r="A513" s="9">
        <v>4</v>
      </c>
      <c r="B513" s="9"/>
      <c r="C513" s="10"/>
      <c r="D513" s="10"/>
      <c r="E513" s="11" t="s">
        <v>5171</v>
      </c>
      <c r="F513" s="12" t="str">
        <f>E513</f>
        <v>52.10</v>
      </c>
      <c r="G513" s="12" t="s">
        <v>5171</v>
      </c>
      <c r="H513" s="12" t="s">
        <v>5172</v>
      </c>
      <c r="I513" s="13" t="str">
        <f t="shared" si="54"/>
        <v>52100</v>
      </c>
      <c r="J513" s="13" t="s">
        <v>2070</v>
      </c>
      <c r="K513" s="14" t="s">
        <v>2071</v>
      </c>
      <c r="L513" s="9" t="str">
        <f t="shared" si="55"/>
        <v>52.10 - Skladování</v>
      </c>
      <c r="M513" s="9" t="s">
        <v>5173</v>
      </c>
      <c r="V513" s="13" t="s">
        <v>2070</v>
      </c>
      <c r="W513" s="12" t="s">
        <v>5171</v>
      </c>
      <c r="X513" t="str">
        <f t="shared" si="56"/>
        <v>52100</v>
      </c>
      <c r="Y513" t="s">
        <v>2070</v>
      </c>
    </row>
    <row r="514" spans="1:25" x14ac:dyDescent="0.25">
      <c r="A514" s="9">
        <v>4</v>
      </c>
      <c r="B514" s="9"/>
      <c r="C514" s="10"/>
      <c r="D514" s="10"/>
      <c r="E514" s="11" t="s">
        <v>5174</v>
      </c>
      <c r="F514" s="12" t="str">
        <f t="shared" ref="F514:F518" si="59">E514</f>
        <v>52.21</v>
      </c>
      <c r="G514" s="12" t="s">
        <v>5174</v>
      </c>
      <c r="H514" s="12" t="s">
        <v>5175</v>
      </c>
      <c r="I514" s="13" t="str">
        <f t="shared" si="54"/>
        <v>52210</v>
      </c>
      <c r="J514" s="13" t="s">
        <v>2078</v>
      </c>
      <c r="K514" s="14" t="s">
        <v>5177</v>
      </c>
      <c r="L514" s="9" t="str">
        <f t="shared" si="55"/>
        <v xml:space="preserve">52.21 - Činnosti související s pozemní dopravou </v>
      </c>
      <c r="M514" s="9" t="s">
        <v>5178</v>
      </c>
      <c r="V514" s="13" t="s">
        <v>2078</v>
      </c>
      <c r="W514" s="12" t="s">
        <v>5174</v>
      </c>
      <c r="X514" t="str">
        <f t="shared" si="56"/>
        <v>52210</v>
      </c>
      <c r="Y514" t="s">
        <v>2078</v>
      </c>
    </row>
    <row r="515" spans="1:25" x14ac:dyDescent="0.25">
      <c r="A515" s="9">
        <v>4</v>
      </c>
      <c r="B515" s="9"/>
      <c r="C515" s="10"/>
      <c r="D515" s="10"/>
      <c r="E515" s="11" t="s">
        <v>5179</v>
      </c>
      <c r="F515" s="12" t="str">
        <f t="shared" si="59"/>
        <v>52.22</v>
      </c>
      <c r="G515" s="12" t="s">
        <v>5179</v>
      </c>
      <c r="H515" s="12" t="s">
        <v>5180</v>
      </c>
      <c r="I515" s="13" t="str">
        <f t="shared" si="54"/>
        <v>52220</v>
      </c>
      <c r="J515" s="13" t="s">
        <v>2082</v>
      </c>
      <c r="K515" s="14" t="s">
        <v>5182</v>
      </c>
      <c r="L515" s="9" t="str">
        <f t="shared" si="55"/>
        <v xml:space="preserve">52.22 - Činnosti související s vodní dopravou </v>
      </c>
      <c r="M515" s="9" t="s">
        <v>5183</v>
      </c>
      <c r="V515" s="13" t="s">
        <v>2082</v>
      </c>
      <c r="W515" s="12" t="s">
        <v>5179</v>
      </c>
      <c r="X515" t="str">
        <f t="shared" si="56"/>
        <v>52220</v>
      </c>
      <c r="Y515" t="s">
        <v>2082</v>
      </c>
    </row>
    <row r="516" spans="1:25" x14ac:dyDescent="0.25">
      <c r="A516" s="9">
        <v>4</v>
      </c>
      <c r="B516" s="9"/>
      <c r="C516" s="10"/>
      <c r="D516" s="10"/>
      <c r="E516" s="11" t="s">
        <v>5184</v>
      </c>
      <c r="F516" s="12" t="str">
        <f t="shared" si="59"/>
        <v>52.23</v>
      </c>
      <c r="G516" s="12" t="s">
        <v>5184</v>
      </c>
      <c r="H516" s="12" t="s">
        <v>5185</v>
      </c>
      <c r="I516" s="13" t="str">
        <f t="shared" ref="I516:I579" si="60">IF(LEN(H516)=1,H516,IF(LEN(H516)=2,_xlfn.CONCAT(H516,"000"),IF(LEN(H516)=3,_xlfn.CONCAT(H516,"00"),IF(LEN(H516)=4,_xlfn.CONCAT(H516,"0"),IF(LEN(H516)=5,_xlfn.CONCAT(H516,""),H516)))))</f>
        <v>52230</v>
      </c>
      <c r="J516" s="13" t="s">
        <v>2085</v>
      </c>
      <c r="K516" s="14" t="s">
        <v>5187</v>
      </c>
      <c r="L516" s="9" t="str">
        <f t="shared" ref="L516:L579" si="61">G516&amp;" - "&amp;K516</f>
        <v xml:space="preserve">52.23 - Činnosti související s leteckou dopravou </v>
      </c>
      <c r="M516" s="9" t="s">
        <v>5188</v>
      </c>
      <c r="V516" s="13" t="s">
        <v>2085</v>
      </c>
      <c r="W516" s="12" t="s">
        <v>5184</v>
      </c>
      <c r="X516" t="str">
        <f t="shared" si="56"/>
        <v>52230</v>
      </c>
      <c r="Y516" t="s">
        <v>2085</v>
      </c>
    </row>
    <row r="517" spans="1:25" x14ac:dyDescent="0.25">
      <c r="A517" s="9">
        <v>4</v>
      </c>
      <c r="B517" s="9"/>
      <c r="C517" s="10"/>
      <c r="D517" s="10"/>
      <c r="E517" s="11" t="s">
        <v>5189</v>
      </c>
      <c r="F517" s="12" t="str">
        <f t="shared" si="59"/>
        <v>52.24</v>
      </c>
      <c r="G517" s="12" t="s">
        <v>5189</v>
      </c>
      <c r="H517" s="12" t="s">
        <v>5190</v>
      </c>
      <c r="I517" s="13" t="str">
        <f t="shared" si="60"/>
        <v>52240</v>
      </c>
      <c r="J517" s="13" t="s">
        <v>2016</v>
      </c>
      <c r="K517" s="14" t="s">
        <v>5192</v>
      </c>
      <c r="L517" s="9" t="str">
        <f t="shared" si="61"/>
        <v>52.24 - Manipulace s nákladem</v>
      </c>
      <c r="M517" s="9" t="s">
        <v>5193</v>
      </c>
      <c r="V517" s="13" t="s">
        <v>2016</v>
      </c>
      <c r="W517" s="12" t="s">
        <v>5189</v>
      </c>
      <c r="X517" t="str">
        <f t="shared" ref="X517:X580" si="62">CLEAN(V517)</f>
        <v>52240</v>
      </c>
      <c r="Y517" t="s">
        <v>2016</v>
      </c>
    </row>
    <row r="518" spans="1:25" x14ac:dyDescent="0.25">
      <c r="A518" s="9">
        <v>4</v>
      </c>
      <c r="B518" s="9"/>
      <c r="C518" s="10"/>
      <c r="D518" s="10"/>
      <c r="E518" s="11" t="s">
        <v>5194</v>
      </c>
      <c r="F518" s="12" t="str">
        <f t="shared" si="59"/>
        <v>52.29</v>
      </c>
      <c r="G518" s="12" t="s">
        <v>5194</v>
      </c>
      <c r="H518" s="12" t="s">
        <v>5195</v>
      </c>
      <c r="I518" s="13" t="str">
        <f t="shared" si="60"/>
        <v>52290</v>
      </c>
      <c r="J518" s="13" t="s">
        <v>2088</v>
      </c>
      <c r="K518" s="14" t="s">
        <v>5197</v>
      </c>
      <c r="L518" s="9" t="str">
        <f t="shared" si="61"/>
        <v>52.29 - Ostatní vedlejší činnosti v dopravě</v>
      </c>
      <c r="M518" s="9" t="s">
        <v>5198</v>
      </c>
      <c r="V518" s="13" t="s">
        <v>2088</v>
      </c>
      <c r="W518" s="12" t="s">
        <v>5194</v>
      </c>
      <c r="X518" t="str">
        <f t="shared" si="62"/>
        <v>52290</v>
      </c>
      <c r="Y518" t="s">
        <v>2088</v>
      </c>
    </row>
    <row r="519" spans="1:25" x14ac:dyDescent="0.25">
      <c r="A519" s="9">
        <v>4</v>
      </c>
      <c r="B519" s="9"/>
      <c r="C519" s="10"/>
      <c r="D519" s="10"/>
      <c r="E519" s="11" t="s">
        <v>5199</v>
      </c>
      <c r="F519" s="12" t="str">
        <f>E519</f>
        <v>53.10</v>
      </c>
      <c r="G519" s="12" t="s">
        <v>5199</v>
      </c>
      <c r="H519" s="12" t="s">
        <v>5200</v>
      </c>
      <c r="I519" s="13" t="str">
        <f t="shared" si="60"/>
        <v>53100</v>
      </c>
      <c r="J519" s="13" t="s">
        <v>2100</v>
      </c>
      <c r="K519" s="14" t="s">
        <v>2101</v>
      </c>
      <c r="L519" s="9" t="str">
        <f t="shared" si="61"/>
        <v>53.10 - Základní poštovní služby poskytované na základě poštovní licence</v>
      </c>
      <c r="M519" s="9" t="s">
        <v>5201</v>
      </c>
      <c r="V519" s="13" t="s">
        <v>2100</v>
      </c>
      <c r="W519" s="12" t="s">
        <v>5199</v>
      </c>
      <c r="X519" t="str">
        <f t="shared" si="62"/>
        <v>53100</v>
      </c>
      <c r="Y519" t="s">
        <v>2100</v>
      </c>
    </row>
    <row r="520" spans="1:25" x14ac:dyDescent="0.25">
      <c r="A520" s="9">
        <v>4</v>
      </c>
      <c r="B520" s="9"/>
      <c r="C520" s="10"/>
      <c r="D520" s="10"/>
      <c r="E520" s="11" t="s">
        <v>5202</v>
      </c>
      <c r="F520" s="12" t="str">
        <f>E520</f>
        <v>53.20</v>
      </c>
      <c r="G520" s="12" t="s">
        <v>5202</v>
      </c>
      <c r="H520" s="12" t="s">
        <v>5203</v>
      </c>
      <c r="I520" s="13" t="str">
        <f t="shared" si="60"/>
        <v>53200</v>
      </c>
      <c r="J520" s="13" t="s">
        <v>2103</v>
      </c>
      <c r="K520" s="14" t="s">
        <v>2104</v>
      </c>
      <c r="L520" s="9" t="str">
        <f t="shared" si="61"/>
        <v>53.20 - Ostatní poštovní a kurýrní činnosti</v>
      </c>
      <c r="M520" s="9" t="s">
        <v>5204</v>
      </c>
      <c r="V520" s="13" t="s">
        <v>2103</v>
      </c>
      <c r="W520" s="12" t="s">
        <v>5202</v>
      </c>
      <c r="X520" t="str">
        <f t="shared" si="62"/>
        <v>53200</v>
      </c>
      <c r="Y520" t="s">
        <v>2103</v>
      </c>
    </row>
    <row r="521" spans="1:25" x14ac:dyDescent="0.25">
      <c r="A521" s="9">
        <v>4</v>
      </c>
      <c r="B521" s="9"/>
      <c r="C521" s="24"/>
      <c r="D521" s="24"/>
      <c r="E521" s="11" t="s">
        <v>5205</v>
      </c>
      <c r="F521" s="12" t="str">
        <f t="shared" ref="F521:F524" si="63">E521</f>
        <v>55.10</v>
      </c>
      <c r="G521" s="12" t="s">
        <v>5205</v>
      </c>
      <c r="H521" s="12" t="s">
        <v>5206</v>
      </c>
      <c r="I521" s="13" t="str">
        <f t="shared" si="60"/>
        <v>55100</v>
      </c>
      <c r="J521" s="13" t="s">
        <v>2106</v>
      </c>
      <c r="K521" s="14" t="s">
        <v>2107</v>
      </c>
      <c r="L521" s="9" t="str">
        <f t="shared" si="61"/>
        <v>55.10 - Ubytování v hotelích a podobných ubytovacích zařízeních</v>
      </c>
      <c r="M521" s="9" t="s">
        <v>5207</v>
      </c>
      <c r="V521" s="13" t="s">
        <v>2106</v>
      </c>
      <c r="W521" s="12" t="s">
        <v>5205</v>
      </c>
      <c r="X521" t="str">
        <f t="shared" si="62"/>
        <v>55100</v>
      </c>
      <c r="Y521" t="s">
        <v>2106</v>
      </c>
    </row>
    <row r="522" spans="1:25" x14ac:dyDescent="0.25">
      <c r="A522" s="9">
        <v>5</v>
      </c>
      <c r="B522" s="9"/>
      <c r="C522" s="24"/>
      <c r="D522" s="24"/>
      <c r="E522" s="11" t="s">
        <v>5208</v>
      </c>
      <c r="F522" s="12" t="str">
        <f t="shared" si="63"/>
        <v>55.10.1</v>
      </c>
      <c r="G522" s="12" t="s">
        <v>5208</v>
      </c>
      <c r="H522" s="12" t="s">
        <v>2109</v>
      </c>
      <c r="I522" s="13" t="str">
        <f t="shared" si="60"/>
        <v>55101</v>
      </c>
      <c r="J522" s="13" t="s">
        <v>2109</v>
      </c>
      <c r="K522" s="14" t="s">
        <v>2110</v>
      </c>
      <c r="L522" s="9" t="str">
        <f t="shared" si="61"/>
        <v>55.10.1 - Hotely</v>
      </c>
      <c r="M522" s="9" t="s">
        <v>5209</v>
      </c>
      <c r="V522" s="13" t="s">
        <v>2109</v>
      </c>
      <c r="W522" s="12" t="s">
        <v>5208</v>
      </c>
      <c r="X522" t="str">
        <f t="shared" si="62"/>
        <v>55101</v>
      </c>
      <c r="Y522" t="s">
        <v>2109</v>
      </c>
    </row>
    <row r="523" spans="1:25" ht="15.75" x14ac:dyDescent="0.25">
      <c r="A523" s="9">
        <v>5</v>
      </c>
      <c r="B523" s="9"/>
      <c r="C523" s="16"/>
      <c r="D523" s="16"/>
      <c r="E523" s="11" t="s">
        <v>5210</v>
      </c>
      <c r="F523" s="12" t="str">
        <f t="shared" si="63"/>
        <v>55.10.2</v>
      </c>
      <c r="G523" s="12" t="s">
        <v>5210</v>
      </c>
      <c r="H523" s="12" t="s">
        <v>2112</v>
      </c>
      <c r="I523" s="13" t="str">
        <f t="shared" si="60"/>
        <v>55102</v>
      </c>
      <c r="J523" s="13" t="s">
        <v>2112</v>
      </c>
      <c r="K523" s="14" t="s">
        <v>2113</v>
      </c>
      <c r="L523" s="9" t="str">
        <f t="shared" si="61"/>
        <v>55.10.2 - Motely, botely</v>
      </c>
      <c r="M523" s="9" t="s">
        <v>5211</v>
      </c>
      <c r="V523" s="13" t="s">
        <v>2112</v>
      </c>
      <c r="W523" s="12" t="s">
        <v>5210</v>
      </c>
      <c r="X523" t="str">
        <f t="shared" si="62"/>
        <v>55102</v>
      </c>
      <c r="Y523" t="s">
        <v>2112</v>
      </c>
    </row>
    <row r="524" spans="1:25" ht="15.75" x14ac:dyDescent="0.25">
      <c r="A524" s="9">
        <v>5</v>
      </c>
      <c r="B524" s="9"/>
      <c r="C524" s="16"/>
      <c r="D524" s="16"/>
      <c r="E524" s="11" t="s">
        <v>5212</v>
      </c>
      <c r="F524" s="12" t="str">
        <f t="shared" si="63"/>
        <v>55.10.9</v>
      </c>
      <c r="G524" s="12" t="s">
        <v>5212</v>
      </c>
      <c r="H524" s="12" t="s">
        <v>2115</v>
      </c>
      <c r="I524" s="13" t="str">
        <f t="shared" si="60"/>
        <v>55109</v>
      </c>
      <c r="J524" s="13" t="s">
        <v>2115</v>
      </c>
      <c r="K524" s="14" t="s">
        <v>2116</v>
      </c>
      <c r="L524" s="9" t="str">
        <f t="shared" si="61"/>
        <v>55.10.9 - Ostatní podobná ubytovací zařízení</v>
      </c>
      <c r="M524" s="9" t="s">
        <v>5213</v>
      </c>
      <c r="V524" s="13" t="s">
        <v>2115</v>
      </c>
      <c r="W524" s="12" t="s">
        <v>5212</v>
      </c>
      <c r="X524" t="str">
        <f t="shared" si="62"/>
        <v>55109</v>
      </c>
      <c r="Y524" t="s">
        <v>2115</v>
      </c>
    </row>
    <row r="525" spans="1:25" x14ac:dyDescent="0.25">
      <c r="A525" s="9">
        <v>4</v>
      </c>
      <c r="B525" s="9"/>
      <c r="C525" s="10"/>
      <c r="D525" s="10"/>
      <c r="E525" s="11" t="s">
        <v>5214</v>
      </c>
      <c r="F525" s="12" t="str">
        <f>E525</f>
        <v>55.20</v>
      </c>
      <c r="G525" s="12" t="s">
        <v>5214</v>
      </c>
      <c r="H525" s="12" t="s">
        <v>5215</v>
      </c>
      <c r="I525" s="13" t="str">
        <f t="shared" si="60"/>
        <v>55200</v>
      </c>
      <c r="J525" s="13" t="s">
        <v>2118</v>
      </c>
      <c r="K525" s="14" t="s">
        <v>2119</v>
      </c>
      <c r="L525" s="9" t="str">
        <f t="shared" si="61"/>
        <v>55.20 - Rekreační a ostatní krátkodobé ubytování</v>
      </c>
      <c r="M525" s="9" t="s">
        <v>5216</v>
      </c>
      <c r="V525" s="13" t="s">
        <v>2118</v>
      </c>
      <c r="W525" s="12" t="s">
        <v>5214</v>
      </c>
      <c r="X525" t="str">
        <f t="shared" si="62"/>
        <v>55200</v>
      </c>
      <c r="Y525" t="s">
        <v>2118</v>
      </c>
    </row>
    <row r="526" spans="1:25" x14ac:dyDescent="0.25">
      <c r="A526" s="9">
        <v>4</v>
      </c>
      <c r="B526" s="9"/>
      <c r="C526" s="24"/>
      <c r="D526" s="24"/>
      <c r="E526" s="11" t="s">
        <v>5217</v>
      </c>
      <c r="F526" s="12" t="str">
        <f>E526</f>
        <v>55.30</v>
      </c>
      <c r="G526" s="12" t="s">
        <v>5217</v>
      </c>
      <c r="H526" s="12" t="s">
        <v>5218</v>
      </c>
      <c r="I526" s="13" t="str">
        <f t="shared" si="60"/>
        <v>55300</v>
      </c>
      <c r="J526" s="13" t="s">
        <v>2121</v>
      </c>
      <c r="K526" s="14" t="s">
        <v>5219</v>
      </c>
      <c r="L526" s="9" t="str">
        <f t="shared" si="61"/>
        <v xml:space="preserve">55.30 - Kempy a tábořiště </v>
      </c>
      <c r="M526" s="9" t="s">
        <v>5220</v>
      </c>
      <c r="V526" s="13" t="s">
        <v>2121</v>
      </c>
      <c r="W526" s="12" t="s">
        <v>5217</v>
      </c>
      <c r="X526" t="str">
        <f t="shared" si="62"/>
        <v>55300</v>
      </c>
      <c r="Y526" t="s">
        <v>2121</v>
      </c>
    </row>
    <row r="527" spans="1:25" x14ac:dyDescent="0.25">
      <c r="A527" s="9">
        <v>4</v>
      </c>
      <c r="B527" s="9"/>
      <c r="C527" s="10"/>
      <c r="D527" s="10"/>
      <c r="E527" s="11" t="s">
        <v>5221</v>
      </c>
      <c r="F527" s="12" t="str">
        <f t="shared" ref="F527:F530" si="64">E527</f>
        <v>55.90</v>
      </c>
      <c r="G527" s="12" t="s">
        <v>5221</v>
      </c>
      <c r="H527" s="12" t="s">
        <v>5222</v>
      </c>
      <c r="I527" s="13" t="str">
        <f t="shared" si="60"/>
        <v>55900</v>
      </c>
      <c r="J527" s="13" t="s">
        <v>2125</v>
      </c>
      <c r="K527" s="14" t="s">
        <v>2126</v>
      </c>
      <c r="L527" s="9" t="str">
        <f t="shared" si="61"/>
        <v>55.90 - Ostatní ubytování</v>
      </c>
      <c r="M527" s="9" t="s">
        <v>5223</v>
      </c>
      <c r="V527" s="13" t="s">
        <v>2125</v>
      </c>
      <c r="W527" s="12" t="s">
        <v>5221</v>
      </c>
      <c r="X527" t="str">
        <f t="shared" si="62"/>
        <v>55900</v>
      </c>
      <c r="Y527" t="s">
        <v>2125</v>
      </c>
    </row>
    <row r="528" spans="1:25" ht="15.75" x14ac:dyDescent="0.25">
      <c r="A528" s="9">
        <v>5</v>
      </c>
      <c r="B528" s="9"/>
      <c r="C528" s="16"/>
      <c r="D528" s="16"/>
      <c r="E528" s="11" t="s">
        <v>5224</v>
      </c>
      <c r="F528" s="12" t="str">
        <f t="shared" si="64"/>
        <v>55.90.1</v>
      </c>
      <c r="G528" s="12" t="s">
        <v>5224</v>
      </c>
      <c r="H528" s="12" t="s">
        <v>2129</v>
      </c>
      <c r="I528" s="13" t="str">
        <f t="shared" si="60"/>
        <v>55901</v>
      </c>
      <c r="J528" s="13" t="s">
        <v>2129</v>
      </c>
      <c r="K528" s="14" t="s">
        <v>5226</v>
      </c>
      <c r="L528" s="9" t="str">
        <f t="shared" si="61"/>
        <v>55.90.1 - Ubytování v zařízených pronájmech </v>
      </c>
      <c r="M528" s="9" t="s">
        <v>5227</v>
      </c>
      <c r="V528" s="13" t="s">
        <v>2129</v>
      </c>
      <c r="W528" s="12" t="s">
        <v>5224</v>
      </c>
      <c r="X528" t="str">
        <f t="shared" si="62"/>
        <v>55901</v>
      </c>
      <c r="Y528" t="s">
        <v>2129</v>
      </c>
    </row>
    <row r="529" spans="1:25" ht="15.75" x14ac:dyDescent="0.25">
      <c r="A529" s="9">
        <v>5</v>
      </c>
      <c r="B529" s="9"/>
      <c r="C529" s="16"/>
      <c r="D529" s="16"/>
      <c r="E529" s="11" t="s">
        <v>5228</v>
      </c>
      <c r="F529" s="12" t="str">
        <f t="shared" si="64"/>
        <v>55.90.2</v>
      </c>
      <c r="G529" s="12" t="s">
        <v>5228</v>
      </c>
      <c r="H529" s="12" t="s">
        <v>2132</v>
      </c>
      <c r="I529" s="13" t="str">
        <f t="shared" si="60"/>
        <v>55902</v>
      </c>
      <c r="J529" s="13" t="s">
        <v>2132</v>
      </c>
      <c r="K529" s="14" t="s">
        <v>2133</v>
      </c>
      <c r="L529" s="9" t="str">
        <f t="shared" si="61"/>
        <v>55.90.2 - Ubytování ve vysokoškolských kolejích, domovech mládeže</v>
      </c>
      <c r="M529" s="9" t="s">
        <v>5229</v>
      </c>
      <c r="V529" s="13" t="s">
        <v>2132</v>
      </c>
      <c r="W529" s="12" t="s">
        <v>5228</v>
      </c>
      <c r="X529" t="str">
        <f t="shared" si="62"/>
        <v>55902</v>
      </c>
      <c r="Y529" t="s">
        <v>2132</v>
      </c>
    </row>
    <row r="530" spans="1:25" ht="15.75" x14ac:dyDescent="0.25">
      <c r="A530" s="9">
        <v>5</v>
      </c>
      <c r="B530" s="9"/>
      <c r="C530" s="16"/>
      <c r="D530" s="16"/>
      <c r="E530" s="11" t="s">
        <v>5230</v>
      </c>
      <c r="F530" s="12" t="str">
        <f t="shared" si="64"/>
        <v>55.90.9</v>
      </c>
      <c r="G530" s="12" t="s">
        <v>5230</v>
      </c>
      <c r="H530" s="12" t="s">
        <v>2135</v>
      </c>
      <c r="I530" s="13" t="str">
        <f t="shared" si="60"/>
        <v>55909</v>
      </c>
      <c r="J530" s="13" t="s">
        <v>2135</v>
      </c>
      <c r="K530" s="14" t="s">
        <v>5231</v>
      </c>
      <c r="L530" s="9" t="str">
        <f t="shared" si="61"/>
        <v xml:space="preserve">55.90.9 - Ostatní ubytování j. n. </v>
      </c>
      <c r="M530" s="9" t="s">
        <v>5232</v>
      </c>
      <c r="V530" s="13" t="s">
        <v>2135</v>
      </c>
      <c r="W530" s="12" t="s">
        <v>5230</v>
      </c>
      <c r="X530" t="str">
        <f t="shared" si="62"/>
        <v>55909</v>
      </c>
      <c r="Y530" t="s">
        <v>2135</v>
      </c>
    </row>
    <row r="531" spans="1:25" x14ac:dyDescent="0.25">
      <c r="A531" s="9">
        <v>4</v>
      </c>
      <c r="B531" s="9"/>
      <c r="C531" s="10"/>
      <c r="D531" s="10"/>
      <c r="E531" s="11" t="s">
        <v>5233</v>
      </c>
      <c r="F531" s="12" t="str">
        <f>E531</f>
        <v>56.10</v>
      </c>
      <c r="G531" s="12" t="s">
        <v>5233</v>
      </c>
      <c r="H531" s="12" t="s">
        <v>5234</v>
      </c>
      <c r="I531" s="13" t="str">
        <f t="shared" si="60"/>
        <v>56100</v>
      </c>
      <c r="J531" s="13" t="s">
        <v>2138</v>
      </c>
      <c r="K531" s="17" t="s">
        <v>5236</v>
      </c>
      <c r="L531" s="9" t="str">
        <f t="shared" si="61"/>
        <v>56.10 - Stravování v restauracích, u stánků a v mobilních zařízeních</v>
      </c>
      <c r="M531" s="9" t="s">
        <v>5237</v>
      </c>
      <c r="V531" s="13" t="s">
        <v>2138</v>
      </c>
      <c r="W531" s="12" t="s">
        <v>5233</v>
      </c>
      <c r="X531" t="str">
        <f t="shared" si="62"/>
        <v>56100</v>
      </c>
      <c r="Y531" t="s">
        <v>2138</v>
      </c>
    </row>
    <row r="532" spans="1:25" x14ac:dyDescent="0.25">
      <c r="A532" s="9">
        <v>4</v>
      </c>
      <c r="B532" s="9"/>
      <c r="C532" s="10"/>
      <c r="D532" s="10"/>
      <c r="E532" s="11" t="s">
        <v>5238</v>
      </c>
      <c r="F532" s="12" t="str">
        <f t="shared" ref="F532:F536" si="65">E532</f>
        <v>56.21</v>
      </c>
      <c r="G532" s="12" t="s">
        <v>5238</v>
      </c>
      <c r="H532" s="12" t="s">
        <v>5239</v>
      </c>
      <c r="I532" s="13" t="str">
        <f t="shared" si="60"/>
        <v>56210</v>
      </c>
      <c r="J532" s="13" t="s">
        <v>2146</v>
      </c>
      <c r="K532" s="14" t="s">
        <v>5240</v>
      </c>
      <c r="L532" s="9" t="str">
        <f t="shared" si="61"/>
        <v>56.21 - Poskytování cateringových služeb</v>
      </c>
      <c r="M532" s="9" t="s">
        <v>5241</v>
      </c>
      <c r="V532" s="13" t="s">
        <v>2146</v>
      </c>
      <c r="W532" s="12" t="s">
        <v>5238</v>
      </c>
      <c r="X532" t="str">
        <f t="shared" si="62"/>
        <v>56210</v>
      </c>
      <c r="Y532" t="s">
        <v>2146</v>
      </c>
    </row>
    <row r="533" spans="1:25" x14ac:dyDescent="0.25">
      <c r="A533" s="9">
        <v>4</v>
      </c>
      <c r="B533" s="9"/>
      <c r="C533" s="10"/>
      <c r="D533" s="10"/>
      <c r="E533" s="11" t="s">
        <v>5242</v>
      </c>
      <c r="F533" s="12" t="str">
        <f t="shared" si="65"/>
        <v>56.29</v>
      </c>
      <c r="G533" s="12" t="s">
        <v>5242</v>
      </c>
      <c r="H533" s="12" t="s">
        <v>5243</v>
      </c>
      <c r="I533" s="13" t="str">
        <f t="shared" si="60"/>
        <v>56290</v>
      </c>
      <c r="J533" s="13" t="s">
        <v>2151</v>
      </c>
      <c r="K533" s="17" t="s">
        <v>2152</v>
      </c>
      <c r="L533" s="9" t="str">
        <f t="shared" si="61"/>
        <v>56.29 - Poskytování ostatních stravovacích služeb</v>
      </c>
      <c r="M533" s="9" t="s">
        <v>5244</v>
      </c>
      <c r="V533" s="13" t="s">
        <v>2151</v>
      </c>
      <c r="W533" s="12" t="s">
        <v>5242</v>
      </c>
      <c r="X533" t="str">
        <f t="shared" si="62"/>
        <v>56290</v>
      </c>
      <c r="Y533" t="s">
        <v>2151</v>
      </c>
    </row>
    <row r="534" spans="1:25" ht="15.75" x14ac:dyDescent="0.25">
      <c r="A534" s="9">
        <v>5</v>
      </c>
      <c r="B534" s="9"/>
      <c r="C534" s="16"/>
      <c r="D534" s="16"/>
      <c r="E534" s="11" t="s">
        <v>5245</v>
      </c>
      <c r="F534" s="12" t="str">
        <f t="shared" si="65"/>
        <v>56.29.1</v>
      </c>
      <c r="G534" s="12" t="s">
        <v>5245</v>
      </c>
      <c r="H534" s="12" t="s">
        <v>2157</v>
      </c>
      <c r="I534" s="13" t="str">
        <f t="shared" si="60"/>
        <v>56291</v>
      </c>
      <c r="J534" s="13" t="s">
        <v>2157</v>
      </c>
      <c r="K534" s="14" t="s">
        <v>5247</v>
      </c>
      <c r="L534" s="9" t="str">
        <f t="shared" si="61"/>
        <v>56.29.1 - Stravování v závodních kuchyních</v>
      </c>
      <c r="M534" s="9" t="s">
        <v>5248</v>
      </c>
      <c r="V534" s="13" t="s">
        <v>2157</v>
      </c>
      <c r="W534" s="12" t="s">
        <v>5245</v>
      </c>
      <c r="X534" t="str">
        <f t="shared" si="62"/>
        <v>56291</v>
      </c>
      <c r="Y534" t="s">
        <v>2157</v>
      </c>
    </row>
    <row r="535" spans="1:25" ht="15.75" x14ac:dyDescent="0.25">
      <c r="A535" s="9">
        <v>5</v>
      </c>
      <c r="B535" s="9"/>
      <c r="C535" s="16"/>
      <c r="D535" s="16"/>
      <c r="E535" s="11" t="s">
        <v>5249</v>
      </c>
      <c r="F535" s="12" t="str">
        <f t="shared" si="65"/>
        <v>56.29.2</v>
      </c>
      <c r="G535" s="12" t="s">
        <v>5249</v>
      </c>
      <c r="H535" s="12" t="s">
        <v>2161</v>
      </c>
      <c r="I535" s="13" t="str">
        <f t="shared" si="60"/>
        <v>56292</v>
      </c>
      <c r="J535" s="13" t="s">
        <v>2161</v>
      </c>
      <c r="K535" s="14" t="s">
        <v>2162</v>
      </c>
      <c r="L535" s="9" t="str">
        <f t="shared" si="61"/>
        <v>56.29.2 - Stravování ve školních zařízeních, menzách</v>
      </c>
      <c r="M535" s="9" t="s">
        <v>5250</v>
      </c>
      <c r="V535" s="13" t="s">
        <v>2161</v>
      </c>
      <c r="W535" s="12" t="s">
        <v>5249</v>
      </c>
      <c r="X535" t="str">
        <f t="shared" si="62"/>
        <v>56292</v>
      </c>
      <c r="Y535" t="s">
        <v>2161</v>
      </c>
    </row>
    <row r="536" spans="1:25" ht="15.75" x14ac:dyDescent="0.25">
      <c r="A536" s="9">
        <v>5</v>
      </c>
      <c r="B536" s="9"/>
      <c r="C536" s="16"/>
      <c r="D536" s="16"/>
      <c r="E536" s="11" t="s">
        <v>5251</v>
      </c>
      <c r="F536" s="12" t="str">
        <f t="shared" si="65"/>
        <v>56.29.9</v>
      </c>
      <c r="G536" s="12" t="s">
        <v>5251</v>
      </c>
      <c r="H536" s="12" t="s">
        <v>2164</v>
      </c>
      <c r="I536" s="13" t="str">
        <f t="shared" si="60"/>
        <v>56299</v>
      </c>
      <c r="J536" s="13" t="s">
        <v>2164</v>
      </c>
      <c r="K536" s="14" t="s">
        <v>2165</v>
      </c>
      <c r="L536" s="9" t="str">
        <f t="shared" si="61"/>
        <v>56.29.9 - Poskytování jiných stravovacích služeb j. n.</v>
      </c>
      <c r="M536" s="9" t="s">
        <v>5252</v>
      </c>
      <c r="V536" s="13" t="s">
        <v>2164</v>
      </c>
      <c r="W536" s="12" t="s">
        <v>5251</v>
      </c>
      <c r="X536" t="str">
        <f t="shared" si="62"/>
        <v>56299</v>
      </c>
      <c r="Y536" t="s">
        <v>2164</v>
      </c>
    </row>
    <row r="537" spans="1:25" x14ac:dyDescent="0.25">
      <c r="A537" s="9">
        <v>4</v>
      </c>
      <c r="B537" s="9"/>
      <c r="C537" s="10"/>
      <c r="D537" s="10"/>
      <c r="E537" s="11" t="s">
        <v>5253</v>
      </c>
      <c r="F537" s="12" t="str">
        <f>E537</f>
        <v>56.30</v>
      </c>
      <c r="G537" s="12" t="s">
        <v>5253</v>
      </c>
      <c r="H537" s="12" t="s">
        <v>5254</v>
      </c>
      <c r="I537" s="13" t="str">
        <f t="shared" si="60"/>
        <v>56300</v>
      </c>
      <c r="J537" s="13" t="s">
        <v>2167</v>
      </c>
      <c r="K537" s="14" t="s">
        <v>2168</v>
      </c>
      <c r="L537" s="9" t="str">
        <f t="shared" si="61"/>
        <v>56.30 - Pohostinství</v>
      </c>
      <c r="M537" s="9" t="s">
        <v>5255</v>
      </c>
      <c r="V537" s="13" t="s">
        <v>2167</v>
      </c>
      <c r="W537" s="12" t="s">
        <v>5253</v>
      </c>
      <c r="X537" t="str">
        <f t="shared" si="62"/>
        <v>56300</v>
      </c>
      <c r="Y537" t="s">
        <v>2167</v>
      </c>
    </row>
    <row r="538" spans="1:25" x14ac:dyDescent="0.25">
      <c r="A538" s="9">
        <v>4</v>
      </c>
      <c r="B538" s="9"/>
      <c r="C538" s="10"/>
      <c r="D538" s="10"/>
      <c r="E538" s="11" t="s">
        <v>5256</v>
      </c>
      <c r="F538" s="12" t="str">
        <f t="shared" ref="F538:F548" si="66">E538</f>
        <v>58.11</v>
      </c>
      <c r="G538" s="12" t="s">
        <v>5256</v>
      </c>
      <c r="H538" s="12" t="s">
        <v>5257</v>
      </c>
      <c r="I538" s="13" t="str">
        <f t="shared" si="60"/>
        <v>58110</v>
      </c>
      <c r="J538" s="13" t="s">
        <v>2171</v>
      </c>
      <c r="K538" s="14" t="s">
        <v>2172</v>
      </c>
      <c r="L538" s="9" t="str">
        <f t="shared" si="61"/>
        <v>58.11 - Vydávání knih</v>
      </c>
      <c r="M538" s="9" t="s">
        <v>5258</v>
      </c>
      <c r="V538" s="13" t="s">
        <v>2171</v>
      </c>
      <c r="W538" s="12" t="s">
        <v>5256</v>
      </c>
      <c r="X538" t="str">
        <f t="shared" si="62"/>
        <v>58110</v>
      </c>
      <c r="Y538" t="s">
        <v>2171</v>
      </c>
    </row>
    <row r="539" spans="1:25" x14ac:dyDescent="0.25">
      <c r="A539" s="9">
        <v>4</v>
      </c>
      <c r="B539" s="9"/>
      <c r="C539" s="10"/>
      <c r="D539" s="10"/>
      <c r="E539" s="11" t="s">
        <v>5259</v>
      </c>
      <c r="F539" s="12" t="str">
        <f t="shared" si="66"/>
        <v>58.12</v>
      </c>
      <c r="G539" s="12" t="s">
        <v>5259</v>
      </c>
      <c r="H539" s="12" t="s">
        <v>5260</v>
      </c>
      <c r="I539" s="13" t="str">
        <f t="shared" si="60"/>
        <v>58120</v>
      </c>
      <c r="J539" s="13" t="s">
        <v>2175</v>
      </c>
      <c r="K539" s="14" t="s">
        <v>5261</v>
      </c>
      <c r="L539" s="9" t="str">
        <f t="shared" si="61"/>
        <v xml:space="preserve">58.12 - Vydávání adresářů a jiných seznamů </v>
      </c>
      <c r="M539" s="9" t="s">
        <v>5262</v>
      </c>
      <c r="V539" s="13" t="s">
        <v>2175</v>
      </c>
      <c r="W539" s="12" t="s">
        <v>5259</v>
      </c>
      <c r="X539" t="str">
        <f t="shared" si="62"/>
        <v>58120</v>
      </c>
      <c r="Y539" t="s">
        <v>2175</v>
      </c>
    </row>
    <row r="540" spans="1:25" x14ac:dyDescent="0.25">
      <c r="A540" s="9">
        <v>4</v>
      </c>
      <c r="B540" s="9"/>
      <c r="C540" s="10"/>
      <c r="D540" s="10"/>
      <c r="E540" s="11" t="s">
        <v>5263</v>
      </c>
      <c r="F540" s="12" t="str">
        <f t="shared" si="66"/>
        <v>58.13</v>
      </c>
      <c r="G540" s="12" t="s">
        <v>5263</v>
      </c>
      <c r="H540" s="12" t="s">
        <v>5264</v>
      </c>
      <c r="I540" s="13" t="str">
        <f t="shared" si="60"/>
        <v>58130</v>
      </c>
      <c r="J540" s="13" t="s">
        <v>2180</v>
      </c>
      <c r="K540" s="14" t="s">
        <v>2181</v>
      </c>
      <c r="L540" s="9" t="str">
        <f t="shared" si="61"/>
        <v>58.13 - Vydávání novin</v>
      </c>
      <c r="M540" s="9" t="s">
        <v>5265</v>
      </c>
      <c r="V540" s="13" t="s">
        <v>2180</v>
      </c>
      <c r="W540" s="12" t="s">
        <v>5263</v>
      </c>
      <c r="X540" t="str">
        <f t="shared" si="62"/>
        <v>58130</v>
      </c>
      <c r="Y540" t="s">
        <v>2180</v>
      </c>
    </row>
    <row r="541" spans="1:25" x14ac:dyDescent="0.25">
      <c r="A541" s="9">
        <v>4</v>
      </c>
      <c r="B541" s="9"/>
      <c r="C541" s="10"/>
      <c r="D541" s="10"/>
      <c r="E541" s="11" t="s">
        <v>5266</v>
      </c>
      <c r="F541" s="12" t="str">
        <f t="shared" si="66"/>
        <v>58.14</v>
      </c>
      <c r="G541" s="12" t="s">
        <v>5266</v>
      </c>
      <c r="H541" s="12" t="s">
        <v>5267</v>
      </c>
      <c r="I541" s="13" t="str">
        <f t="shared" si="60"/>
        <v>58140</v>
      </c>
      <c r="J541" s="13" t="s">
        <v>2184</v>
      </c>
      <c r="K541" s="14" t="s">
        <v>2185</v>
      </c>
      <c r="L541" s="9" t="str">
        <f t="shared" si="61"/>
        <v>58.14 - Vydávání časopisů a ostatních periodických publikací</v>
      </c>
      <c r="M541" s="9" t="s">
        <v>5268</v>
      </c>
      <c r="V541" s="13" t="s">
        <v>2184</v>
      </c>
      <c r="W541" s="12" t="s">
        <v>5266</v>
      </c>
      <c r="X541" t="str">
        <f t="shared" si="62"/>
        <v>58140</v>
      </c>
      <c r="Y541" t="s">
        <v>2184</v>
      </c>
    </row>
    <row r="542" spans="1:25" x14ac:dyDescent="0.25">
      <c r="A542" s="9">
        <v>4</v>
      </c>
      <c r="B542" s="9"/>
      <c r="C542" s="10"/>
      <c r="D542" s="10"/>
      <c r="E542" s="11" t="s">
        <v>5269</v>
      </c>
      <c r="F542" s="12" t="str">
        <f t="shared" si="66"/>
        <v>58.19</v>
      </c>
      <c r="G542" s="12" t="s">
        <v>5269</v>
      </c>
      <c r="H542" s="12" t="s">
        <v>5270</v>
      </c>
      <c r="I542" s="13" t="str">
        <f t="shared" si="60"/>
        <v>58190</v>
      </c>
      <c r="J542" s="13" t="s">
        <v>2178</v>
      </c>
      <c r="K542" s="14" t="s">
        <v>2189</v>
      </c>
      <c r="L542" s="9" t="str">
        <f t="shared" si="61"/>
        <v>58.19 - Ostatní vydavatelské činnosti</v>
      </c>
      <c r="M542" s="9" t="s">
        <v>5271</v>
      </c>
      <c r="V542" s="13" t="s">
        <v>2178</v>
      </c>
      <c r="W542" s="12" t="s">
        <v>5269</v>
      </c>
      <c r="X542" t="str">
        <f t="shared" si="62"/>
        <v>58190</v>
      </c>
      <c r="Y542" t="s">
        <v>2178</v>
      </c>
    </row>
    <row r="543" spans="1:25" x14ac:dyDescent="0.25">
      <c r="A543" s="9">
        <v>4</v>
      </c>
      <c r="B543" s="9"/>
      <c r="C543" s="10"/>
      <c r="D543" s="10"/>
      <c r="E543" s="11" t="s">
        <v>5272</v>
      </c>
      <c r="F543" s="12" t="str">
        <f t="shared" si="66"/>
        <v>58.21</v>
      </c>
      <c r="G543" s="12" t="s">
        <v>5272</v>
      </c>
      <c r="H543" s="12" t="s">
        <v>5273</v>
      </c>
      <c r="I543" s="13" t="str">
        <f t="shared" si="60"/>
        <v>58210</v>
      </c>
      <c r="J543" s="13" t="s">
        <v>2192</v>
      </c>
      <c r="K543" s="14" t="s">
        <v>2193</v>
      </c>
      <c r="L543" s="9" t="str">
        <f t="shared" si="61"/>
        <v>58.21 - Vydávání počítačových her</v>
      </c>
      <c r="M543" s="9" t="s">
        <v>5274</v>
      </c>
      <c r="V543" s="13" t="s">
        <v>2192</v>
      </c>
      <c r="W543" s="12" t="s">
        <v>5272</v>
      </c>
      <c r="X543" t="str">
        <f t="shared" si="62"/>
        <v>58210</v>
      </c>
      <c r="Y543" t="s">
        <v>2192</v>
      </c>
    </row>
    <row r="544" spans="1:25" x14ac:dyDescent="0.25">
      <c r="A544" s="9">
        <v>4</v>
      </c>
      <c r="B544" s="9"/>
      <c r="C544" s="10"/>
      <c r="D544" s="10"/>
      <c r="E544" s="11" t="s">
        <v>5275</v>
      </c>
      <c r="F544" s="12" t="str">
        <f t="shared" si="66"/>
        <v>58.29</v>
      </c>
      <c r="G544" s="12" t="s">
        <v>5275</v>
      </c>
      <c r="H544" s="12" t="s">
        <v>5276</v>
      </c>
      <c r="I544" s="13" t="str">
        <f t="shared" si="60"/>
        <v>58290</v>
      </c>
      <c r="J544" s="13" t="s">
        <v>2196</v>
      </c>
      <c r="K544" s="14" t="s">
        <v>2197</v>
      </c>
      <c r="L544" s="9" t="str">
        <f t="shared" si="61"/>
        <v>58.29 - Ostatní vydávání softwaru</v>
      </c>
      <c r="M544" s="9" t="s">
        <v>5277</v>
      </c>
      <c r="V544" s="13" t="s">
        <v>2196</v>
      </c>
      <c r="W544" s="12" t="s">
        <v>5275</v>
      </c>
      <c r="X544" t="str">
        <f t="shared" si="62"/>
        <v>58290</v>
      </c>
      <c r="Y544" t="s">
        <v>2196</v>
      </c>
    </row>
    <row r="545" spans="1:25" x14ac:dyDescent="0.25">
      <c r="A545" s="9">
        <v>4</v>
      </c>
      <c r="B545" s="9"/>
      <c r="C545" s="10"/>
      <c r="D545" s="10"/>
      <c r="E545" s="11" t="s">
        <v>5278</v>
      </c>
      <c r="F545" s="12" t="str">
        <f t="shared" si="66"/>
        <v>59.11</v>
      </c>
      <c r="G545" s="12" t="s">
        <v>5278</v>
      </c>
      <c r="H545" s="12" t="s">
        <v>5279</v>
      </c>
      <c r="I545" s="13" t="str">
        <f t="shared" si="60"/>
        <v>59110</v>
      </c>
      <c r="J545" s="13" t="s">
        <v>2200</v>
      </c>
      <c r="K545" s="14" t="s">
        <v>2201</v>
      </c>
      <c r="L545" s="9" t="str">
        <f t="shared" si="61"/>
        <v>59.11 - Produkce filmů, videozáznamů a televizních programů</v>
      </c>
      <c r="M545" s="9" t="s">
        <v>5280</v>
      </c>
      <c r="V545" s="13" t="s">
        <v>2200</v>
      </c>
      <c r="W545" s="12" t="s">
        <v>5278</v>
      </c>
      <c r="X545" t="str">
        <f t="shared" si="62"/>
        <v>59110</v>
      </c>
      <c r="Y545" t="s">
        <v>2200</v>
      </c>
    </row>
    <row r="546" spans="1:25" x14ac:dyDescent="0.25">
      <c r="A546" s="9">
        <v>4</v>
      </c>
      <c r="B546" s="9"/>
      <c r="C546" s="10"/>
      <c r="D546" s="10"/>
      <c r="E546" s="11" t="s">
        <v>5281</v>
      </c>
      <c r="F546" s="12" t="str">
        <f t="shared" si="66"/>
        <v>59.12</v>
      </c>
      <c r="G546" s="12" t="s">
        <v>5281</v>
      </c>
      <c r="H546" s="12" t="s">
        <v>5282</v>
      </c>
      <c r="I546" s="13" t="str">
        <f t="shared" si="60"/>
        <v>59120</v>
      </c>
      <c r="J546" s="13" t="s">
        <v>2204</v>
      </c>
      <c r="K546" s="14" t="s">
        <v>2205</v>
      </c>
      <c r="L546" s="9" t="str">
        <f t="shared" si="61"/>
        <v>59.12 - Postprodukce filmů, videozáznamů a televizních programů</v>
      </c>
      <c r="M546" s="9" t="s">
        <v>5283</v>
      </c>
      <c r="V546" s="13" t="s">
        <v>2204</v>
      </c>
      <c r="W546" s="12" t="s">
        <v>5281</v>
      </c>
      <c r="X546" t="str">
        <f t="shared" si="62"/>
        <v>59120</v>
      </c>
      <c r="Y546" t="s">
        <v>2204</v>
      </c>
    </row>
    <row r="547" spans="1:25" x14ac:dyDescent="0.25">
      <c r="A547" s="9">
        <v>4</v>
      </c>
      <c r="B547" s="9"/>
      <c r="C547" s="10"/>
      <c r="D547" s="10"/>
      <c r="E547" s="11" t="s">
        <v>5284</v>
      </c>
      <c r="F547" s="12" t="str">
        <f t="shared" si="66"/>
        <v>59.13</v>
      </c>
      <c r="G547" s="12" t="s">
        <v>5284</v>
      </c>
      <c r="H547" s="12" t="s">
        <v>5285</v>
      </c>
      <c r="I547" s="13" t="str">
        <f t="shared" si="60"/>
        <v>59130</v>
      </c>
      <c r="J547" s="13" t="s">
        <v>2209</v>
      </c>
      <c r="K547" s="14" t="s">
        <v>2210</v>
      </c>
      <c r="L547" s="9" t="str">
        <f t="shared" si="61"/>
        <v>59.13 - Distribuce filmů, videozáznamů a televizních programů</v>
      </c>
      <c r="M547" s="9" t="s">
        <v>5286</v>
      </c>
      <c r="V547" s="13" t="s">
        <v>2209</v>
      </c>
      <c r="W547" s="12" t="s">
        <v>5284</v>
      </c>
      <c r="X547" t="str">
        <f t="shared" si="62"/>
        <v>59130</v>
      </c>
      <c r="Y547" t="s">
        <v>2209</v>
      </c>
    </row>
    <row r="548" spans="1:25" x14ac:dyDescent="0.25">
      <c r="A548" s="9">
        <v>4</v>
      </c>
      <c r="B548" s="9"/>
      <c r="C548" s="10"/>
      <c r="D548" s="10"/>
      <c r="E548" s="11" t="s">
        <v>5287</v>
      </c>
      <c r="F548" s="12" t="str">
        <f t="shared" si="66"/>
        <v>59.14</v>
      </c>
      <c r="G548" s="12" t="s">
        <v>5287</v>
      </c>
      <c r="H548" s="12" t="s">
        <v>5288</v>
      </c>
      <c r="I548" s="13" t="str">
        <f t="shared" si="60"/>
        <v>59140</v>
      </c>
      <c r="J548" s="13" t="s">
        <v>2214</v>
      </c>
      <c r="K548" s="14" t="s">
        <v>5289</v>
      </c>
      <c r="L548" s="9" t="str">
        <f t="shared" si="61"/>
        <v xml:space="preserve">59.14 - Promítání filmů </v>
      </c>
      <c r="M548" s="9" t="s">
        <v>5290</v>
      </c>
      <c r="V548" s="13" t="s">
        <v>2214</v>
      </c>
      <c r="W548" s="12" t="s">
        <v>5287</v>
      </c>
      <c r="X548" t="str">
        <f t="shared" si="62"/>
        <v>59140</v>
      </c>
      <c r="Y548" t="s">
        <v>2214</v>
      </c>
    </row>
    <row r="549" spans="1:25" x14ac:dyDescent="0.25">
      <c r="A549" s="9">
        <v>4</v>
      </c>
      <c r="B549" s="9"/>
      <c r="C549" s="10"/>
      <c r="D549" s="10"/>
      <c r="E549" s="11" t="s">
        <v>5291</v>
      </c>
      <c r="F549" s="12" t="str">
        <f>E549</f>
        <v>59.20</v>
      </c>
      <c r="G549" s="12" t="s">
        <v>5291</v>
      </c>
      <c r="H549" s="12" t="s">
        <v>5292</v>
      </c>
      <c r="I549" s="13" t="str">
        <f t="shared" si="60"/>
        <v>59200</v>
      </c>
      <c r="J549" s="13" t="s">
        <v>2218</v>
      </c>
      <c r="K549" s="14" t="s">
        <v>5293</v>
      </c>
      <c r="L549" s="9" t="str">
        <f t="shared" si="61"/>
        <v>59.20 - Pořizování zvukových nahrávek a hudební vydavatelské činnosti</v>
      </c>
      <c r="M549" s="9" t="s">
        <v>5294</v>
      </c>
      <c r="V549" s="13" t="s">
        <v>2218</v>
      </c>
      <c r="W549" s="12" t="s">
        <v>5291</v>
      </c>
      <c r="X549" t="str">
        <f t="shared" si="62"/>
        <v>59200</v>
      </c>
      <c r="Y549" t="s">
        <v>2218</v>
      </c>
    </row>
    <row r="550" spans="1:25" x14ac:dyDescent="0.25">
      <c r="A550" s="9">
        <v>4</v>
      </c>
      <c r="B550" s="9"/>
      <c r="C550" s="10"/>
      <c r="D550" s="10"/>
      <c r="E550" s="11" t="s">
        <v>5295</v>
      </c>
      <c r="F550" s="12" t="str">
        <f>E550</f>
        <v>60.10</v>
      </c>
      <c r="G550" s="12" t="s">
        <v>5295</v>
      </c>
      <c r="H550" s="12" t="s">
        <v>5296</v>
      </c>
      <c r="I550" s="13" t="str">
        <f t="shared" si="60"/>
        <v>60100</v>
      </c>
      <c r="J550" s="13" t="s">
        <v>2221</v>
      </c>
      <c r="K550" s="14" t="s">
        <v>2222</v>
      </c>
      <c r="L550" s="9" t="str">
        <f t="shared" si="61"/>
        <v>60.10 - Rozhlasové vysílání</v>
      </c>
      <c r="M550" s="9" t="s">
        <v>5297</v>
      </c>
      <c r="V550" s="13" t="s">
        <v>2221</v>
      </c>
      <c r="W550" s="12" t="s">
        <v>5295</v>
      </c>
      <c r="X550" t="str">
        <f t="shared" si="62"/>
        <v>60100</v>
      </c>
      <c r="Y550" t="s">
        <v>2221</v>
      </c>
    </row>
    <row r="551" spans="1:25" x14ac:dyDescent="0.25">
      <c r="A551" s="9">
        <v>4</v>
      </c>
      <c r="B551" s="9"/>
      <c r="C551" s="10"/>
      <c r="D551" s="10"/>
      <c r="E551" s="11" t="s">
        <v>5298</v>
      </c>
      <c r="F551" s="12" t="str">
        <f>E551</f>
        <v>60.20</v>
      </c>
      <c r="G551" s="12" t="s">
        <v>5298</v>
      </c>
      <c r="H551" s="12" t="s">
        <v>5299</v>
      </c>
      <c r="I551" s="13" t="str">
        <f t="shared" si="60"/>
        <v>60200</v>
      </c>
      <c r="J551" s="13" t="s">
        <v>2225</v>
      </c>
      <c r="K551" s="17" t="s">
        <v>2226</v>
      </c>
      <c r="L551" s="9" t="str">
        <f t="shared" si="61"/>
        <v>60.20 - Tvorba televizních programů a televizní vysílání</v>
      </c>
      <c r="M551" s="9" t="s">
        <v>5300</v>
      </c>
      <c r="V551" s="13" t="s">
        <v>2225</v>
      </c>
      <c r="W551" s="12" t="s">
        <v>5298</v>
      </c>
      <c r="X551" t="str">
        <f t="shared" si="62"/>
        <v>60200</v>
      </c>
      <c r="Y551" t="s">
        <v>2225</v>
      </c>
    </row>
    <row r="552" spans="1:25" x14ac:dyDescent="0.25">
      <c r="A552" s="9">
        <v>4</v>
      </c>
      <c r="B552" s="9"/>
      <c r="C552" s="10"/>
      <c r="D552" s="10"/>
      <c r="E552" s="11" t="s">
        <v>5301</v>
      </c>
      <c r="F552" s="12" t="str">
        <f t="shared" ref="F552:F563" si="67">E552</f>
        <v>61.10</v>
      </c>
      <c r="G552" s="12" t="s">
        <v>5301</v>
      </c>
      <c r="H552" s="12" t="s">
        <v>5302</v>
      </c>
      <c r="I552" s="13" t="str">
        <f t="shared" si="60"/>
        <v>61100</v>
      </c>
      <c r="J552" s="13" t="s">
        <v>2230</v>
      </c>
      <c r="K552" s="17" t="s">
        <v>5304</v>
      </c>
      <c r="L552" s="9" t="str">
        <f t="shared" si="61"/>
        <v>61.10 - Činnosti související s pevnou telekomunikační sítí</v>
      </c>
      <c r="M552" s="9" t="s">
        <v>5305</v>
      </c>
      <c r="V552" s="13" t="s">
        <v>2230</v>
      </c>
      <c r="W552" s="12" t="s">
        <v>5301</v>
      </c>
      <c r="X552" t="str">
        <f t="shared" si="62"/>
        <v>61100</v>
      </c>
      <c r="Y552" t="s">
        <v>2230</v>
      </c>
    </row>
    <row r="553" spans="1:25" ht="15.75" x14ac:dyDescent="0.25">
      <c r="A553" s="9">
        <v>5</v>
      </c>
      <c r="B553" s="9"/>
      <c r="C553" s="16"/>
      <c r="D553" s="16"/>
      <c r="E553" s="11" t="s">
        <v>5306</v>
      </c>
      <c r="F553" s="12" t="str">
        <f t="shared" si="67"/>
        <v>61.10.1</v>
      </c>
      <c r="G553" s="12" t="s">
        <v>5306</v>
      </c>
      <c r="H553" s="12" t="s">
        <v>2235</v>
      </c>
      <c r="I553" s="13" t="str">
        <f t="shared" si="60"/>
        <v>61101</v>
      </c>
      <c r="J553" s="13" t="s">
        <v>2235</v>
      </c>
      <c r="K553" s="14" t="s">
        <v>2236</v>
      </c>
      <c r="L553" s="9" t="str">
        <f t="shared" si="61"/>
        <v>61.10.1 - Poskytování hlasových služeb přes pevnou telekomunikační síť</v>
      </c>
      <c r="M553" s="9" t="s">
        <v>5307</v>
      </c>
      <c r="V553" s="13" t="s">
        <v>2235</v>
      </c>
      <c r="W553" s="12" t="s">
        <v>5306</v>
      </c>
      <c r="X553" t="str">
        <f t="shared" si="62"/>
        <v>61101</v>
      </c>
      <c r="Y553" t="s">
        <v>2235</v>
      </c>
    </row>
    <row r="554" spans="1:25" ht="15.75" x14ac:dyDescent="0.25">
      <c r="A554" s="9">
        <v>5</v>
      </c>
      <c r="B554" s="9"/>
      <c r="C554" s="16"/>
      <c r="D554" s="16"/>
      <c r="E554" s="11" t="s">
        <v>5308</v>
      </c>
      <c r="F554" s="12" t="str">
        <f t="shared" si="67"/>
        <v>61.10.2</v>
      </c>
      <c r="G554" s="12" t="s">
        <v>5308</v>
      </c>
      <c r="H554" s="12" t="s">
        <v>2239</v>
      </c>
      <c r="I554" s="13" t="str">
        <f t="shared" si="60"/>
        <v>61102</v>
      </c>
      <c r="J554" s="13" t="s">
        <v>2239</v>
      </c>
      <c r="K554" s="14" t="s">
        <v>2240</v>
      </c>
      <c r="L554" s="9" t="str">
        <f t="shared" si="61"/>
        <v>61.10.2 - Pronájem pevné telekomunikační sítě</v>
      </c>
      <c r="M554" s="9" t="s">
        <v>5309</v>
      </c>
      <c r="V554" s="13" t="s">
        <v>2239</v>
      </c>
      <c r="W554" s="12" t="s">
        <v>5308</v>
      </c>
      <c r="X554" t="str">
        <f t="shared" si="62"/>
        <v>61102</v>
      </c>
      <c r="Y554" t="s">
        <v>2239</v>
      </c>
    </row>
    <row r="555" spans="1:25" ht="15.75" x14ac:dyDescent="0.25">
      <c r="A555" s="9">
        <v>5</v>
      </c>
      <c r="B555" s="9"/>
      <c r="C555" s="16"/>
      <c r="D555" s="16"/>
      <c r="E555" s="11" t="s">
        <v>5310</v>
      </c>
      <c r="F555" s="12" t="str">
        <f t="shared" si="67"/>
        <v>61.10.3</v>
      </c>
      <c r="G555" s="12" t="s">
        <v>5310</v>
      </c>
      <c r="H555" s="12" t="s">
        <v>2242</v>
      </c>
      <c r="I555" s="13" t="str">
        <f t="shared" si="60"/>
        <v>61103</v>
      </c>
      <c r="J555" s="13" t="s">
        <v>2242</v>
      </c>
      <c r="K555" s="14" t="s">
        <v>2243</v>
      </c>
      <c r="L555" s="9" t="str">
        <f t="shared" si="61"/>
        <v>61.10.3 - Přenos dat přes pevnou telekomunikační síť</v>
      </c>
      <c r="M555" s="9" t="s">
        <v>5311</v>
      </c>
      <c r="V555" s="13" t="s">
        <v>2242</v>
      </c>
      <c r="W555" s="12" t="s">
        <v>5310</v>
      </c>
      <c r="X555" t="str">
        <f t="shared" si="62"/>
        <v>61103</v>
      </c>
      <c r="Y555" t="s">
        <v>2242</v>
      </c>
    </row>
    <row r="556" spans="1:25" ht="15.75" x14ac:dyDescent="0.25">
      <c r="A556" s="9">
        <v>5</v>
      </c>
      <c r="B556" s="9"/>
      <c r="C556" s="16"/>
      <c r="D556" s="16"/>
      <c r="E556" s="11" t="s">
        <v>5312</v>
      </c>
      <c r="F556" s="12" t="str">
        <f t="shared" si="67"/>
        <v>61.10.4</v>
      </c>
      <c r="G556" s="12" t="s">
        <v>5312</v>
      </c>
      <c r="H556" s="12" t="s">
        <v>2245</v>
      </c>
      <c r="I556" s="13" t="str">
        <f t="shared" si="60"/>
        <v>61104</v>
      </c>
      <c r="J556" s="13" t="s">
        <v>2245</v>
      </c>
      <c r="K556" s="14" t="s">
        <v>5314</v>
      </c>
      <c r="L556" s="9" t="str">
        <f t="shared" si="61"/>
        <v>61.10.4 - Poskytování přístupu k internetu přes pevnou telekomunikační síť</v>
      </c>
      <c r="M556" s="9" t="s">
        <v>5315</v>
      </c>
      <c r="V556" s="13" t="s">
        <v>2245</v>
      </c>
      <c r="W556" s="12" t="s">
        <v>5312</v>
      </c>
      <c r="X556" t="str">
        <f t="shared" si="62"/>
        <v>61104</v>
      </c>
      <c r="Y556" t="s">
        <v>2245</v>
      </c>
    </row>
    <row r="557" spans="1:25" ht="15.75" x14ac:dyDescent="0.25">
      <c r="A557" s="9">
        <v>5</v>
      </c>
      <c r="B557" s="9"/>
      <c r="C557" s="16"/>
      <c r="D557" s="16"/>
      <c r="E557" s="11" t="s">
        <v>5316</v>
      </c>
      <c r="F557" s="12" t="str">
        <f t="shared" si="67"/>
        <v>61.10.9</v>
      </c>
      <c r="G557" s="12" t="s">
        <v>5316</v>
      </c>
      <c r="H557" s="12" t="s">
        <v>2248</v>
      </c>
      <c r="I557" s="13" t="str">
        <f t="shared" si="60"/>
        <v>61109</v>
      </c>
      <c r="J557" s="13" t="s">
        <v>2248</v>
      </c>
      <c r="K557" s="14" t="s">
        <v>5318</v>
      </c>
      <c r="L557" s="9" t="str">
        <f t="shared" si="61"/>
        <v>61.10.9 - Ostatní činnosti související s pevnou telekomunikační sítí</v>
      </c>
      <c r="M557" s="9" t="s">
        <v>5319</v>
      </c>
      <c r="V557" s="13" t="s">
        <v>2248</v>
      </c>
      <c r="W557" s="12" t="s">
        <v>5316</v>
      </c>
      <c r="X557" t="str">
        <f t="shared" si="62"/>
        <v>61109</v>
      </c>
      <c r="Y557" t="s">
        <v>2248</v>
      </c>
    </row>
    <row r="558" spans="1:25" x14ac:dyDescent="0.25">
      <c r="A558" s="9">
        <v>4</v>
      </c>
      <c r="B558" s="9"/>
      <c r="C558" s="10"/>
      <c r="D558" s="10"/>
      <c r="E558" s="11" t="s">
        <v>5320</v>
      </c>
      <c r="F558" s="12" t="str">
        <f t="shared" si="67"/>
        <v>61.20</v>
      </c>
      <c r="G558" s="12" t="s">
        <v>5320</v>
      </c>
      <c r="H558" s="12" t="s">
        <v>5321</v>
      </c>
      <c r="I558" s="13" t="str">
        <f t="shared" si="60"/>
        <v>61200</v>
      </c>
      <c r="J558" s="13" t="s">
        <v>2251</v>
      </c>
      <c r="K558" s="17" t="s">
        <v>2252</v>
      </c>
      <c r="L558" s="9" t="str">
        <f t="shared" si="61"/>
        <v>61.20 - Činnosti související s bezdrátovou telekomunikační sítí</v>
      </c>
      <c r="M558" s="9" t="s">
        <v>5322</v>
      </c>
      <c r="V558" s="13" t="s">
        <v>2251</v>
      </c>
      <c r="W558" s="12" t="s">
        <v>5320</v>
      </c>
      <c r="X558" t="str">
        <f t="shared" si="62"/>
        <v>61200</v>
      </c>
      <c r="Y558" t="s">
        <v>2251</v>
      </c>
    </row>
    <row r="559" spans="1:25" ht="15.75" x14ac:dyDescent="0.25">
      <c r="A559" s="9">
        <v>5</v>
      </c>
      <c r="B559" s="9"/>
      <c r="C559" s="16"/>
      <c r="D559" s="16"/>
      <c r="E559" s="11" t="s">
        <v>5323</v>
      </c>
      <c r="F559" s="12" t="str">
        <f t="shared" si="67"/>
        <v>61.20.1</v>
      </c>
      <c r="G559" s="12" t="s">
        <v>5323</v>
      </c>
      <c r="H559" s="12" t="s">
        <v>2256</v>
      </c>
      <c r="I559" s="13" t="str">
        <f t="shared" si="60"/>
        <v>61201</v>
      </c>
      <c r="J559" s="13" t="s">
        <v>2256</v>
      </c>
      <c r="K559" s="14" t="s">
        <v>2257</v>
      </c>
      <c r="L559" s="9" t="str">
        <f t="shared" si="61"/>
        <v>61.20.1 - Poskytování hlasových služeb přes bezdrátovou telekomunikační síť</v>
      </c>
      <c r="M559" s="9" t="s">
        <v>5324</v>
      </c>
      <c r="V559" s="13" t="s">
        <v>2256</v>
      </c>
      <c r="W559" s="12" t="s">
        <v>5323</v>
      </c>
      <c r="X559" t="str">
        <f t="shared" si="62"/>
        <v>61201</v>
      </c>
      <c r="Y559" t="s">
        <v>2256</v>
      </c>
    </row>
    <row r="560" spans="1:25" ht="15.75" x14ac:dyDescent="0.25">
      <c r="A560" s="9">
        <v>5</v>
      </c>
      <c r="B560" s="9"/>
      <c r="C560" s="16"/>
      <c r="D560" s="16"/>
      <c r="E560" s="11" t="s">
        <v>5325</v>
      </c>
      <c r="F560" s="12" t="str">
        <f t="shared" si="67"/>
        <v>61.20.2</v>
      </c>
      <c r="G560" s="12" t="s">
        <v>5325</v>
      </c>
      <c r="H560" s="12" t="s">
        <v>2260</v>
      </c>
      <c r="I560" s="13" t="str">
        <f t="shared" si="60"/>
        <v>61202</v>
      </c>
      <c r="J560" s="13" t="s">
        <v>2260</v>
      </c>
      <c r="K560" s="14" t="s">
        <v>2261</v>
      </c>
      <c r="L560" s="9" t="str">
        <f t="shared" si="61"/>
        <v>61.20.2 - Pronájem bezdrátové telekomunikační sítě</v>
      </c>
      <c r="M560" s="9" t="s">
        <v>5326</v>
      </c>
      <c r="V560" s="13" t="s">
        <v>2260</v>
      </c>
      <c r="W560" s="12" t="s">
        <v>5325</v>
      </c>
      <c r="X560" t="str">
        <f t="shared" si="62"/>
        <v>61202</v>
      </c>
      <c r="Y560" t="s">
        <v>2260</v>
      </c>
    </row>
    <row r="561" spans="1:25" ht="15.75" x14ac:dyDescent="0.25">
      <c r="A561" s="9">
        <v>5</v>
      </c>
      <c r="B561" s="9"/>
      <c r="C561" s="16"/>
      <c r="D561" s="16"/>
      <c r="E561" s="11" t="s">
        <v>5327</v>
      </c>
      <c r="F561" s="12" t="str">
        <f t="shared" si="67"/>
        <v>61.20.3</v>
      </c>
      <c r="G561" s="12" t="s">
        <v>5327</v>
      </c>
      <c r="H561" s="12" t="s">
        <v>2263</v>
      </c>
      <c r="I561" s="13" t="str">
        <f t="shared" si="60"/>
        <v>61203</v>
      </c>
      <c r="J561" s="13" t="s">
        <v>2263</v>
      </c>
      <c r="K561" s="14" t="s">
        <v>2264</v>
      </c>
      <c r="L561" s="9" t="str">
        <f t="shared" si="61"/>
        <v>61.20.3 - Přenos dat přes bezdrátovou telekomunikační síť</v>
      </c>
      <c r="M561" s="9" t="s">
        <v>5328</v>
      </c>
      <c r="V561" s="13" t="s">
        <v>2263</v>
      </c>
      <c r="W561" s="12" t="s">
        <v>5327</v>
      </c>
      <c r="X561" t="str">
        <f t="shared" si="62"/>
        <v>61203</v>
      </c>
      <c r="Y561" t="s">
        <v>2263</v>
      </c>
    </row>
    <row r="562" spans="1:25" ht="15.75" x14ac:dyDescent="0.25">
      <c r="A562" s="9">
        <v>5</v>
      </c>
      <c r="B562" s="9"/>
      <c r="C562" s="16"/>
      <c r="D562" s="16"/>
      <c r="E562" s="11" t="s">
        <v>5329</v>
      </c>
      <c r="F562" s="12" t="str">
        <f t="shared" si="67"/>
        <v>61.20.4</v>
      </c>
      <c r="G562" s="12" t="s">
        <v>5329</v>
      </c>
      <c r="H562" s="12" t="s">
        <v>2266</v>
      </c>
      <c r="I562" s="13" t="str">
        <f t="shared" si="60"/>
        <v>61204</v>
      </c>
      <c r="J562" s="13" t="s">
        <v>2266</v>
      </c>
      <c r="K562" s="14" t="s">
        <v>5331</v>
      </c>
      <c r="L562" s="9" t="str">
        <f t="shared" si="61"/>
        <v>61.20.4 - Poskytování přístupu k internetu přes bezdrátovou telekomunikační síť</v>
      </c>
      <c r="M562" s="9" t="s">
        <v>5332</v>
      </c>
      <c r="V562" s="13" t="s">
        <v>2266</v>
      </c>
      <c r="W562" s="12" t="s">
        <v>5329</v>
      </c>
      <c r="X562" t="str">
        <f t="shared" si="62"/>
        <v>61204</v>
      </c>
      <c r="Y562" t="s">
        <v>2266</v>
      </c>
    </row>
    <row r="563" spans="1:25" ht="15.75" x14ac:dyDescent="0.25">
      <c r="A563" s="9">
        <v>5</v>
      </c>
      <c r="B563" s="9"/>
      <c r="C563" s="16"/>
      <c r="D563" s="16"/>
      <c r="E563" s="11" t="s">
        <v>5333</v>
      </c>
      <c r="F563" s="12" t="str">
        <f t="shared" si="67"/>
        <v>61.20.9</v>
      </c>
      <c r="G563" s="12" t="s">
        <v>5333</v>
      </c>
      <c r="H563" s="12" t="s">
        <v>2269</v>
      </c>
      <c r="I563" s="13" t="str">
        <f t="shared" si="60"/>
        <v>61209</v>
      </c>
      <c r="J563" s="13" t="s">
        <v>2269</v>
      </c>
      <c r="K563" s="14" t="s">
        <v>5335</v>
      </c>
      <c r="L563" s="9" t="str">
        <f t="shared" si="61"/>
        <v>61.20.9 - Ostatní činnosti související s bezdrátovou telekomunikační sítí</v>
      </c>
      <c r="M563" s="9" t="s">
        <v>5336</v>
      </c>
      <c r="V563" s="13" t="s">
        <v>2269</v>
      </c>
      <c r="W563" s="12" t="s">
        <v>5333</v>
      </c>
      <c r="X563" t="str">
        <f t="shared" si="62"/>
        <v>61209</v>
      </c>
      <c r="Y563" t="s">
        <v>2269</v>
      </c>
    </row>
    <row r="564" spans="1:25" x14ac:dyDescent="0.25">
      <c r="A564" s="9">
        <v>4</v>
      </c>
      <c r="B564" s="9"/>
      <c r="C564" s="10"/>
      <c r="D564" s="10"/>
      <c r="E564" s="11" t="s">
        <v>5337</v>
      </c>
      <c r="F564" s="12" t="str">
        <f>E564</f>
        <v>61.30</v>
      </c>
      <c r="G564" s="12" t="s">
        <v>5337</v>
      </c>
      <c r="H564" s="12" t="s">
        <v>5338</v>
      </c>
      <c r="I564" s="13" t="str">
        <f t="shared" si="60"/>
        <v>61300</v>
      </c>
      <c r="J564" s="13" t="s">
        <v>2272</v>
      </c>
      <c r="K564" s="17" t="s">
        <v>2273</v>
      </c>
      <c r="L564" s="9" t="str">
        <f t="shared" si="61"/>
        <v>61.30 - Činnosti související se satelitní telekomunikační sítí</v>
      </c>
      <c r="M564" s="9" t="s">
        <v>5339</v>
      </c>
      <c r="V564" s="13" t="s">
        <v>2272</v>
      </c>
      <c r="W564" s="12" t="s">
        <v>5337</v>
      </c>
      <c r="X564" t="str">
        <f t="shared" si="62"/>
        <v>61300</v>
      </c>
      <c r="Y564" t="s">
        <v>2272</v>
      </c>
    </row>
    <row r="565" spans="1:25" x14ac:dyDescent="0.25">
      <c r="A565" s="9">
        <v>4</v>
      </c>
      <c r="B565" s="9"/>
      <c r="C565" s="10"/>
      <c r="D565" s="10"/>
      <c r="E565" s="11" t="s">
        <v>5340</v>
      </c>
      <c r="F565" s="12" t="str">
        <f>E565</f>
        <v>61.90</v>
      </c>
      <c r="G565" s="12" t="s">
        <v>5340</v>
      </c>
      <c r="H565" s="12" t="s">
        <v>5341</v>
      </c>
      <c r="I565" s="13" t="str">
        <f t="shared" si="60"/>
        <v>61900</v>
      </c>
      <c r="J565" s="13" t="s">
        <v>2254</v>
      </c>
      <c r="K565" s="14" t="s">
        <v>2255</v>
      </c>
      <c r="L565" s="9" t="str">
        <f t="shared" si="61"/>
        <v>61.90 - Ostatní telekomunikační činnosti</v>
      </c>
      <c r="M565" s="9" t="s">
        <v>5342</v>
      </c>
      <c r="V565" s="13" t="s">
        <v>2254</v>
      </c>
      <c r="W565" s="12" t="s">
        <v>5340</v>
      </c>
      <c r="X565" t="str">
        <f t="shared" si="62"/>
        <v>61900</v>
      </c>
      <c r="Y565" t="s">
        <v>2254</v>
      </c>
    </row>
    <row r="566" spans="1:25" x14ac:dyDescent="0.25">
      <c r="A566" s="9">
        <v>4</v>
      </c>
      <c r="B566" s="9"/>
      <c r="C566" s="10"/>
      <c r="D566" s="10"/>
      <c r="E566" s="11" t="s">
        <v>5343</v>
      </c>
      <c r="F566" s="12" t="str">
        <f t="shared" ref="F566:F575" si="68">E566</f>
        <v>62.01</v>
      </c>
      <c r="G566" s="12" t="s">
        <v>5343</v>
      </c>
      <c r="H566" s="12" t="s">
        <v>5344</v>
      </c>
      <c r="I566" s="13" t="str">
        <f t="shared" si="60"/>
        <v>62010</v>
      </c>
      <c r="J566" s="13" t="s">
        <v>2277</v>
      </c>
      <c r="K566" s="14" t="s">
        <v>2278</v>
      </c>
      <c r="L566" s="9" t="str">
        <f t="shared" si="61"/>
        <v>62.01 - Programování</v>
      </c>
      <c r="M566" s="9" t="s">
        <v>5345</v>
      </c>
      <c r="V566" s="13" t="s">
        <v>2277</v>
      </c>
      <c r="W566" s="12" t="s">
        <v>5343</v>
      </c>
      <c r="X566" t="str">
        <f t="shared" si="62"/>
        <v>62010</v>
      </c>
      <c r="Y566" t="s">
        <v>2277</v>
      </c>
    </row>
    <row r="567" spans="1:25" x14ac:dyDescent="0.25">
      <c r="A567" s="9">
        <v>4</v>
      </c>
      <c r="B567" s="9"/>
      <c r="C567" s="10"/>
      <c r="D567" s="10"/>
      <c r="E567" s="11" t="s">
        <v>5346</v>
      </c>
      <c r="F567" s="12" t="str">
        <f t="shared" si="68"/>
        <v>62.02</v>
      </c>
      <c r="G567" s="12" t="s">
        <v>5346</v>
      </c>
      <c r="H567" s="12" t="s">
        <v>5347</v>
      </c>
      <c r="I567" s="13" t="str">
        <f t="shared" si="60"/>
        <v>62020</v>
      </c>
      <c r="J567" s="13" t="s">
        <v>2282</v>
      </c>
      <c r="K567" s="14" t="s">
        <v>5349</v>
      </c>
      <c r="L567" s="9" t="str">
        <f t="shared" si="61"/>
        <v>62.02 - Poradenství v oblasti informačních technologií</v>
      </c>
      <c r="M567" s="9" t="s">
        <v>5350</v>
      </c>
      <c r="V567" s="13" t="s">
        <v>2282</v>
      </c>
      <c r="W567" s="12" t="s">
        <v>5346</v>
      </c>
      <c r="X567" t="str">
        <f t="shared" si="62"/>
        <v>62020</v>
      </c>
      <c r="Y567" t="s">
        <v>2282</v>
      </c>
    </row>
    <row r="568" spans="1:25" x14ac:dyDescent="0.25">
      <c r="A568" s="9">
        <v>4</v>
      </c>
      <c r="B568" s="9"/>
      <c r="C568" s="10"/>
      <c r="D568" s="10"/>
      <c r="E568" s="11" t="s">
        <v>5351</v>
      </c>
      <c r="F568" s="12" t="str">
        <f t="shared" si="68"/>
        <v>62.03</v>
      </c>
      <c r="G568" s="12" t="s">
        <v>5351</v>
      </c>
      <c r="H568" s="12" t="s">
        <v>5352</v>
      </c>
      <c r="I568" s="13" t="str">
        <f t="shared" si="60"/>
        <v>62030</v>
      </c>
      <c r="J568" s="13" t="s">
        <v>2288</v>
      </c>
      <c r="K568" s="14" t="s">
        <v>2289</v>
      </c>
      <c r="L568" s="9" t="str">
        <f t="shared" si="61"/>
        <v>62.03 - Správa počítačového vybavení</v>
      </c>
      <c r="M568" s="9" t="s">
        <v>5353</v>
      </c>
      <c r="V568" s="13" t="s">
        <v>2288</v>
      </c>
      <c r="W568" s="12" t="s">
        <v>5351</v>
      </c>
      <c r="X568" t="str">
        <f t="shared" si="62"/>
        <v>62030</v>
      </c>
      <c r="Y568" t="s">
        <v>2288</v>
      </c>
    </row>
    <row r="569" spans="1:25" x14ac:dyDescent="0.25">
      <c r="A569" s="9">
        <v>4</v>
      </c>
      <c r="B569" s="9"/>
      <c r="C569" s="10"/>
      <c r="D569" s="10"/>
      <c r="E569" s="11" t="s">
        <v>5354</v>
      </c>
      <c r="F569" s="12" t="str">
        <f t="shared" si="68"/>
        <v>62.09</v>
      </c>
      <c r="G569" s="12" t="s">
        <v>5354</v>
      </c>
      <c r="H569" s="12" t="s">
        <v>5355</v>
      </c>
      <c r="I569" s="13" t="str">
        <f t="shared" si="60"/>
        <v>62090</v>
      </c>
      <c r="J569" s="13" t="s">
        <v>2292</v>
      </c>
      <c r="K569" s="14" t="s">
        <v>5357</v>
      </c>
      <c r="L569" s="9" t="str">
        <f t="shared" si="61"/>
        <v>62.09 - Ostatní činnosti v oblasti informačních technologií</v>
      </c>
      <c r="M569" s="9" t="s">
        <v>5358</v>
      </c>
      <c r="V569" s="13" t="s">
        <v>2292</v>
      </c>
      <c r="W569" s="12" t="s">
        <v>5354</v>
      </c>
      <c r="X569" t="str">
        <f t="shared" si="62"/>
        <v>62090</v>
      </c>
      <c r="Y569" t="s">
        <v>2292</v>
      </c>
    </row>
    <row r="570" spans="1:25" x14ac:dyDescent="0.25">
      <c r="A570" s="9">
        <v>4</v>
      </c>
      <c r="B570" s="9"/>
      <c r="C570" s="10"/>
      <c r="D570" s="10"/>
      <c r="E570" s="11" t="s">
        <v>5359</v>
      </c>
      <c r="F570" s="12" t="str">
        <f t="shared" si="68"/>
        <v>63.11</v>
      </c>
      <c r="G570" s="12" t="s">
        <v>5359</v>
      </c>
      <c r="H570" s="12" t="s">
        <v>5360</v>
      </c>
      <c r="I570" s="13" t="str">
        <f t="shared" si="60"/>
        <v>63110</v>
      </c>
      <c r="J570" s="13" t="s">
        <v>2297</v>
      </c>
      <c r="K570" s="17" t="s">
        <v>2298</v>
      </c>
      <c r="L570" s="9" t="str">
        <f t="shared" si="61"/>
        <v>63.11 - Činnosti související se zpracováním dat a hostingem</v>
      </c>
      <c r="M570" s="9" t="s">
        <v>5361</v>
      </c>
      <c r="V570" s="13" t="s">
        <v>2297</v>
      </c>
      <c r="W570" s="12" t="s">
        <v>5359</v>
      </c>
      <c r="X570" t="str">
        <f t="shared" si="62"/>
        <v>63110</v>
      </c>
      <c r="Y570" t="s">
        <v>2297</v>
      </c>
    </row>
    <row r="571" spans="1:25" x14ac:dyDescent="0.25">
      <c r="A571" s="9">
        <v>4</v>
      </c>
      <c r="B571" s="9"/>
      <c r="C571" s="10"/>
      <c r="D571" s="10"/>
      <c r="E571" s="11" t="s">
        <v>5362</v>
      </c>
      <c r="F571" s="12" t="str">
        <f t="shared" si="68"/>
        <v>63.12</v>
      </c>
      <c r="G571" s="12" t="s">
        <v>5362</v>
      </c>
      <c r="H571" s="12" t="s">
        <v>5363</v>
      </c>
      <c r="I571" s="13" t="str">
        <f t="shared" si="60"/>
        <v>63120</v>
      </c>
      <c r="J571" s="13" t="s">
        <v>2301</v>
      </c>
      <c r="K571" s="14" t="s">
        <v>2302</v>
      </c>
      <c r="L571" s="9" t="str">
        <f t="shared" si="61"/>
        <v>63.12 - Činnosti související s webovými portály</v>
      </c>
      <c r="M571" s="9" t="s">
        <v>5364</v>
      </c>
      <c r="V571" s="13" t="s">
        <v>2301</v>
      </c>
      <c r="W571" s="12" t="s">
        <v>5362</v>
      </c>
      <c r="X571" t="str">
        <f t="shared" si="62"/>
        <v>63120</v>
      </c>
      <c r="Y571" t="s">
        <v>2301</v>
      </c>
    </row>
    <row r="572" spans="1:25" x14ac:dyDescent="0.25">
      <c r="A572" s="9">
        <v>4</v>
      </c>
      <c r="B572" s="9"/>
      <c r="C572" s="10"/>
      <c r="D572" s="10"/>
      <c r="E572" s="11" t="s">
        <v>5365</v>
      </c>
      <c r="F572" s="12" t="str">
        <f t="shared" si="68"/>
        <v>63.91</v>
      </c>
      <c r="G572" s="12" t="s">
        <v>5365</v>
      </c>
      <c r="H572" s="12" t="s">
        <v>5366</v>
      </c>
      <c r="I572" s="13" t="str">
        <f t="shared" si="60"/>
        <v>63910</v>
      </c>
      <c r="J572" s="13" t="s">
        <v>2304</v>
      </c>
      <c r="K572" s="14" t="s">
        <v>2306</v>
      </c>
      <c r="L572" s="9" t="str">
        <f t="shared" si="61"/>
        <v>63.91 - Činnosti zpravodajských tiskových kanceláří a agentur</v>
      </c>
      <c r="M572" s="9" t="s">
        <v>5367</v>
      </c>
      <c r="V572" s="13" t="s">
        <v>2304</v>
      </c>
      <c r="W572" s="12" t="s">
        <v>5365</v>
      </c>
      <c r="X572" t="str">
        <f t="shared" si="62"/>
        <v>63910</v>
      </c>
      <c r="Y572" t="s">
        <v>2304</v>
      </c>
    </row>
    <row r="573" spans="1:25" x14ac:dyDescent="0.25">
      <c r="A573" s="9">
        <v>4</v>
      </c>
      <c r="B573" s="9"/>
      <c r="C573" s="10"/>
      <c r="D573" s="10"/>
      <c r="E573" s="11" t="s">
        <v>5368</v>
      </c>
      <c r="F573" s="12" t="str">
        <f t="shared" si="68"/>
        <v>63.99</v>
      </c>
      <c r="G573" s="12" t="s">
        <v>5368</v>
      </c>
      <c r="H573" s="12" t="s">
        <v>5369</v>
      </c>
      <c r="I573" s="13" t="str">
        <f t="shared" si="60"/>
        <v>63990</v>
      </c>
      <c r="J573" s="13" t="s">
        <v>2311</v>
      </c>
      <c r="K573" s="14" t="s">
        <v>2312</v>
      </c>
      <c r="L573" s="9" t="str">
        <f t="shared" si="61"/>
        <v>63.99 - Ostatní informační činnosti j. n.</v>
      </c>
      <c r="M573" s="9" t="s">
        <v>5370</v>
      </c>
      <c r="V573" s="13" t="s">
        <v>2311</v>
      </c>
      <c r="W573" s="12" t="s">
        <v>5368</v>
      </c>
      <c r="X573" t="str">
        <f t="shared" si="62"/>
        <v>63990</v>
      </c>
      <c r="Y573" t="s">
        <v>2311</v>
      </c>
    </row>
    <row r="574" spans="1:25" x14ac:dyDescent="0.25">
      <c r="A574" s="9">
        <v>4</v>
      </c>
      <c r="B574" s="9"/>
      <c r="C574" s="10"/>
      <c r="D574" s="10"/>
      <c r="E574" s="11" t="s">
        <v>5371</v>
      </c>
      <c r="F574" s="12" t="str">
        <f t="shared" si="68"/>
        <v>64.11</v>
      </c>
      <c r="G574" s="12" t="s">
        <v>5371</v>
      </c>
      <c r="H574" s="12" t="s">
        <v>5372</v>
      </c>
      <c r="I574" s="13" t="str">
        <f t="shared" si="60"/>
        <v>64110</v>
      </c>
      <c r="J574" s="13" t="s">
        <v>2317</v>
      </c>
      <c r="K574" s="14" t="s">
        <v>2318</v>
      </c>
      <c r="L574" s="9" t="str">
        <f t="shared" si="61"/>
        <v>64.11 - Centrální bankovnictví</v>
      </c>
      <c r="M574" s="9" t="s">
        <v>5373</v>
      </c>
      <c r="V574" s="13" t="s">
        <v>2317</v>
      </c>
      <c r="W574" s="12" t="s">
        <v>5371</v>
      </c>
      <c r="X574" t="str">
        <f t="shared" si="62"/>
        <v>64110</v>
      </c>
      <c r="Y574" t="s">
        <v>2317</v>
      </c>
    </row>
    <row r="575" spans="1:25" x14ac:dyDescent="0.25">
      <c r="A575" s="9">
        <v>4</v>
      </c>
      <c r="B575" s="9"/>
      <c r="C575" s="10"/>
      <c r="D575" s="10"/>
      <c r="E575" s="11" t="s">
        <v>5374</v>
      </c>
      <c r="F575" s="12" t="str">
        <f t="shared" si="68"/>
        <v>64.19</v>
      </c>
      <c r="G575" s="12" t="s">
        <v>5374</v>
      </c>
      <c r="H575" s="12" t="s">
        <v>5375</v>
      </c>
      <c r="I575" s="13" t="str">
        <f t="shared" si="60"/>
        <v>64190</v>
      </c>
      <c r="J575" s="13" t="s">
        <v>2321</v>
      </c>
      <c r="K575" s="14" t="s">
        <v>2322</v>
      </c>
      <c r="L575" s="9" t="str">
        <f t="shared" si="61"/>
        <v>64.19 - Ostatní peněžní zprostředkování</v>
      </c>
      <c r="M575" s="9" t="s">
        <v>5376</v>
      </c>
      <c r="V575" s="13" t="s">
        <v>2321</v>
      </c>
      <c r="W575" s="12" t="s">
        <v>5374</v>
      </c>
      <c r="X575" t="str">
        <f t="shared" si="62"/>
        <v>64190</v>
      </c>
      <c r="Y575" t="s">
        <v>2321</v>
      </c>
    </row>
    <row r="576" spans="1:25" x14ac:dyDescent="0.25">
      <c r="A576" s="9">
        <v>4</v>
      </c>
      <c r="B576" s="9"/>
      <c r="C576" s="10"/>
      <c r="D576" s="10"/>
      <c r="E576" s="11" t="s">
        <v>5377</v>
      </c>
      <c r="F576" s="12" t="str">
        <f>E576</f>
        <v>64.20</v>
      </c>
      <c r="G576" s="12" t="s">
        <v>5377</v>
      </c>
      <c r="H576" s="12" t="s">
        <v>5378</v>
      </c>
      <c r="I576" s="13" t="str">
        <f t="shared" si="60"/>
        <v>64200</v>
      </c>
      <c r="J576" s="13" t="s">
        <v>2324</v>
      </c>
      <c r="K576" s="14" t="s">
        <v>2325</v>
      </c>
      <c r="L576" s="9" t="str">
        <f t="shared" si="61"/>
        <v>64.20 - Činnosti holdingových společností</v>
      </c>
      <c r="M576" s="9" t="s">
        <v>5379</v>
      </c>
      <c r="V576" s="13" t="s">
        <v>2324</v>
      </c>
      <c r="W576" s="12" t="s">
        <v>5377</v>
      </c>
      <c r="X576" t="str">
        <f t="shared" si="62"/>
        <v>64200</v>
      </c>
      <c r="Y576" t="s">
        <v>2324</v>
      </c>
    </row>
    <row r="577" spans="1:25" x14ac:dyDescent="0.25">
      <c r="A577" s="9">
        <v>4</v>
      </c>
      <c r="B577" s="9"/>
      <c r="C577" s="10"/>
      <c r="D577" s="10"/>
      <c r="E577" s="11" t="s">
        <v>5380</v>
      </c>
      <c r="F577" s="12" t="str">
        <f>E577</f>
        <v>64.30</v>
      </c>
      <c r="G577" s="12" t="s">
        <v>5380</v>
      </c>
      <c r="H577" s="12" t="s">
        <v>5381</v>
      </c>
      <c r="I577" s="13" t="str">
        <f t="shared" si="60"/>
        <v>64300</v>
      </c>
      <c r="J577" s="13" t="s">
        <v>2331</v>
      </c>
      <c r="K577" s="17" t="s">
        <v>2332</v>
      </c>
      <c r="L577" s="9" t="str">
        <f t="shared" si="61"/>
        <v>64.30 - Činnosti trustů, fondů a podobných finančních subjektů</v>
      </c>
      <c r="M577" s="9" t="s">
        <v>5382</v>
      </c>
      <c r="V577" s="13" t="s">
        <v>2331</v>
      </c>
      <c r="W577" s="12" t="s">
        <v>5380</v>
      </c>
      <c r="X577" t="str">
        <f t="shared" si="62"/>
        <v>64300</v>
      </c>
      <c r="Y577" t="s">
        <v>2331</v>
      </c>
    </row>
    <row r="578" spans="1:25" x14ac:dyDescent="0.25">
      <c r="A578" s="9">
        <v>4</v>
      </c>
      <c r="B578" s="9"/>
      <c r="C578" s="10"/>
      <c r="D578" s="10"/>
      <c r="E578" s="11" t="s">
        <v>5383</v>
      </c>
      <c r="F578" s="12" t="str">
        <f t="shared" ref="F578:F589" si="69">E578</f>
        <v>64.91</v>
      </c>
      <c r="G578" s="12" t="s">
        <v>5383</v>
      </c>
      <c r="H578" s="12" t="s">
        <v>5384</v>
      </c>
      <c r="I578" s="13" t="str">
        <f t="shared" si="60"/>
        <v>64910</v>
      </c>
      <c r="J578" s="13" t="s">
        <v>2340</v>
      </c>
      <c r="K578" s="14" t="s">
        <v>2341</v>
      </c>
      <c r="L578" s="9" t="str">
        <f t="shared" si="61"/>
        <v>64.91 - Finanční leasing</v>
      </c>
      <c r="M578" s="9" t="s">
        <v>5385</v>
      </c>
      <c r="V578" s="13" t="s">
        <v>2340</v>
      </c>
      <c r="W578" s="12" t="s">
        <v>5383</v>
      </c>
      <c r="X578" t="str">
        <f t="shared" si="62"/>
        <v>64910</v>
      </c>
      <c r="Y578" t="s">
        <v>2340</v>
      </c>
    </row>
    <row r="579" spans="1:25" x14ac:dyDescent="0.25">
      <c r="A579" s="9">
        <v>4</v>
      </c>
      <c r="B579" s="9"/>
      <c r="C579" s="10"/>
      <c r="D579" s="10"/>
      <c r="E579" s="11" t="s">
        <v>5386</v>
      </c>
      <c r="F579" s="12" t="str">
        <f t="shared" si="69"/>
        <v>64.92</v>
      </c>
      <c r="G579" s="12" t="s">
        <v>5386</v>
      </c>
      <c r="H579" s="12" t="s">
        <v>5387</v>
      </c>
      <c r="I579" s="13" t="str">
        <f t="shared" si="60"/>
        <v>64920</v>
      </c>
      <c r="J579" s="13" t="s">
        <v>2344</v>
      </c>
      <c r="K579" s="14" t="s">
        <v>2345</v>
      </c>
      <c r="L579" s="9" t="str">
        <f t="shared" si="61"/>
        <v>64.92 - Ostatní poskytování úvěrů</v>
      </c>
      <c r="M579" s="9" t="s">
        <v>5388</v>
      </c>
      <c r="V579" s="13" t="s">
        <v>2344</v>
      </c>
      <c r="W579" s="12" t="s">
        <v>5386</v>
      </c>
      <c r="X579" t="str">
        <f t="shared" si="62"/>
        <v>64920</v>
      </c>
      <c r="Y579" t="s">
        <v>2344</v>
      </c>
    </row>
    <row r="580" spans="1:25" ht="15.75" x14ac:dyDescent="0.25">
      <c r="A580" s="9">
        <v>5</v>
      </c>
      <c r="B580" s="9"/>
      <c r="C580" s="16"/>
      <c r="D580" s="16"/>
      <c r="E580" s="11" t="s">
        <v>5389</v>
      </c>
      <c r="F580" s="12" t="str">
        <f t="shared" si="69"/>
        <v>64.92.1</v>
      </c>
      <c r="G580" s="12" t="s">
        <v>5389</v>
      </c>
      <c r="H580" s="12" t="s">
        <v>2347</v>
      </c>
      <c r="I580" s="13" t="str">
        <f t="shared" ref="I580:I643" si="70">IF(LEN(H580)=1,H580,IF(LEN(H580)=2,_xlfn.CONCAT(H580,"000"),IF(LEN(H580)=3,_xlfn.CONCAT(H580,"00"),IF(LEN(H580)=4,_xlfn.CONCAT(H580,"0"),IF(LEN(H580)=5,_xlfn.CONCAT(H580,""),H580)))))</f>
        <v>64921</v>
      </c>
      <c r="J580" s="13" t="s">
        <v>2347</v>
      </c>
      <c r="K580" s="14" t="s">
        <v>2348</v>
      </c>
      <c r="L580" s="9" t="str">
        <f t="shared" ref="L580:L643" si="71">G580&amp;" - "&amp;K580</f>
        <v>64.92.1 - Poskytování úvěrů společnostmi, které nepřijímají vklady</v>
      </c>
      <c r="M580" s="9" t="s">
        <v>5390</v>
      </c>
      <c r="V580" s="13" t="s">
        <v>2347</v>
      </c>
      <c r="W580" s="12" t="s">
        <v>5389</v>
      </c>
      <c r="X580" t="str">
        <f t="shared" si="62"/>
        <v>64921</v>
      </c>
      <c r="Y580" t="s">
        <v>2347</v>
      </c>
    </row>
    <row r="581" spans="1:25" ht="15.75" x14ac:dyDescent="0.25">
      <c r="A581" s="9">
        <v>5</v>
      </c>
      <c r="B581" s="9"/>
      <c r="C581" s="16"/>
      <c r="D581" s="16"/>
      <c r="E581" s="11" t="s">
        <v>5391</v>
      </c>
      <c r="F581" s="12" t="str">
        <f t="shared" si="69"/>
        <v>64.92.2</v>
      </c>
      <c r="G581" s="12" t="s">
        <v>5391</v>
      </c>
      <c r="H581" s="12" t="s">
        <v>2351</v>
      </c>
      <c r="I581" s="13" t="str">
        <f t="shared" si="70"/>
        <v>64922</v>
      </c>
      <c r="J581" s="13" t="s">
        <v>2351</v>
      </c>
      <c r="K581" s="14" t="s">
        <v>2352</v>
      </c>
      <c r="L581" s="9" t="str">
        <f t="shared" si="71"/>
        <v>64.92.2 - Poskytování obchodních úvěrů</v>
      </c>
      <c r="M581" s="9" t="s">
        <v>5392</v>
      </c>
      <c r="V581" s="13" t="s">
        <v>2351</v>
      </c>
      <c r="W581" s="12" t="s">
        <v>5391</v>
      </c>
      <c r="X581" t="str">
        <f t="shared" ref="X581:X644" si="72">CLEAN(V581)</f>
        <v>64922</v>
      </c>
      <c r="Y581" t="s">
        <v>2351</v>
      </c>
    </row>
    <row r="582" spans="1:25" ht="15.75" x14ac:dyDescent="0.25">
      <c r="A582" s="9">
        <v>5</v>
      </c>
      <c r="B582" s="9"/>
      <c r="C582" s="16"/>
      <c r="D582" s="16"/>
      <c r="E582" s="11" t="s">
        <v>5393</v>
      </c>
      <c r="F582" s="12" t="str">
        <f t="shared" si="69"/>
        <v>64.92.3</v>
      </c>
      <c r="G582" s="12" t="s">
        <v>5393</v>
      </c>
      <c r="H582" s="12" t="s">
        <v>2356</v>
      </c>
      <c r="I582" s="13" t="str">
        <f t="shared" si="70"/>
        <v>64923</v>
      </c>
      <c r="J582" s="13" t="s">
        <v>2356</v>
      </c>
      <c r="K582" s="14" t="s">
        <v>2357</v>
      </c>
      <c r="L582" s="9" t="str">
        <f t="shared" si="71"/>
        <v>64.92.3 - Činnosti zastaváren</v>
      </c>
      <c r="M582" s="9" t="s">
        <v>5394</v>
      </c>
      <c r="V582" s="13" t="s">
        <v>2356</v>
      </c>
      <c r="W582" s="12" t="s">
        <v>5393</v>
      </c>
      <c r="X582" t="str">
        <f t="shared" si="72"/>
        <v>64923</v>
      </c>
      <c r="Y582" t="s">
        <v>2356</v>
      </c>
    </row>
    <row r="583" spans="1:25" ht="15.75" x14ac:dyDescent="0.25">
      <c r="A583" s="9">
        <v>5</v>
      </c>
      <c r="B583" s="9"/>
      <c r="C583" s="16"/>
      <c r="D583" s="16"/>
      <c r="E583" s="11" t="s">
        <v>5395</v>
      </c>
      <c r="F583" s="12" t="str">
        <f t="shared" si="69"/>
        <v>64.92.9</v>
      </c>
      <c r="G583" s="12" t="s">
        <v>5395</v>
      </c>
      <c r="H583" s="12" t="s">
        <v>2360</v>
      </c>
      <c r="I583" s="13" t="str">
        <f t="shared" si="70"/>
        <v>64929</v>
      </c>
      <c r="J583" s="13" t="s">
        <v>2360</v>
      </c>
      <c r="K583" s="14" t="s">
        <v>2361</v>
      </c>
      <c r="L583" s="9" t="str">
        <f t="shared" si="71"/>
        <v>64.92.9 - Ostatní poskytování úvěrů j. n.</v>
      </c>
      <c r="M583" s="9" t="s">
        <v>5396</v>
      </c>
      <c r="V583" s="13" t="s">
        <v>2360</v>
      </c>
      <c r="W583" s="12" t="s">
        <v>5395</v>
      </c>
      <c r="X583" t="str">
        <f t="shared" si="72"/>
        <v>64929</v>
      </c>
      <c r="Y583" t="s">
        <v>2360</v>
      </c>
    </row>
    <row r="584" spans="1:25" x14ac:dyDescent="0.25">
      <c r="A584" s="9">
        <v>4</v>
      </c>
      <c r="B584" s="9"/>
      <c r="C584" s="10"/>
      <c r="D584" s="10"/>
      <c r="E584" s="11" t="s">
        <v>5397</v>
      </c>
      <c r="F584" s="12" t="str">
        <f t="shared" si="69"/>
        <v>64.99</v>
      </c>
      <c r="G584" s="12" t="s">
        <v>5397</v>
      </c>
      <c r="H584" s="12" t="s">
        <v>5398</v>
      </c>
      <c r="I584" s="13" t="str">
        <f t="shared" si="70"/>
        <v>64990</v>
      </c>
      <c r="J584" s="13" t="s">
        <v>2363</v>
      </c>
      <c r="K584" s="14" t="s">
        <v>2364</v>
      </c>
      <c r="L584" s="9" t="str">
        <f t="shared" si="71"/>
        <v>64.99 - Ostatní finanční zprostředkování j. n.</v>
      </c>
      <c r="M584" s="9" t="s">
        <v>5399</v>
      </c>
      <c r="V584" s="13" t="s">
        <v>2363</v>
      </c>
      <c r="W584" s="12" t="s">
        <v>5397</v>
      </c>
      <c r="X584" t="str">
        <f t="shared" si="72"/>
        <v>64990</v>
      </c>
      <c r="Y584" t="s">
        <v>2363</v>
      </c>
    </row>
    <row r="585" spans="1:25" ht="15.75" x14ac:dyDescent="0.25">
      <c r="A585" s="9">
        <v>5</v>
      </c>
      <c r="B585" s="9"/>
      <c r="C585" s="16"/>
      <c r="D585" s="16"/>
      <c r="E585" s="11" t="s">
        <v>5400</v>
      </c>
      <c r="F585" s="12" t="str">
        <f t="shared" si="69"/>
        <v>64.99.1</v>
      </c>
      <c r="G585" s="12" t="s">
        <v>5400</v>
      </c>
      <c r="H585" s="12" t="s">
        <v>2367</v>
      </c>
      <c r="I585" s="13" t="str">
        <f t="shared" si="70"/>
        <v>64991</v>
      </c>
      <c r="J585" s="13" t="s">
        <v>2367</v>
      </c>
      <c r="K585" s="14" t="s">
        <v>2368</v>
      </c>
      <c r="L585" s="9" t="str">
        <f t="shared" si="71"/>
        <v>64.99.1 - Faktoringové činnosti</v>
      </c>
      <c r="M585" s="9" t="s">
        <v>5401</v>
      </c>
      <c r="V585" s="13" t="s">
        <v>2367</v>
      </c>
      <c r="W585" s="12" t="s">
        <v>5400</v>
      </c>
      <c r="X585" t="str">
        <f t="shared" si="72"/>
        <v>64991</v>
      </c>
      <c r="Y585" t="s">
        <v>2367</v>
      </c>
    </row>
    <row r="586" spans="1:25" ht="15.75" x14ac:dyDescent="0.25">
      <c r="A586" s="9">
        <v>5</v>
      </c>
      <c r="B586" s="9"/>
      <c r="C586" s="16"/>
      <c r="D586" s="16"/>
      <c r="E586" s="11" t="s">
        <v>5402</v>
      </c>
      <c r="F586" s="12" t="str">
        <f t="shared" si="69"/>
        <v>64.99.2</v>
      </c>
      <c r="G586" s="12" t="s">
        <v>5402</v>
      </c>
      <c r="H586" s="12" t="s">
        <v>2372</v>
      </c>
      <c r="I586" s="13" t="str">
        <f t="shared" si="70"/>
        <v>64992</v>
      </c>
      <c r="J586" s="13" t="s">
        <v>2372</v>
      </c>
      <c r="K586" s="14" t="s">
        <v>5404</v>
      </c>
      <c r="L586" s="9" t="str">
        <f t="shared" si="71"/>
        <v>64.99.2 - Obchodování s cennými papíry na vlastní účet</v>
      </c>
      <c r="M586" s="9" t="s">
        <v>5405</v>
      </c>
      <c r="V586" s="13" t="s">
        <v>2372</v>
      </c>
      <c r="W586" s="12" t="s">
        <v>5402</v>
      </c>
      <c r="X586" t="str">
        <f t="shared" si="72"/>
        <v>64992</v>
      </c>
      <c r="Y586" t="s">
        <v>2372</v>
      </c>
    </row>
    <row r="587" spans="1:25" ht="15.75" x14ac:dyDescent="0.25">
      <c r="A587" s="9">
        <v>5</v>
      </c>
      <c r="B587" s="9"/>
      <c r="C587" s="16"/>
      <c r="D587" s="16"/>
      <c r="E587" s="11" t="s">
        <v>5406</v>
      </c>
      <c r="F587" s="12" t="str">
        <f t="shared" si="69"/>
        <v>64.99.9</v>
      </c>
      <c r="G587" s="12" t="s">
        <v>5406</v>
      </c>
      <c r="H587" s="12" t="s">
        <v>2376</v>
      </c>
      <c r="I587" s="13" t="str">
        <f t="shared" si="70"/>
        <v>64999</v>
      </c>
      <c r="J587" s="13" t="s">
        <v>2376</v>
      </c>
      <c r="K587" s="14" t="s">
        <v>2377</v>
      </c>
      <c r="L587" s="9" t="str">
        <f t="shared" si="71"/>
        <v>64.99.9 - Jiné finanční zprostředkování j. n.</v>
      </c>
      <c r="M587" s="9" t="s">
        <v>5407</v>
      </c>
      <c r="V587" s="13" t="s">
        <v>2376</v>
      </c>
      <c r="W587" s="12" t="s">
        <v>5406</v>
      </c>
      <c r="X587" t="str">
        <f t="shared" si="72"/>
        <v>64999</v>
      </c>
      <c r="Y587" t="s">
        <v>2376</v>
      </c>
    </row>
    <row r="588" spans="1:25" x14ac:dyDescent="0.25">
      <c r="A588" s="9">
        <v>4</v>
      </c>
      <c r="B588" s="9"/>
      <c r="C588" s="10"/>
      <c r="D588" s="10"/>
      <c r="E588" s="11" t="s">
        <v>5408</v>
      </c>
      <c r="F588" s="12" t="str">
        <f t="shared" si="69"/>
        <v>65.11</v>
      </c>
      <c r="G588" s="12" t="s">
        <v>5408</v>
      </c>
      <c r="H588" s="12" t="s">
        <v>5409</v>
      </c>
      <c r="I588" s="13" t="str">
        <f t="shared" si="70"/>
        <v>65110</v>
      </c>
      <c r="J588" s="13" t="s">
        <v>2381</v>
      </c>
      <c r="K588" s="14" t="s">
        <v>2382</v>
      </c>
      <c r="L588" s="9" t="str">
        <f t="shared" si="71"/>
        <v>65.11 - Životní pojištění</v>
      </c>
      <c r="M588" s="9" t="s">
        <v>5410</v>
      </c>
      <c r="V588" s="13" t="s">
        <v>2381</v>
      </c>
      <c r="W588" s="12" t="s">
        <v>5408</v>
      </c>
      <c r="X588" t="str">
        <f t="shared" si="72"/>
        <v>65110</v>
      </c>
      <c r="Y588" t="s">
        <v>2381</v>
      </c>
    </row>
    <row r="589" spans="1:25" x14ac:dyDescent="0.25">
      <c r="A589" s="9">
        <v>4</v>
      </c>
      <c r="B589" s="9"/>
      <c r="C589" s="10"/>
      <c r="D589" s="10"/>
      <c r="E589" s="11" t="s">
        <v>5411</v>
      </c>
      <c r="F589" s="12" t="str">
        <f t="shared" si="69"/>
        <v>65.12</v>
      </c>
      <c r="G589" s="12" t="s">
        <v>5411</v>
      </c>
      <c r="H589" s="12" t="s">
        <v>5412</v>
      </c>
      <c r="I589" s="13" t="str">
        <f t="shared" si="70"/>
        <v>65120</v>
      </c>
      <c r="J589" s="13" t="s">
        <v>2386</v>
      </c>
      <c r="K589" s="14" t="s">
        <v>2387</v>
      </c>
      <c r="L589" s="9" t="str">
        <f t="shared" si="71"/>
        <v>65.12 - Neživotní pojištění</v>
      </c>
      <c r="M589" s="9" t="s">
        <v>5413</v>
      </c>
      <c r="V589" s="13" t="s">
        <v>2386</v>
      </c>
      <c r="W589" s="12" t="s">
        <v>5411</v>
      </c>
      <c r="X589" t="str">
        <f t="shared" si="72"/>
        <v>65120</v>
      </c>
      <c r="Y589" t="s">
        <v>2386</v>
      </c>
    </row>
    <row r="590" spans="1:25" x14ac:dyDescent="0.25">
      <c r="A590" s="9">
        <v>4</v>
      </c>
      <c r="B590" s="9"/>
      <c r="C590" s="10"/>
      <c r="D590" s="10"/>
      <c r="E590" s="11" t="s">
        <v>5414</v>
      </c>
      <c r="F590" s="12" t="str">
        <f>E590</f>
        <v>65.20</v>
      </c>
      <c r="G590" s="12" t="s">
        <v>5414</v>
      </c>
      <c r="H590" s="12" t="s">
        <v>5415</v>
      </c>
      <c r="I590" s="13" t="str">
        <f t="shared" si="70"/>
        <v>65200</v>
      </c>
      <c r="J590" s="13" t="s">
        <v>2391</v>
      </c>
      <c r="K590" s="14" t="s">
        <v>2392</v>
      </c>
      <c r="L590" s="9" t="str">
        <f t="shared" si="71"/>
        <v>65.20 - Zajištění</v>
      </c>
      <c r="M590" s="9" t="s">
        <v>5416</v>
      </c>
      <c r="V590" s="13" t="s">
        <v>2391</v>
      </c>
      <c r="W590" s="12" t="s">
        <v>5414</v>
      </c>
      <c r="X590" t="str">
        <f t="shared" si="72"/>
        <v>65200</v>
      </c>
      <c r="Y590" t="s">
        <v>2391</v>
      </c>
    </row>
    <row r="591" spans="1:25" x14ac:dyDescent="0.25">
      <c r="A591" s="9">
        <v>4</v>
      </c>
      <c r="B591" s="9"/>
      <c r="C591" s="10"/>
      <c r="D591" s="10"/>
      <c r="E591" s="11" t="s">
        <v>5417</v>
      </c>
      <c r="F591" s="12" t="str">
        <f>E591</f>
        <v>65.30</v>
      </c>
      <c r="G591" s="12" t="s">
        <v>5417</v>
      </c>
      <c r="H591" s="12" t="s">
        <v>5418</v>
      </c>
      <c r="I591" s="13" t="str">
        <f t="shared" si="70"/>
        <v>65300</v>
      </c>
      <c r="J591" s="13" t="s">
        <v>2396</v>
      </c>
      <c r="K591" s="14" t="s">
        <v>2397</v>
      </c>
      <c r="L591" s="9" t="str">
        <f t="shared" si="71"/>
        <v>65.30 - Penzijní financování</v>
      </c>
      <c r="M591" s="9" t="s">
        <v>5419</v>
      </c>
      <c r="V591" s="13" t="s">
        <v>2396</v>
      </c>
      <c r="W591" s="12" t="s">
        <v>5417</v>
      </c>
      <c r="X591" t="str">
        <f t="shared" si="72"/>
        <v>65300</v>
      </c>
      <c r="Y591" t="s">
        <v>2396</v>
      </c>
    </row>
    <row r="592" spans="1:25" x14ac:dyDescent="0.25">
      <c r="A592" s="9">
        <v>4</v>
      </c>
      <c r="B592" s="9"/>
      <c r="C592" s="10"/>
      <c r="D592" s="10"/>
      <c r="E592" s="11" t="s">
        <v>5420</v>
      </c>
      <c r="F592" s="12" t="str">
        <f t="shared" ref="F592:F597" si="73">E592</f>
        <v>66.11</v>
      </c>
      <c r="G592" s="12" t="s">
        <v>5420</v>
      </c>
      <c r="H592" s="12" t="s">
        <v>5421</v>
      </c>
      <c r="I592" s="13" t="str">
        <f t="shared" si="70"/>
        <v>66110</v>
      </c>
      <c r="J592" s="13" t="s">
        <v>2400</v>
      </c>
      <c r="K592" s="14" t="s">
        <v>2401</v>
      </c>
      <c r="L592" s="9" t="str">
        <f t="shared" si="71"/>
        <v>66.11 - Řízení a správa finančních trhů</v>
      </c>
      <c r="M592" s="9" t="s">
        <v>5422</v>
      </c>
      <c r="V592" s="13" t="s">
        <v>2400</v>
      </c>
      <c r="W592" s="12" t="s">
        <v>5420</v>
      </c>
      <c r="X592" t="str">
        <f t="shared" si="72"/>
        <v>66110</v>
      </c>
      <c r="Y592" t="s">
        <v>2400</v>
      </c>
    </row>
    <row r="593" spans="1:25" x14ac:dyDescent="0.25">
      <c r="A593" s="9">
        <v>4</v>
      </c>
      <c r="B593" s="9"/>
      <c r="C593" s="10"/>
      <c r="D593" s="10"/>
      <c r="E593" s="11" t="s">
        <v>5423</v>
      </c>
      <c r="F593" s="12" t="str">
        <f t="shared" si="73"/>
        <v>66.12</v>
      </c>
      <c r="G593" s="12" t="s">
        <v>5423</v>
      </c>
      <c r="H593" s="12" t="s">
        <v>5424</v>
      </c>
      <c r="I593" s="13" t="str">
        <f t="shared" si="70"/>
        <v>66120</v>
      </c>
      <c r="J593" s="13" t="s">
        <v>2403</v>
      </c>
      <c r="K593" s="14" t="s">
        <v>5426</v>
      </c>
      <c r="L593" s="9" t="str">
        <f t="shared" si="71"/>
        <v>66.12 - Obchodování s cennými papíry a komoditami na burzách</v>
      </c>
      <c r="M593" s="9" t="s">
        <v>5427</v>
      </c>
      <c r="V593" s="13" t="s">
        <v>2403</v>
      </c>
      <c r="W593" s="12" t="s">
        <v>5423</v>
      </c>
      <c r="X593" t="str">
        <f t="shared" si="72"/>
        <v>66120</v>
      </c>
      <c r="Y593" t="s">
        <v>2403</v>
      </c>
    </row>
    <row r="594" spans="1:25" x14ac:dyDescent="0.25">
      <c r="A594" s="9">
        <v>4</v>
      </c>
      <c r="B594" s="9"/>
      <c r="C594" s="10"/>
      <c r="D594" s="10"/>
      <c r="E594" s="11" t="s">
        <v>5428</v>
      </c>
      <c r="F594" s="12" t="str">
        <f t="shared" si="73"/>
        <v>66.19</v>
      </c>
      <c r="G594" s="12" t="s">
        <v>5428</v>
      </c>
      <c r="H594" s="12" t="s">
        <v>5429</v>
      </c>
      <c r="I594" s="13" t="str">
        <f t="shared" si="70"/>
        <v>66190</v>
      </c>
      <c r="J594" s="13" t="s">
        <v>2406</v>
      </c>
      <c r="K594" s="14" t="s">
        <v>2407</v>
      </c>
      <c r="L594" s="9" t="str">
        <f t="shared" si="71"/>
        <v>66.19 - Ostatní pomocné činnosti související s finančním zprostředkováním</v>
      </c>
      <c r="M594" s="9" t="s">
        <v>5430</v>
      </c>
      <c r="V594" s="13" t="s">
        <v>2406</v>
      </c>
      <c r="W594" s="12" t="s">
        <v>5428</v>
      </c>
      <c r="X594" t="str">
        <f t="shared" si="72"/>
        <v>66190</v>
      </c>
      <c r="Y594" t="s">
        <v>2406</v>
      </c>
    </row>
    <row r="595" spans="1:25" x14ac:dyDescent="0.25">
      <c r="A595" s="9">
        <v>4</v>
      </c>
      <c r="B595" s="9"/>
      <c r="C595" s="10"/>
      <c r="D595" s="10"/>
      <c r="E595" s="11" t="s">
        <v>5431</v>
      </c>
      <c r="F595" s="12" t="str">
        <f t="shared" si="73"/>
        <v>66.21</v>
      </c>
      <c r="G595" s="12" t="s">
        <v>5431</v>
      </c>
      <c r="H595" s="12" t="s">
        <v>5432</v>
      </c>
      <c r="I595" s="13" t="str">
        <f t="shared" si="70"/>
        <v>66210</v>
      </c>
      <c r="J595" s="13" t="s">
        <v>2413</v>
      </c>
      <c r="K595" s="14" t="s">
        <v>2414</v>
      </c>
      <c r="L595" s="9" t="str">
        <f t="shared" si="71"/>
        <v>66.21 - Vyhodnocování rizik a škod</v>
      </c>
      <c r="M595" s="9" t="s">
        <v>5433</v>
      </c>
      <c r="V595" s="13" t="s">
        <v>2413</v>
      </c>
      <c r="W595" s="12" t="s">
        <v>5431</v>
      </c>
      <c r="X595" t="str">
        <f t="shared" si="72"/>
        <v>66210</v>
      </c>
      <c r="Y595" t="s">
        <v>2413</v>
      </c>
    </row>
    <row r="596" spans="1:25" x14ac:dyDescent="0.25">
      <c r="A596" s="9">
        <v>4</v>
      </c>
      <c r="B596" s="9"/>
      <c r="C596" s="10"/>
      <c r="D596" s="10"/>
      <c r="E596" s="11" t="s">
        <v>5434</v>
      </c>
      <c r="F596" s="12" t="str">
        <f t="shared" si="73"/>
        <v>66.22</v>
      </c>
      <c r="G596" s="12" t="s">
        <v>5434</v>
      </c>
      <c r="H596" s="12" t="s">
        <v>5435</v>
      </c>
      <c r="I596" s="13" t="str">
        <f t="shared" si="70"/>
        <v>66220</v>
      </c>
      <c r="J596" s="13" t="s">
        <v>2417</v>
      </c>
      <c r="K596" s="14" t="s">
        <v>2418</v>
      </c>
      <c r="L596" s="9" t="str">
        <f t="shared" si="71"/>
        <v>66.22 - Činnosti zástupců pojišťovny a makléřů</v>
      </c>
      <c r="M596" s="9" t="s">
        <v>5436</v>
      </c>
      <c r="V596" s="13" t="s">
        <v>2417</v>
      </c>
      <c r="W596" s="12" t="s">
        <v>5434</v>
      </c>
      <c r="X596" t="str">
        <f t="shared" si="72"/>
        <v>66220</v>
      </c>
      <c r="Y596" t="s">
        <v>2417</v>
      </c>
    </row>
    <row r="597" spans="1:25" x14ac:dyDescent="0.25">
      <c r="A597" s="9">
        <v>4</v>
      </c>
      <c r="B597" s="9"/>
      <c r="C597" s="10"/>
      <c r="D597" s="10"/>
      <c r="E597" s="11" t="s">
        <v>5437</v>
      </c>
      <c r="F597" s="12" t="str">
        <f t="shared" si="73"/>
        <v>66.29</v>
      </c>
      <c r="G597" s="12" t="s">
        <v>5437</v>
      </c>
      <c r="H597" s="12" t="s">
        <v>5438</v>
      </c>
      <c r="I597" s="13" t="str">
        <f t="shared" si="70"/>
        <v>66290</v>
      </c>
      <c r="J597" s="13" t="s">
        <v>2421</v>
      </c>
      <c r="K597" s="14" t="s">
        <v>5440</v>
      </c>
      <c r="L597" s="9" t="str">
        <f t="shared" si="71"/>
        <v>66.29 - Ostatní pomocné činnosti související s pojišťovnictvím a penzijním financováním</v>
      </c>
      <c r="M597" s="9" t="s">
        <v>5441</v>
      </c>
      <c r="V597" s="13" t="s">
        <v>2421</v>
      </c>
      <c r="W597" s="12" t="s">
        <v>5437</v>
      </c>
      <c r="X597" t="str">
        <f t="shared" si="72"/>
        <v>66290</v>
      </c>
      <c r="Y597" t="s">
        <v>2421</v>
      </c>
    </row>
    <row r="598" spans="1:25" x14ac:dyDescent="0.25">
      <c r="A598" s="9">
        <v>4</v>
      </c>
      <c r="B598" s="9"/>
      <c r="C598" s="10"/>
      <c r="D598" s="10"/>
      <c r="E598" s="11" t="s">
        <v>5442</v>
      </c>
      <c r="F598" s="12" t="str">
        <f>E598</f>
        <v>66.30</v>
      </c>
      <c r="G598" s="12" t="s">
        <v>5442</v>
      </c>
      <c r="H598" s="12" t="s">
        <v>5443</v>
      </c>
      <c r="I598" s="13" t="str">
        <f t="shared" si="70"/>
        <v>66300</v>
      </c>
      <c r="J598" s="13" t="s">
        <v>2410</v>
      </c>
      <c r="K598" s="14" t="s">
        <v>2411</v>
      </c>
      <c r="L598" s="9" t="str">
        <f t="shared" si="71"/>
        <v>66.30 - Správa fondů</v>
      </c>
      <c r="M598" s="9" t="s">
        <v>5444</v>
      </c>
      <c r="V598" s="13" t="s">
        <v>2410</v>
      </c>
      <c r="W598" s="12" t="s">
        <v>5442</v>
      </c>
      <c r="X598" t="str">
        <f t="shared" si="72"/>
        <v>66300</v>
      </c>
      <c r="Y598" t="s">
        <v>2410</v>
      </c>
    </row>
    <row r="599" spans="1:25" x14ac:dyDescent="0.25">
      <c r="A599" s="9">
        <v>4</v>
      </c>
      <c r="B599" s="9"/>
      <c r="C599" s="10"/>
      <c r="D599" s="10"/>
      <c r="E599" s="11" t="s">
        <v>5445</v>
      </c>
      <c r="F599" s="12" t="str">
        <f>E599</f>
        <v>68.10</v>
      </c>
      <c r="G599" s="12" t="s">
        <v>5445</v>
      </c>
      <c r="H599" s="12" t="s">
        <v>5446</v>
      </c>
      <c r="I599" s="13" t="str">
        <f t="shared" si="70"/>
        <v>68100</v>
      </c>
      <c r="J599" s="13" t="s">
        <v>2427</v>
      </c>
      <c r="K599" s="14" t="s">
        <v>2428</v>
      </c>
      <c r="L599" s="9" t="str">
        <f t="shared" si="71"/>
        <v>68.10 - Nákup a následný prodej vlastních nemovitostí</v>
      </c>
      <c r="M599" s="9" t="s">
        <v>5447</v>
      </c>
      <c r="V599" s="13" t="s">
        <v>2427</v>
      </c>
      <c r="W599" s="12" t="s">
        <v>5445</v>
      </c>
      <c r="X599" t="str">
        <f t="shared" si="72"/>
        <v>68100</v>
      </c>
      <c r="Y599" t="s">
        <v>2427</v>
      </c>
    </row>
    <row r="600" spans="1:25" x14ac:dyDescent="0.25">
      <c r="A600" s="9">
        <v>4</v>
      </c>
      <c r="B600" s="9"/>
      <c r="C600" s="10"/>
      <c r="D600" s="10"/>
      <c r="E600" s="22" t="s">
        <v>5448</v>
      </c>
      <c r="F600" s="12" t="str">
        <f t="shared" ref="F600:F606" si="74">E600</f>
        <v>68.20</v>
      </c>
      <c r="G600" s="12" t="s">
        <v>5448</v>
      </c>
      <c r="H600" s="12" t="s">
        <v>5449</v>
      </c>
      <c r="I600" s="13" t="str">
        <f t="shared" si="70"/>
        <v>68200</v>
      </c>
      <c r="J600" s="13" t="s">
        <v>2431</v>
      </c>
      <c r="K600" s="14" t="s">
        <v>2432</v>
      </c>
      <c r="L600" s="9" t="str">
        <f t="shared" si="71"/>
        <v>68.20 - Pronájem a správa vlastních nebo pronajatých nemovitostí</v>
      </c>
      <c r="M600" s="9" t="s">
        <v>5450</v>
      </c>
      <c r="V600" s="13" t="s">
        <v>2431</v>
      </c>
      <c r="W600" s="12" t="s">
        <v>5448</v>
      </c>
      <c r="X600" t="str">
        <f t="shared" si="72"/>
        <v>68200</v>
      </c>
      <c r="Y600" t="s">
        <v>2431</v>
      </c>
    </row>
    <row r="601" spans="1:25" ht="15.75" x14ac:dyDescent="0.25">
      <c r="A601" s="9">
        <v>5</v>
      </c>
      <c r="B601" s="9"/>
      <c r="C601" s="16"/>
      <c r="D601" s="16"/>
      <c r="E601" s="11" t="s">
        <v>5451</v>
      </c>
      <c r="F601" s="12" t="str">
        <f t="shared" si="74"/>
        <v>68.20.1</v>
      </c>
      <c r="G601" s="12" t="s">
        <v>5451</v>
      </c>
      <c r="H601" s="12" t="s">
        <v>2435</v>
      </c>
      <c r="I601" s="13" t="str">
        <f t="shared" si="70"/>
        <v>68201</v>
      </c>
      <c r="J601" s="13" t="s">
        <v>2435</v>
      </c>
      <c r="K601" s="14" t="s">
        <v>5453</v>
      </c>
      <c r="L601" s="9" t="str">
        <f t="shared" si="71"/>
        <v>68.20.1 - Pronájem vlastních nebo pronajatých nemovitostí s bytovými prostory</v>
      </c>
      <c r="M601" s="9" t="s">
        <v>5454</v>
      </c>
      <c r="V601" s="13" t="s">
        <v>2435</v>
      </c>
      <c r="W601" s="12" t="s">
        <v>5451</v>
      </c>
      <c r="X601" t="str">
        <f t="shared" si="72"/>
        <v>68201</v>
      </c>
      <c r="Y601" t="s">
        <v>2435</v>
      </c>
    </row>
    <row r="602" spans="1:25" ht="15.75" x14ac:dyDescent="0.25">
      <c r="A602" s="9">
        <v>5</v>
      </c>
      <c r="B602" s="9"/>
      <c r="C602" s="16"/>
      <c r="D602" s="16"/>
      <c r="E602" s="11" t="s">
        <v>5455</v>
      </c>
      <c r="F602" s="12" t="str">
        <f t="shared" si="74"/>
        <v>68.20.2</v>
      </c>
      <c r="G602" s="12" t="s">
        <v>5455</v>
      </c>
      <c r="H602" s="12" t="s">
        <v>2438</v>
      </c>
      <c r="I602" s="13" t="str">
        <f t="shared" si="70"/>
        <v>68202</v>
      </c>
      <c r="J602" s="13" t="s">
        <v>2438</v>
      </c>
      <c r="K602" s="14" t="s">
        <v>5457</v>
      </c>
      <c r="L602" s="9" t="str">
        <f t="shared" si="71"/>
        <v>68.20.2 - Pronájem vlastních nebo pronajatých nemovitostí s nebytovými prostory</v>
      </c>
      <c r="M602" s="9" t="s">
        <v>5458</v>
      </c>
      <c r="V602" s="13" t="s">
        <v>2438</v>
      </c>
      <c r="W602" s="12" t="s">
        <v>5455</v>
      </c>
      <c r="X602" t="str">
        <f t="shared" si="72"/>
        <v>68202</v>
      </c>
      <c r="Y602" t="s">
        <v>2438</v>
      </c>
    </row>
    <row r="603" spans="1:25" ht="15.75" x14ac:dyDescent="0.25">
      <c r="A603" s="9">
        <v>5</v>
      </c>
      <c r="B603" s="9"/>
      <c r="C603" s="16"/>
      <c r="D603" s="16"/>
      <c r="E603" s="11" t="s">
        <v>5459</v>
      </c>
      <c r="F603" s="12" t="str">
        <f t="shared" si="74"/>
        <v>68.20.3</v>
      </c>
      <c r="G603" s="12" t="s">
        <v>5459</v>
      </c>
      <c r="H603" s="12" t="s">
        <v>2441</v>
      </c>
      <c r="I603" s="13" t="str">
        <f t="shared" si="70"/>
        <v>68203</v>
      </c>
      <c r="J603" s="13" t="s">
        <v>2441</v>
      </c>
      <c r="K603" s="14" t="s">
        <v>5461</v>
      </c>
      <c r="L603" s="9" t="str">
        <f t="shared" si="71"/>
        <v xml:space="preserve">68.20.3 - Správa vlastních nebo pronajatých nemovitostí s bytovými prostory </v>
      </c>
      <c r="M603" s="9" t="s">
        <v>5462</v>
      </c>
      <c r="V603" s="13" t="s">
        <v>2441</v>
      </c>
      <c r="W603" s="12" t="s">
        <v>5459</v>
      </c>
      <c r="X603" t="str">
        <f t="shared" si="72"/>
        <v>68203</v>
      </c>
      <c r="Y603" t="s">
        <v>2441</v>
      </c>
    </row>
    <row r="604" spans="1:25" ht="15.75" x14ac:dyDescent="0.25">
      <c r="A604" s="9">
        <v>5</v>
      </c>
      <c r="B604" s="9"/>
      <c r="C604" s="16"/>
      <c r="D604" s="16"/>
      <c r="E604" s="11" t="s">
        <v>5463</v>
      </c>
      <c r="F604" s="12" t="str">
        <f t="shared" si="74"/>
        <v>68.20.4 </v>
      </c>
      <c r="G604" s="12" t="s">
        <v>5464</v>
      </c>
      <c r="H604" s="12" t="s">
        <v>5465</v>
      </c>
      <c r="I604" s="13" t="str">
        <f t="shared" si="70"/>
        <v>68204 </v>
      </c>
      <c r="J604" s="13" t="s">
        <v>5465</v>
      </c>
      <c r="K604" s="17" t="s">
        <v>5467</v>
      </c>
      <c r="L604" s="9" t="str">
        <f t="shared" si="71"/>
        <v>68.20.4  - Správa vlastních nebo pronajatých nemovitostí s nebytovými prostory</v>
      </c>
      <c r="M604" s="9" t="s">
        <v>5468</v>
      </c>
      <c r="V604" s="13" t="s">
        <v>5465</v>
      </c>
      <c r="W604" s="12" t="s">
        <v>5464</v>
      </c>
      <c r="X604" t="str">
        <f t="shared" si="72"/>
        <v>68204 </v>
      </c>
      <c r="Y604" t="s">
        <v>5465</v>
      </c>
    </row>
    <row r="605" spans="1:25" x14ac:dyDescent="0.25">
      <c r="A605" s="9">
        <v>4</v>
      </c>
      <c r="B605" s="9"/>
      <c r="C605" s="10"/>
      <c r="D605" s="10"/>
      <c r="E605" s="11" t="s">
        <v>5469</v>
      </c>
      <c r="F605" s="12" t="str">
        <f t="shared" si="74"/>
        <v>68.31</v>
      </c>
      <c r="G605" s="12" t="s">
        <v>5469</v>
      </c>
      <c r="H605" s="12" t="s">
        <v>5470</v>
      </c>
      <c r="I605" s="13" t="str">
        <f t="shared" si="70"/>
        <v>68310</v>
      </c>
      <c r="J605" s="13" t="s">
        <v>2447</v>
      </c>
      <c r="K605" s="14" t="s">
        <v>2448</v>
      </c>
      <c r="L605" s="9" t="str">
        <f t="shared" si="71"/>
        <v>68.31 - Zprostředkovatelské činnosti realitních agentur</v>
      </c>
      <c r="M605" s="9" t="s">
        <v>5471</v>
      </c>
      <c r="V605" s="13" t="s">
        <v>2447</v>
      </c>
      <c r="W605" s="12" t="s">
        <v>5469</v>
      </c>
      <c r="X605" t="str">
        <f t="shared" si="72"/>
        <v>68310</v>
      </c>
      <c r="Y605" t="s">
        <v>2447</v>
      </c>
    </row>
    <row r="606" spans="1:25" x14ac:dyDescent="0.25">
      <c r="A606" s="9">
        <v>4</v>
      </c>
      <c r="B606" s="9"/>
      <c r="C606" s="10"/>
      <c r="D606" s="10"/>
      <c r="E606" s="11" t="s">
        <v>5472</v>
      </c>
      <c r="F606" s="12" t="str">
        <f t="shared" si="74"/>
        <v>68.32</v>
      </c>
      <c r="G606" s="12" t="s">
        <v>5472</v>
      </c>
      <c r="H606" s="12" t="s">
        <v>5473</v>
      </c>
      <c r="I606" s="13" t="str">
        <f t="shared" si="70"/>
        <v>68320</v>
      </c>
      <c r="J606" s="13" t="s">
        <v>2451</v>
      </c>
      <c r="K606" s="14" t="s">
        <v>5475</v>
      </c>
      <c r="L606" s="9" t="str">
        <f t="shared" si="71"/>
        <v>68.32 - Správa nemovitostí na základě smlouvy</v>
      </c>
      <c r="M606" s="9" t="s">
        <v>5476</v>
      </c>
      <c r="V606" s="13" t="s">
        <v>2451</v>
      </c>
      <c r="W606" s="12" t="s">
        <v>5472</v>
      </c>
      <c r="X606" t="str">
        <f t="shared" si="72"/>
        <v>68320</v>
      </c>
      <c r="Y606" t="s">
        <v>2451</v>
      </c>
    </row>
    <row r="607" spans="1:25" x14ac:dyDescent="0.25">
      <c r="A607" s="9">
        <v>4</v>
      </c>
      <c r="B607" s="9"/>
      <c r="C607" s="10"/>
      <c r="D607" s="10"/>
      <c r="E607" s="11" t="s">
        <v>5477</v>
      </c>
      <c r="F607" s="12" t="str">
        <f>E607</f>
        <v>69.10</v>
      </c>
      <c r="G607" s="12" t="s">
        <v>5477</v>
      </c>
      <c r="H607" s="12" t="s">
        <v>5478</v>
      </c>
      <c r="I607" s="13" t="str">
        <f t="shared" si="70"/>
        <v>69100</v>
      </c>
      <c r="J607" s="13" t="s">
        <v>2457</v>
      </c>
      <c r="K607" s="14" t="s">
        <v>2458</v>
      </c>
      <c r="L607" s="9" t="str">
        <f t="shared" si="71"/>
        <v>69.10 - Právní činnosti</v>
      </c>
      <c r="M607" s="9" t="s">
        <v>5479</v>
      </c>
      <c r="V607" s="13" t="s">
        <v>2457</v>
      </c>
      <c r="W607" s="12" t="s">
        <v>5477</v>
      </c>
      <c r="X607" t="str">
        <f t="shared" si="72"/>
        <v>69100</v>
      </c>
      <c r="Y607" t="s">
        <v>2457</v>
      </c>
    </row>
    <row r="608" spans="1:25" x14ac:dyDescent="0.25">
      <c r="A608" s="9">
        <v>4</v>
      </c>
      <c r="B608" s="9"/>
      <c r="C608" s="10"/>
      <c r="D608" s="10"/>
      <c r="E608" s="11" t="s">
        <v>5480</v>
      </c>
      <c r="F608" s="12" t="str">
        <f>E608</f>
        <v>69.20</v>
      </c>
      <c r="G608" s="12" t="s">
        <v>5480</v>
      </c>
      <c r="H608" s="12" t="s">
        <v>5481</v>
      </c>
      <c r="I608" s="13" t="str">
        <f t="shared" si="70"/>
        <v>69200</v>
      </c>
      <c r="J608" s="13" t="s">
        <v>2460</v>
      </c>
      <c r="K608" s="17" t="s">
        <v>2461</v>
      </c>
      <c r="L608" s="9" t="str">
        <f t="shared" si="71"/>
        <v>69.20 - Účetnické a auditorské činnosti; daňové poradenství</v>
      </c>
      <c r="M608" s="9" t="s">
        <v>5482</v>
      </c>
      <c r="V608" s="13" t="s">
        <v>2460</v>
      </c>
      <c r="W608" s="12" t="s">
        <v>5480</v>
      </c>
      <c r="X608" t="str">
        <f t="shared" si="72"/>
        <v>69200</v>
      </c>
      <c r="Y608" t="s">
        <v>2460</v>
      </c>
    </row>
    <row r="609" spans="1:25" x14ac:dyDescent="0.25">
      <c r="A609" s="9">
        <v>4</v>
      </c>
      <c r="B609" s="9"/>
      <c r="C609" s="10"/>
      <c r="D609" s="10"/>
      <c r="E609" s="11" t="s">
        <v>5483</v>
      </c>
      <c r="F609" s="12" t="str">
        <f>E609</f>
        <v>70.10</v>
      </c>
      <c r="G609" s="12" t="s">
        <v>5483</v>
      </c>
      <c r="H609" s="12" t="s">
        <v>5484</v>
      </c>
      <c r="I609" s="13" t="str">
        <f t="shared" si="70"/>
        <v>70100</v>
      </c>
      <c r="J609" s="13" t="s">
        <v>2463</v>
      </c>
      <c r="K609" s="14" t="s">
        <v>2464</v>
      </c>
      <c r="L609" s="9" t="str">
        <f t="shared" si="71"/>
        <v>70.10 - Činnosti vedení podniků</v>
      </c>
      <c r="M609" s="9" t="s">
        <v>5485</v>
      </c>
      <c r="V609" s="13" t="s">
        <v>2463</v>
      </c>
      <c r="W609" s="12" t="s">
        <v>5483</v>
      </c>
      <c r="X609" t="str">
        <f t="shared" si="72"/>
        <v>70100</v>
      </c>
      <c r="Y609" t="s">
        <v>2463</v>
      </c>
    </row>
    <row r="610" spans="1:25" x14ac:dyDescent="0.25">
      <c r="A610" s="9">
        <v>4</v>
      </c>
      <c r="B610" s="9"/>
      <c r="C610" s="10"/>
      <c r="D610" s="10"/>
      <c r="E610" s="11" t="s">
        <v>5486</v>
      </c>
      <c r="F610" s="12" t="str">
        <f t="shared" ref="F610:F625" si="75">E610</f>
        <v>70.21</v>
      </c>
      <c r="G610" s="12" t="s">
        <v>5486</v>
      </c>
      <c r="H610" s="12" t="s">
        <v>5487</v>
      </c>
      <c r="I610" s="13" t="str">
        <f t="shared" si="70"/>
        <v>70210</v>
      </c>
      <c r="J610" s="13" t="s">
        <v>2467</v>
      </c>
      <c r="K610" s="17" t="s">
        <v>5489</v>
      </c>
      <c r="L610" s="9" t="str">
        <f t="shared" si="71"/>
        <v>70.21 - Poradenství v oblasti vztahů s veřejností a komunikace</v>
      </c>
      <c r="M610" s="9" t="s">
        <v>5490</v>
      </c>
      <c r="V610" s="13" t="s">
        <v>2467</v>
      </c>
      <c r="W610" s="12" t="s">
        <v>5486</v>
      </c>
      <c r="X610" t="str">
        <f t="shared" si="72"/>
        <v>70210</v>
      </c>
      <c r="Y610" t="s">
        <v>2467</v>
      </c>
    </row>
    <row r="611" spans="1:25" x14ac:dyDescent="0.25">
      <c r="A611" s="9">
        <v>4</v>
      </c>
      <c r="B611" s="9"/>
      <c r="C611" s="10"/>
      <c r="D611" s="10"/>
      <c r="E611" s="11" t="s">
        <v>5491</v>
      </c>
      <c r="F611" s="12" t="str">
        <f t="shared" si="75"/>
        <v>70.22</v>
      </c>
      <c r="G611" s="12" t="s">
        <v>5491</v>
      </c>
      <c r="H611" s="12" t="s">
        <v>5492</v>
      </c>
      <c r="I611" s="13" t="str">
        <f t="shared" si="70"/>
        <v>70220</v>
      </c>
      <c r="J611" s="13" t="s">
        <v>2473</v>
      </c>
      <c r="K611" s="14" t="s">
        <v>5494</v>
      </c>
      <c r="L611" s="9" t="str">
        <f t="shared" si="71"/>
        <v>70.22 - Ostatní poradenství v oblasti podnikání a řízení</v>
      </c>
      <c r="M611" s="9" t="s">
        <v>5495</v>
      </c>
      <c r="V611" s="13" t="s">
        <v>2473</v>
      </c>
      <c r="W611" s="12" t="s">
        <v>5491</v>
      </c>
      <c r="X611" t="str">
        <f t="shared" si="72"/>
        <v>70220</v>
      </c>
      <c r="Y611" t="s">
        <v>2473</v>
      </c>
    </row>
    <row r="612" spans="1:25" x14ac:dyDescent="0.25">
      <c r="A612" s="9">
        <v>4</v>
      </c>
      <c r="B612" s="9"/>
      <c r="C612" s="10"/>
      <c r="D612" s="10"/>
      <c r="E612" s="11" t="s">
        <v>5496</v>
      </c>
      <c r="F612" s="12" t="str">
        <f t="shared" si="75"/>
        <v>71.11</v>
      </c>
      <c r="G612" s="12" t="s">
        <v>5496</v>
      </c>
      <c r="H612" s="12" t="s">
        <v>5497</v>
      </c>
      <c r="I612" s="13" t="str">
        <f t="shared" si="70"/>
        <v>71110</v>
      </c>
      <c r="J612" s="13" t="s">
        <v>2479</v>
      </c>
      <c r="K612" s="14" t="s">
        <v>2480</v>
      </c>
      <c r="L612" s="9" t="str">
        <f t="shared" si="71"/>
        <v>71.11 - Architektonické činnosti</v>
      </c>
      <c r="M612" s="9" t="s">
        <v>5498</v>
      </c>
      <c r="V612" s="13" t="s">
        <v>2479</v>
      </c>
      <c r="W612" s="12" t="s">
        <v>5496</v>
      </c>
      <c r="X612" t="str">
        <f t="shared" si="72"/>
        <v>71110</v>
      </c>
      <c r="Y612" t="s">
        <v>2479</v>
      </c>
    </row>
    <row r="613" spans="1:25" x14ac:dyDescent="0.25">
      <c r="A613" s="9">
        <v>4</v>
      </c>
      <c r="B613" s="9"/>
      <c r="C613" s="10"/>
      <c r="D613" s="10"/>
      <c r="E613" s="11" t="s">
        <v>5499</v>
      </c>
      <c r="F613" s="12" t="str">
        <f t="shared" si="75"/>
        <v>71.12</v>
      </c>
      <c r="G613" s="12" t="s">
        <v>5499</v>
      </c>
      <c r="H613" s="12" t="s">
        <v>5500</v>
      </c>
      <c r="I613" s="13" t="str">
        <f t="shared" si="70"/>
        <v>71120</v>
      </c>
      <c r="J613" s="13" t="s">
        <v>2483</v>
      </c>
      <c r="K613" s="14" t="s">
        <v>2484</v>
      </c>
      <c r="L613" s="9" t="str">
        <f t="shared" si="71"/>
        <v>71.12 - Inženýrské činnosti a související technické poradenství</v>
      </c>
      <c r="M613" s="9" t="s">
        <v>5501</v>
      </c>
      <c r="V613" s="13" t="s">
        <v>2483</v>
      </c>
      <c r="W613" s="12" t="s">
        <v>5499</v>
      </c>
      <c r="X613" t="str">
        <f t="shared" si="72"/>
        <v>71120</v>
      </c>
      <c r="Y613" t="s">
        <v>2483</v>
      </c>
    </row>
    <row r="614" spans="1:25" ht="15.75" x14ac:dyDescent="0.25">
      <c r="A614" s="9">
        <v>5</v>
      </c>
      <c r="B614" s="9"/>
      <c r="C614" s="16"/>
      <c r="D614" s="16"/>
      <c r="E614" s="11" t="s">
        <v>5502</v>
      </c>
      <c r="F614" s="12" t="str">
        <f t="shared" si="75"/>
        <v>71.12.1</v>
      </c>
      <c r="G614" s="12" t="s">
        <v>5502</v>
      </c>
      <c r="H614" s="12" t="s">
        <v>2486</v>
      </c>
      <c r="I614" s="13" t="str">
        <f t="shared" si="70"/>
        <v>71121</v>
      </c>
      <c r="J614" s="13" t="s">
        <v>2486</v>
      </c>
      <c r="K614" s="14" t="s">
        <v>2487</v>
      </c>
      <c r="L614" s="9" t="str">
        <f t="shared" si="71"/>
        <v>71.12.1 - Geologický průzkum</v>
      </c>
      <c r="M614" s="9" t="s">
        <v>5503</v>
      </c>
      <c r="V614" s="13" t="s">
        <v>2486</v>
      </c>
      <c r="W614" s="12" t="s">
        <v>5502</v>
      </c>
      <c r="X614" t="str">
        <f t="shared" si="72"/>
        <v>71121</v>
      </c>
      <c r="Y614" t="s">
        <v>2486</v>
      </c>
    </row>
    <row r="615" spans="1:25" x14ac:dyDescent="0.25">
      <c r="A615" s="9">
        <v>5</v>
      </c>
      <c r="B615" s="9"/>
      <c r="C615" s="10"/>
      <c r="D615" s="10"/>
      <c r="E615" s="11" t="s">
        <v>5504</v>
      </c>
      <c r="F615" s="12" t="str">
        <f t="shared" si="75"/>
        <v>71.12.2</v>
      </c>
      <c r="G615" s="12" t="s">
        <v>5504</v>
      </c>
      <c r="H615" s="12" t="s">
        <v>2489</v>
      </c>
      <c r="I615" s="13" t="str">
        <f t="shared" si="70"/>
        <v>71122</v>
      </c>
      <c r="J615" s="13" t="s">
        <v>2489</v>
      </c>
      <c r="K615" s="14" t="s">
        <v>2490</v>
      </c>
      <c r="L615" s="9" t="str">
        <f t="shared" si="71"/>
        <v>71.12.2 - Zeměměřické a kartografické činnosti</v>
      </c>
      <c r="M615" s="9" t="s">
        <v>5505</v>
      </c>
      <c r="V615" s="13" t="s">
        <v>2489</v>
      </c>
      <c r="W615" s="12" t="s">
        <v>5504</v>
      </c>
      <c r="X615" t="str">
        <f t="shared" si="72"/>
        <v>71122</v>
      </c>
      <c r="Y615" t="s">
        <v>2489</v>
      </c>
    </row>
    <row r="616" spans="1:25" ht="15.75" x14ac:dyDescent="0.25">
      <c r="A616" s="9">
        <v>5</v>
      </c>
      <c r="B616" s="9"/>
      <c r="C616" s="16"/>
      <c r="D616" s="21"/>
      <c r="E616" s="10" t="s">
        <v>5506</v>
      </c>
      <c r="F616" s="12" t="str">
        <f t="shared" si="75"/>
        <v>71.12.3</v>
      </c>
      <c r="G616" s="12" t="s">
        <v>5506</v>
      </c>
      <c r="H616" s="12" t="s">
        <v>2492</v>
      </c>
      <c r="I616" s="13" t="str">
        <f t="shared" si="70"/>
        <v>71123</v>
      </c>
      <c r="J616" s="13" t="s">
        <v>2492</v>
      </c>
      <c r="K616" s="14" t="s">
        <v>2493</v>
      </c>
      <c r="L616" s="9" t="str">
        <f t="shared" si="71"/>
        <v>71.12.3 - Hydrometeorologické a meteorologické činnosti</v>
      </c>
      <c r="M616" s="9" t="s">
        <v>5507</v>
      </c>
      <c r="V616" s="13" t="s">
        <v>2492</v>
      </c>
      <c r="W616" s="12" t="s">
        <v>5506</v>
      </c>
      <c r="X616" t="str">
        <f t="shared" si="72"/>
        <v>71123</v>
      </c>
      <c r="Y616" t="s">
        <v>2492</v>
      </c>
    </row>
    <row r="617" spans="1:25" ht="15.75" x14ac:dyDescent="0.25">
      <c r="A617" s="9">
        <v>5</v>
      </c>
      <c r="B617" s="9"/>
      <c r="C617" s="16"/>
      <c r="D617" s="21"/>
      <c r="E617" s="10" t="s">
        <v>5508</v>
      </c>
      <c r="F617" s="12" t="str">
        <f t="shared" si="75"/>
        <v>71.12.9</v>
      </c>
      <c r="G617" s="12" t="s">
        <v>5508</v>
      </c>
      <c r="H617" s="12" t="s">
        <v>2495</v>
      </c>
      <c r="I617" s="13" t="str">
        <f t="shared" si="70"/>
        <v>71129</v>
      </c>
      <c r="J617" s="13" t="s">
        <v>2495</v>
      </c>
      <c r="K617" s="14" t="s">
        <v>2496</v>
      </c>
      <c r="L617" s="9" t="str">
        <f t="shared" si="71"/>
        <v>71.12.9 - Ostatní inženýrské činnosti a související technické poradenství j. n.</v>
      </c>
      <c r="M617" s="9" t="s">
        <v>5509</v>
      </c>
      <c r="V617" s="13" t="s">
        <v>2495</v>
      </c>
      <c r="W617" s="12" t="s">
        <v>5508</v>
      </c>
      <c r="X617" t="str">
        <f t="shared" si="72"/>
        <v>71129</v>
      </c>
      <c r="Y617" t="s">
        <v>2495</v>
      </c>
    </row>
    <row r="618" spans="1:25" x14ac:dyDescent="0.25">
      <c r="A618" s="9">
        <v>4</v>
      </c>
      <c r="B618" s="9"/>
      <c r="C618" s="10"/>
      <c r="D618" s="10"/>
      <c r="E618" s="11" t="s">
        <v>5510</v>
      </c>
      <c r="F618" s="12" t="str">
        <f t="shared" si="75"/>
        <v>71.20</v>
      </c>
      <c r="G618" s="12" t="s">
        <v>5510</v>
      </c>
      <c r="H618" s="12" t="s">
        <v>5511</v>
      </c>
      <c r="I618" s="13" t="str">
        <f t="shared" si="70"/>
        <v>71200</v>
      </c>
      <c r="J618" s="13" t="s">
        <v>2498</v>
      </c>
      <c r="K618" s="14" t="s">
        <v>2499</v>
      </c>
      <c r="L618" s="9" t="str">
        <f t="shared" si="71"/>
        <v>71.20 - Technické zkoušky a analýzy</v>
      </c>
      <c r="M618" s="9" t="s">
        <v>5512</v>
      </c>
      <c r="V618" s="13" t="s">
        <v>2498</v>
      </c>
      <c r="W618" s="12" t="s">
        <v>5510</v>
      </c>
      <c r="X618" t="str">
        <f t="shared" si="72"/>
        <v>71200</v>
      </c>
      <c r="Y618" t="s">
        <v>2498</v>
      </c>
    </row>
    <row r="619" spans="1:25" ht="15.75" x14ac:dyDescent="0.25">
      <c r="A619" s="9">
        <v>5</v>
      </c>
      <c r="B619" s="9"/>
      <c r="C619" s="16"/>
      <c r="D619" s="16"/>
      <c r="E619" s="11" t="s">
        <v>5513</v>
      </c>
      <c r="F619" s="12" t="str">
        <f t="shared" si="75"/>
        <v>71.20.1  </v>
      </c>
      <c r="G619" s="12" t="s">
        <v>5513</v>
      </c>
      <c r="H619" s="12" t="s">
        <v>5514</v>
      </c>
      <c r="I619" s="13" t="str">
        <f t="shared" si="70"/>
        <v>71201  </v>
      </c>
      <c r="J619" s="13" t="s">
        <v>5514</v>
      </c>
      <c r="K619" s="14" t="s">
        <v>2502</v>
      </c>
      <c r="L619" s="9" t="str">
        <f t="shared" si="71"/>
        <v>71.20.1   - Zkoušky a analýzy vyhrazených technických zařízení</v>
      </c>
      <c r="M619" s="9" t="s">
        <v>5516</v>
      </c>
      <c r="V619" s="13" t="s">
        <v>5514</v>
      </c>
      <c r="W619" s="12" t="s">
        <v>5513</v>
      </c>
      <c r="X619" t="str">
        <f t="shared" si="72"/>
        <v>71201  </v>
      </c>
      <c r="Y619" t="s">
        <v>5514</v>
      </c>
    </row>
    <row r="620" spans="1:25" ht="25.5" x14ac:dyDescent="0.25">
      <c r="A620" s="9">
        <v>5</v>
      </c>
      <c r="B620" s="9"/>
      <c r="C620" s="16"/>
      <c r="D620" s="16"/>
      <c r="E620" s="11" t="s">
        <v>5517</v>
      </c>
      <c r="F620" s="12" t="str">
        <f t="shared" si="75"/>
        <v>71.20.9   </v>
      </c>
      <c r="G620" s="12" t="s">
        <v>5517</v>
      </c>
      <c r="H620" s="12" t="s">
        <v>5518</v>
      </c>
      <c r="I620" s="13" t="str">
        <f t="shared" si="70"/>
        <v>71209   </v>
      </c>
      <c r="J620" s="13" t="s">
        <v>5518</v>
      </c>
      <c r="K620" s="14" t="s">
        <v>2505</v>
      </c>
      <c r="L620" s="9" t="str">
        <f t="shared" si="71"/>
        <v>71.20.9    - Ostatní technické zkoušky a analýzy</v>
      </c>
      <c r="M620" s="9" t="s">
        <v>5520</v>
      </c>
      <c r="V620" s="13" t="s">
        <v>5518</v>
      </c>
      <c r="W620" s="12" t="s">
        <v>5517</v>
      </c>
      <c r="X620" t="str">
        <f t="shared" si="72"/>
        <v>71209   </v>
      </c>
      <c r="Y620" t="s">
        <v>5518</v>
      </c>
    </row>
    <row r="621" spans="1:25" x14ac:dyDescent="0.25">
      <c r="A621" s="9">
        <v>4</v>
      </c>
      <c r="B621" s="9"/>
      <c r="C621" s="10"/>
      <c r="D621" s="10"/>
      <c r="E621" s="11" t="s">
        <v>5521</v>
      </c>
      <c r="F621" s="12" t="str">
        <f t="shared" si="75"/>
        <v>72.11</v>
      </c>
      <c r="G621" s="12" t="s">
        <v>5521</v>
      </c>
      <c r="H621" s="12" t="s">
        <v>5522</v>
      </c>
      <c r="I621" s="13" t="str">
        <f t="shared" si="70"/>
        <v>72110</v>
      </c>
      <c r="J621" s="13" t="s">
        <v>2507</v>
      </c>
      <c r="K621" s="14" t="s">
        <v>5524</v>
      </c>
      <c r="L621" s="9" t="str">
        <f t="shared" si="71"/>
        <v>72.11 - Výzkum a vývoj v oblasti biotechnologie</v>
      </c>
      <c r="M621" s="9" t="s">
        <v>5525</v>
      </c>
      <c r="V621" s="13" t="s">
        <v>2507</v>
      </c>
      <c r="W621" s="12" t="s">
        <v>5521</v>
      </c>
      <c r="X621" t="str">
        <f t="shared" si="72"/>
        <v>72110</v>
      </c>
      <c r="Y621" t="s">
        <v>2507</v>
      </c>
    </row>
    <row r="622" spans="1:25" x14ac:dyDescent="0.25">
      <c r="A622" s="9">
        <v>4</v>
      </c>
      <c r="B622" s="9"/>
      <c r="C622" s="10"/>
      <c r="D622" s="10"/>
      <c r="E622" s="11" t="s">
        <v>5526</v>
      </c>
      <c r="F622" s="12" t="str">
        <f t="shared" si="75"/>
        <v>72.19</v>
      </c>
      <c r="G622" s="12" t="s">
        <v>5526</v>
      </c>
      <c r="H622" s="12" t="s">
        <v>5527</v>
      </c>
      <c r="I622" s="13" t="str">
        <f t="shared" si="70"/>
        <v>72190</v>
      </c>
      <c r="J622" s="13" t="s">
        <v>2512</v>
      </c>
      <c r="K622" s="14" t="s">
        <v>5529</v>
      </c>
      <c r="L622" s="9" t="str">
        <f t="shared" si="71"/>
        <v>72.19 - Ostatní výzkum a vývoj v oblasti přírodních a technických věd</v>
      </c>
      <c r="M622" s="9" t="s">
        <v>5530</v>
      </c>
      <c r="V622" s="13" t="s">
        <v>2512</v>
      </c>
      <c r="W622" s="12" t="s">
        <v>5526</v>
      </c>
      <c r="X622" t="str">
        <f t="shared" si="72"/>
        <v>72190</v>
      </c>
      <c r="Y622" t="s">
        <v>2512</v>
      </c>
    </row>
    <row r="623" spans="1:25" ht="15.75" x14ac:dyDescent="0.25">
      <c r="A623" s="9">
        <v>5</v>
      </c>
      <c r="B623" s="9"/>
      <c r="C623" s="16"/>
      <c r="D623" s="16"/>
      <c r="E623" s="11" t="s">
        <v>5531</v>
      </c>
      <c r="F623" s="12" t="str">
        <f t="shared" si="75"/>
        <v>72.19.1 </v>
      </c>
      <c r="G623" s="12" t="s">
        <v>5531</v>
      </c>
      <c r="H623" s="12" t="s">
        <v>5532</v>
      </c>
      <c r="I623" s="13" t="str">
        <f t="shared" si="70"/>
        <v>72191 </v>
      </c>
      <c r="J623" s="13" t="s">
        <v>5532</v>
      </c>
      <c r="K623" s="14" t="s">
        <v>5534</v>
      </c>
      <c r="L623" s="9" t="str">
        <f t="shared" si="71"/>
        <v>72.19.1  - Výzkum a vývoj v oblasti lékařských věd </v>
      </c>
      <c r="M623" s="9" t="s">
        <v>5535</v>
      </c>
      <c r="V623" s="13" t="s">
        <v>5532</v>
      </c>
      <c r="W623" s="12" t="s">
        <v>5531</v>
      </c>
      <c r="X623" t="str">
        <f t="shared" si="72"/>
        <v>72191 </v>
      </c>
      <c r="Y623" t="s">
        <v>5532</v>
      </c>
    </row>
    <row r="624" spans="1:25" ht="15.75" x14ac:dyDescent="0.25">
      <c r="A624" s="9">
        <v>5</v>
      </c>
      <c r="B624" s="9"/>
      <c r="C624" s="16"/>
      <c r="D624" s="16"/>
      <c r="E624" s="11" t="s">
        <v>5536</v>
      </c>
      <c r="F624" s="12" t="str">
        <f t="shared" si="75"/>
        <v>72.19.2</v>
      </c>
      <c r="G624" s="12" t="s">
        <v>5536</v>
      </c>
      <c r="H624" s="12" t="s">
        <v>2519</v>
      </c>
      <c r="I624" s="13" t="str">
        <f t="shared" si="70"/>
        <v>72192</v>
      </c>
      <c r="J624" s="13" t="s">
        <v>2519</v>
      </c>
      <c r="K624" s="14" t="s">
        <v>5538</v>
      </c>
      <c r="L624" s="9" t="str">
        <f t="shared" si="71"/>
        <v>72.19.2 - Výzkum a vývoj v oblasti technických věd</v>
      </c>
      <c r="M624" s="9" t="s">
        <v>5539</v>
      </c>
      <c r="V624" s="13" t="s">
        <v>2519</v>
      </c>
      <c r="W624" s="12" t="s">
        <v>5536</v>
      </c>
      <c r="X624" t="str">
        <f t="shared" si="72"/>
        <v>72192</v>
      </c>
      <c r="Y624" t="s">
        <v>2519</v>
      </c>
    </row>
    <row r="625" spans="1:25" ht="15.75" x14ac:dyDescent="0.25">
      <c r="A625" s="9">
        <v>5</v>
      </c>
      <c r="B625" s="9"/>
      <c r="C625" s="16"/>
      <c r="D625" s="16"/>
      <c r="E625" s="11" t="s">
        <v>5540</v>
      </c>
      <c r="F625" s="12" t="str">
        <f t="shared" si="75"/>
        <v>72.19.9</v>
      </c>
      <c r="G625" s="12" t="s">
        <v>5540</v>
      </c>
      <c r="H625" s="12" t="s">
        <v>2522</v>
      </c>
      <c r="I625" s="13" t="str">
        <f t="shared" si="70"/>
        <v>72199</v>
      </c>
      <c r="J625" s="13" t="s">
        <v>2522</v>
      </c>
      <c r="K625" s="14" t="s">
        <v>5542</v>
      </c>
      <c r="L625" s="9" t="str">
        <f t="shared" si="71"/>
        <v>72.19.9 - Výzkum a vývoj v oblasti jiných přírodních věd</v>
      </c>
      <c r="M625" s="9" t="s">
        <v>5543</v>
      </c>
      <c r="V625" s="13" t="s">
        <v>2522</v>
      </c>
      <c r="W625" s="12" t="s">
        <v>5540</v>
      </c>
      <c r="X625" t="str">
        <f t="shared" si="72"/>
        <v>72199</v>
      </c>
      <c r="Y625" t="s">
        <v>2522</v>
      </c>
    </row>
    <row r="626" spans="1:25" x14ac:dyDescent="0.25">
      <c r="A626" s="9">
        <v>4</v>
      </c>
      <c r="B626" s="9"/>
      <c r="C626" s="10"/>
      <c r="D626" s="10"/>
      <c r="E626" s="11" t="s">
        <v>5544</v>
      </c>
      <c r="F626" s="12" t="str">
        <f>E626</f>
        <v>72.20</v>
      </c>
      <c r="G626" s="12" t="s">
        <v>5544</v>
      </c>
      <c r="H626" s="12" t="s">
        <v>5545</v>
      </c>
      <c r="I626" s="13" t="str">
        <f t="shared" si="70"/>
        <v>72200</v>
      </c>
      <c r="J626" s="13" t="s">
        <v>2525</v>
      </c>
      <c r="K626" s="14" t="s">
        <v>5547</v>
      </c>
      <c r="L626" s="9" t="str">
        <f t="shared" si="71"/>
        <v>72.20 - Výzkum a vývoj v oblasti společenských a humanitních věd</v>
      </c>
      <c r="M626" s="9" t="s">
        <v>5548</v>
      </c>
      <c r="V626" s="13" t="s">
        <v>2525</v>
      </c>
      <c r="W626" s="12" t="s">
        <v>5544</v>
      </c>
      <c r="X626" t="str">
        <f t="shared" si="72"/>
        <v>72200</v>
      </c>
      <c r="Y626" t="s">
        <v>2525</v>
      </c>
    </row>
    <row r="627" spans="1:25" x14ac:dyDescent="0.25">
      <c r="A627" s="9">
        <v>4</v>
      </c>
      <c r="B627" s="9"/>
      <c r="C627" s="10"/>
      <c r="D627" s="10"/>
      <c r="E627" s="11" t="s">
        <v>5549</v>
      </c>
      <c r="F627" s="12" t="str">
        <f t="shared" ref="F627:F628" si="76">E627</f>
        <v>73.11</v>
      </c>
      <c r="G627" s="12" t="s">
        <v>5549</v>
      </c>
      <c r="H627" s="12" t="s">
        <v>5550</v>
      </c>
      <c r="I627" s="13" t="str">
        <f t="shared" si="70"/>
        <v>73110</v>
      </c>
      <c r="J627" s="13" t="s">
        <v>2528</v>
      </c>
      <c r="K627" s="14" t="s">
        <v>2529</v>
      </c>
      <c r="L627" s="9" t="str">
        <f t="shared" si="71"/>
        <v>73.11 - Činnosti reklamních agentur</v>
      </c>
      <c r="M627" s="9" t="s">
        <v>5551</v>
      </c>
      <c r="V627" s="13" t="s">
        <v>2528</v>
      </c>
      <c r="W627" s="12" t="s">
        <v>5549</v>
      </c>
      <c r="X627" t="str">
        <f t="shared" si="72"/>
        <v>73110</v>
      </c>
      <c r="Y627" t="s">
        <v>2528</v>
      </c>
    </row>
    <row r="628" spans="1:25" x14ac:dyDescent="0.25">
      <c r="A628" s="9">
        <v>4</v>
      </c>
      <c r="B628" s="9"/>
      <c r="C628" s="10"/>
      <c r="D628" s="10"/>
      <c r="E628" s="11" t="s">
        <v>5552</v>
      </c>
      <c r="F628" s="12" t="str">
        <f t="shared" si="76"/>
        <v>73.12</v>
      </c>
      <c r="G628" s="12" t="s">
        <v>5552</v>
      </c>
      <c r="H628" s="12" t="s">
        <v>5553</v>
      </c>
      <c r="I628" s="13" t="str">
        <f t="shared" si="70"/>
        <v>73120</v>
      </c>
      <c r="J628" s="13" t="s">
        <v>2531</v>
      </c>
      <c r="K628" s="14" t="s">
        <v>5555</v>
      </c>
      <c r="L628" s="9" t="str">
        <f t="shared" si="71"/>
        <v>73.12 - Zastupování médií při prodeji reklamního času a prostoru</v>
      </c>
      <c r="M628" s="9" t="s">
        <v>5556</v>
      </c>
      <c r="V628" s="13" t="s">
        <v>2531</v>
      </c>
      <c r="W628" s="12" t="s">
        <v>5552</v>
      </c>
      <c r="X628" t="str">
        <f t="shared" si="72"/>
        <v>73120</v>
      </c>
      <c r="Y628" t="s">
        <v>2531</v>
      </c>
    </row>
    <row r="629" spans="1:25" x14ac:dyDescent="0.25">
      <c r="A629" s="9">
        <v>4</v>
      </c>
      <c r="B629" s="9"/>
      <c r="C629" s="10"/>
      <c r="D629" s="10"/>
      <c r="E629" s="11" t="s">
        <v>5557</v>
      </c>
      <c r="F629" s="12" t="str">
        <f>E629</f>
        <v>73.20</v>
      </c>
      <c r="G629" s="12" t="s">
        <v>5557</v>
      </c>
      <c r="H629" s="12" t="s">
        <v>5558</v>
      </c>
      <c r="I629" s="13" t="str">
        <f t="shared" si="70"/>
        <v>73200</v>
      </c>
      <c r="J629" s="13" t="s">
        <v>2534</v>
      </c>
      <c r="K629" s="14" t="s">
        <v>2535</v>
      </c>
      <c r="L629" s="9" t="str">
        <f t="shared" si="71"/>
        <v>73.20 - Průzkum trhu a veřejného mínění</v>
      </c>
      <c r="M629" s="9" t="s">
        <v>5559</v>
      </c>
      <c r="V629" s="13" t="s">
        <v>2534</v>
      </c>
      <c r="W629" s="12" t="s">
        <v>5557</v>
      </c>
      <c r="X629" t="str">
        <f t="shared" si="72"/>
        <v>73200</v>
      </c>
      <c r="Y629" t="s">
        <v>2534</v>
      </c>
    </row>
    <row r="630" spans="1:25" x14ac:dyDescent="0.25">
      <c r="A630" s="9">
        <v>4</v>
      </c>
      <c r="B630" s="9"/>
      <c r="C630" s="10"/>
      <c r="D630" s="10"/>
      <c r="E630" s="11" t="s">
        <v>5560</v>
      </c>
      <c r="F630" s="12" t="str">
        <f>E630</f>
        <v>74.10</v>
      </c>
      <c r="G630" s="12" t="s">
        <v>5560</v>
      </c>
      <c r="H630" s="12" t="s">
        <v>5561</v>
      </c>
      <c r="I630" s="13" t="str">
        <f t="shared" si="70"/>
        <v>74100</v>
      </c>
      <c r="J630" s="13" t="s">
        <v>2537</v>
      </c>
      <c r="K630" s="14" t="s">
        <v>5562</v>
      </c>
      <c r="L630" s="9" t="str">
        <f t="shared" si="71"/>
        <v xml:space="preserve">74.10 - Specializované návrhářské činnosti </v>
      </c>
      <c r="M630" s="9" t="s">
        <v>5563</v>
      </c>
      <c r="V630" s="13" t="s">
        <v>2537</v>
      </c>
      <c r="W630" s="12" t="s">
        <v>5560</v>
      </c>
      <c r="X630" t="str">
        <f t="shared" si="72"/>
        <v>74100</v>
      </c>
      <c r="Y630" t="s">
        <v>2537</v>
      </c>
    </row>
    <row r="631" spans="1:25" x14ac:dyDescent="0.25">
      <c r="A631" s="9">
        <v>4</v>
      </c>
      <c r="B631" s="9"/>
      <c r="C631" s="10"/>
      <c r="D631" s="10"/>
      <c r="E631" s="11" t="s">
        <v>5564</v>
      </c>
      <c r="F631" s="12" t="str">
        <f>E631</f>
        <v>74.20</v>
      </c>
      <c r="G631" s="12" t="s">
        <v>5564</v>
      </c>
      <c r="H631" s="12" t="s">
        <v>5565</v>
      </c>
      <c r="I631" s="13" t="str">
        <f t="shared" si="70"/>
        <v>74200</v>
      </c>
      <c r="J631" s="13" t="s">
        <v>2551</v>
      </c>
      <c r="K631" s="14" t="s">
        <v>2552</v>
      </c>
      <c r="L631" s="9" t="str">
        <f t="shared" si="71"/>
        <v>74.20 - Fotografické činnosti</v>
      </c>
      <c r="M631" s="9" t="s">
        <v>5566</v>
      </c>
      <c r="V631" s="13" t="s">
        <v>2551</v>
      </c>
      <c r="W631" s="12" t="s">
        <v>5564</v>
      </c>
      <c r="X631" t="str">
        <f t="shared" si="72"/>
        <v>74200</v>
      </c>
      <c r="Y631" t="s">
        <v>2551</v>
      </c>
    </row>
    <row r="632" spans="1:25" x14ac:dyDescent="0.25">
      <c r="A632" s="9">
        <v>4</v>
      </c>
      <c r="B632" s="9"/>
      <c r="C632" s="10"/>
      <c r="D632" s="10"/>
      <c r="E632" s="11" t="s">
        <v>5567</v>
      </c>
      <c r="F632" s="12" t="str">
        <f>E632</f>
        <v>74.30</v>
      </c>
      <c r="G632" s="12" t="s">
        <v>5567</v>
      </c>
      <c r="H632" s="12" t="s">
        <v>5568</v>
      </c>
      <c r="I632" s="13" t="str">
        <f t="shared" si="70"/>
        <v>74300</v>
      </c>
      <c r="J632" s="13" t="s">
        <v>2555</v>
      </c>
      <c r="K632" s="14" t="s">
        <v>2556</v>
      </c>
      <c r="L632" s="9" t="str">
        <f t="shared" si="71"/>
        <v>74.30 - Překladatelské a tlumočnické činnosti</v>
      </c>
      <c r="M632" s="9" t="s">
        <v>5569</v>
      </c>
      <c r="V632" s="13" t="s">
        <v>2555</v>
      </c>
      <c r="W632" s="12" t="s">
        <v>5567</v>
      </c>
      <c r="X632" t="str">
        <f t="shared" si="72"/>
        <v>74300</v>
      </c>
      <c r="Y632" t="s">
        <v>2555</v>
      </c>
    </row>
    <row r="633" spans="1:25" x14ac:dyDescent="0.25">
      <c r="A633" s="9">
        <v>4</v>
      </c>
      <c r="B633" s="9"/>
      <c r="C633" s="10"/>
      <c r="D633" s="10"/>
      <c r="E633" s="11" t="s">
        <v>5570</v>
      </c>
      <c r="F633" s="12" t="str">
        <f t="shared" ref="F633:F636" si="77">E633</f>
        <v>74.90</v>
      </c>
      <c r="G633" s="12" t="s">
        <v>5570</v>
      </c>
      <c r="H633" s="12" t="s">
        <v>5571</v>
      </c>
      <c r="I633" s="13" t="str">
        <f t="shared" si="70"/>
        <v>74900</v>
      </c>
      <c r="J633" s="13" t="s">
        <v>2558</v>
      </c>
      <c r="K633" s="14" t="s">
        <v>2559</v>
      </c>
      <c r="L633" s="9" t="str">
        <f t="shared" si="71"/>
        <v>74.90 - Ostatní profesní, vědecké a technické činnosti j. n.</v>
      </c>
      <c r="M633" s="9" t="s">
        <v>5572</v>
      </c>
      <c r="V633" s="13" t="s">
        <v>2558</v>
      </c>
      <c r="W633" s="12" t="s">
        <v>5570</v>
      </c>
      <c r="X633" t="str">
        <f t="shared" si="72"/>
        <v>74900</v>
      </c>
      <c r="Y633" t="s">
        <v>2558</v>
      </c>
    </row>
    <row r="634" spans="1:25" ht="15.75" x14ac:dyDescent="0.25">
      <c r="A634" s="9">
        <v>5</v>
      </c>
      <c r="B634" s="9"/>
      <c r="C634" s="16"/>
      <c r="D634" s="16"/>
      <c r="E634" s="11" t="s">
        <v>5573</v>
      </c>
      <c r="F634" s="12" t="str">
        <f t="shared" si="77"/>
        <v>74.90.1</v>
      </c>
      <c r="G634" s="12" t="s">
        <v>5573</v>
      </c>
      <c r="H634" s="12" t="s">
        <v>2569</v>
      </c>
      <c r="I634" s="13" t="str">
        <f t="shared" si="70"/>
        <v>74901</v>
      </c>
      <c r="J634" s="13" t="s">
        <v>2569</v>
      </c>
      <c r="K634" s="14" t="s">
        <v>5575</v>
      </c>
      <c r="L634" s="9" t="str">
        <f t="shared" si="71"/>
        <v>74.90.1 - Poradenství v oblasti bezpečnosti a ochrany zdraví při práci</v>
      </c>
      <c r="M634" s="9" t="s">
        <v>5576</v>
      </c>
      <c r="V634" s="13" t="s">
        <v>2569</v>
      </c>
      <c r="W634" s="12" t="s">
        <v>5573</v>
      </c>
      <c r="X634" t="str">
        <f t="shared" si="72"/>
        <v>74901</v>
      </c>
      <c r="Y634" t="s">
        <v>2569</v>
      </c>
    </row>
    <row r="635" spans="1:25" ht="15.75" x14ac:dyDescent="0.25">
      <c r="A635" s="9">
        <v>5</v>
      </c>
      <c r="B635" s="9"/>
      <c r="C635" s="16"/>
      <c r="D635" s="16"/>
      <c r="E635" s="11" t="s">
        <v>5577</v>
      </c>
      <c r="F635" s="12" t="str">
        <f t="shared" si="77"/>
        <v>74.90.2</v>
      </c>
      <c r="G635" s="12" t="s">
        <v>5577</v>
      </c>
      <c r="H635" s="12" t="s">
        <v>2573</v>
      </c>
      <c r="I635" s="13" t="str">
        <f t="shared" si="70"/>
        <v>74902</v>
      </c>
      <c r="J635" s="13" t="s">
        <v>2573</v>
      </c>
      <c r="K635" s="14" t="s">
        <v>5579</v>
      </c>
      <c r="L635" s="9" t="str">
        <f t="shared" si="71"/>
        <v>74.90.2 - Poradenství v oblasti požární ochrany</v>
      </c>
      <c r="M635" s="9" t="s">
        <v>5580</v>
      </c>
      <c r="V635" s="13" t="s">
        <v>2573</v>
      </c>
      <c r="W635" s="12" t="s">
        <v>5577</v>
      </c>
      <c r="X635" t="str">
        <f t="shared" si="72"/>
        <v>74902</v>
      </c>
      <c r="Y635" t="s">
        <v>2573</v>
      </c>
    </row>
    <row r="636" spans="1:25" ht="15.75" x14ac:dyDescent="0.25">
      <c r="A636" s="9">
        <v>5</v>
      </c>
      <c r="B636" s="9"/>
      <c r="C636" s="16"/>
      <c r="D636" s="16"/>
      <c r="E636" s="11" t="s">
        <v>5581</v>
      </c>
      <c r="F636" s="12" t="str">
        <f t="shared" si="77"/>
        <v>74.90.9</v>
      </c>
      <c r="G636" s="12" t="s">
        <v>5581</v>
      </c>
      <c r="H636" s="12" t="s">
        <v>2576</v>
      </c>
      <c r="I636" s="13" t="str">
        <f t="shared" si="70"/>
        <v>74909</v>
      </c>
      <c r="J636" s="13" t="s">
        <v>2576</v>
      </c>
      <c r="K636" s="14" t="s">
        <v>2577</v>
      </c>
      <c r="L636" s="9" t="str">
        <f t="shared" si="71"/>
        <v>74.90.9 - Jiné profesní, vědecké a technické činnosti j. n.</v>
      </c>
      <c r="M636" s="9" t="s">
        <v>5582</v>
      </c>
      <c r="V636" s="13" t="s">
        <v>2576</v>
      </c>
      <c r="W636" s="12" t="s">
        <v>5581</v>
      </c>
      <c r="X636" t="str">
        <f t="shared" si="72"/>
        <v>74909</v>
      </c>
      <c r="Y636" t="s">
        <v>2576</v>
      </c>
    </row>
    <row r="637" spans="1:25" x14ac:dyDescent="0.25">
      <c r="A637" s="9">
        <v>4</v>
      </c>
      <c r="B637" s="9"/>
      <c r="C637" s="10"/>
      <c r="D637" s="10"/>
      <c r="E637" s="11" t="s">
        <v>5583</v>
      </c>
      <c r="F637" s="12" t="str">
        <f>E637</f>
        <v>75.00</v>
      </c>
      <c r="G637" s="12" t="s">
        <v>5583</v>
      </c>
      <c r="H637" s="12" t="s">
        <v>5584</v>
      </c>
      <c r="I637" s="13" t="str">
        <f t="shared" si="70"/>
        <v>75000</v>
      </c>
      <c r="J637" s="13" t="s">
        <v>2579</v>
      </c>
      <c r="K637" s="14" t="s">
        <v>2580</v>
      </c>
      <c r="L637" s="9" t="str">
        <f t="shared" si="71"/>
        <v>75.00 - Veterinární činnosti</v>
      </c>
      <c r="M637" s="9" t="s">
        <v>5585</v>
      </c>
      <c r="V637" s="13" t="s">
        <v>2579</v>
      </c>
      <c r="W637" s="12" t="s">
        <v>5583</v>
      </c>
      <c r="X637" t="str">
        <f t="shared" si="72"/>
        <v>75000</v>
      </c>
      <c r="Y637" t="s">
        <v>2579</v>
      </c>
    </row>
    <row r="638" spans="1:25" ht="15.75" x14ac:dyDescent="0.25">
      <c r="A638" s="9">
        <v>4</v>
      </c>
      <c r="B638" s="9"/>
      <c r="C638" s="10"/>
      <c r="D638" s="21"/>
      <c r="E638" s="11" t="s">
        <v>5586</v>
      </c>
      <c r="F638" s="12" t="str">
        <f t="shared" ref="F638:F648" si="78">E638</f>
        <v>77.11</v>
      </c>
      <c r="G638" s="12" t="s">
        <v>5586</v>
      </c>
      <c r="H638" s="12" t="s">
        <v>5587</v>
      </c>
      <c r="I638" s="13" t="str">
        <f t="shared" si="70"/>
        <v>77110</v>
      </c>
      <c r="J638" s="13" t="s">
        <v>2582</v>
      </c>
      <c r="K638" s="14" t="s">
        <v>5589</v>
      </c>
      <c r="L638" s="9" t="str">
        <f t="shared" si="71"/>
        <v>77.11 - Pronájem a leasing automobilů a jiných lehkých motorových vozidel, kromě motocyklů</v>
      </c>
      <c r="M638" s="9" t="s">
        <v>5590</v>
      </c>
      <c r="V638" s="13" t="s">
        <v>2582</v>
      </c>
      <c r="W638" s="12" t="s">
        <v>5586</v>
      </c>
      <c r="X638" t="str">
        <f t="shared" si="72"/>
        <v>77110</v>
      </c>
      <c r="Y638" t="s">
        <v>2582</v>
      </c>
    </row>
    <row r="639" spans="1:25" x14ac:dyDescent="0.25">
      <c r="A639" s="9">
        <v>4</v>
      </c>
      <c r="B639" s="9"/>
      <c r="C639" s="10"/>
      <c r="D639" s="10"/>
      <c r="E639" s="11" t="s">
        <v>5591</v>
      </c>
      <c r="F639" s="12" t="str">
        <f t="shared" si="78"/>
        <v>77.12</v>
      </c>
      <c r="G639" s="12" t="s">
        <v>5591</v>
      </c>
      <c r="H639" s="12" t="s">
        <v>5592</v>
      </c>
      <c r="I639" s="13" t="str">
        <f t="shared" si="70"/>
        <v>77120</v>
      </c>
      <c r="J639" s="13" t="s">
        <v>2586</v>
      </c>
      <c r="K639" s="14" t="s">
        <v>2587</v>
      </c>
      <c r="L639" s="9" t="str">
        <f t="shared" si="71"/>
        <v>77.12 - Pronájem a leasing nákladních automobilů</v>
      </c>
      <c r="M639" s="9" t="s">
        <v>5593</v>
      </c>
      <c r="V639" s="13" t="s">
        <v>2586</v>
      </c>
      <c r="W639" s="12" t="s">
        <v>5591</v>
      </c>
      <c r="X639" t="str">
        <f t="shared" si="72"/>
        <v>77120</v>
      </c>
      <c r="Y639" t="s">
        <v>2586</v>
      </c>
    </row>
    <row r="640" spans="1:25" x14ac:dyDescent="0.25">
      <c r="A640" s="9">
        <v>4</v>
      </c>
      <c r="B640" s="9"/>
      <c r="C640" s="10"/>
      <c r="D640" s="10"/>
      <c r="E640" s="11" t="s">
        <v>5594</v>
      </c>
      <c r="F640" s="12" t="str">
        <f t="shared" si="78"/>
        <v>77.21</v>
      </c>
      <c r="G640" s="12" t="s">
        <v>5594</v>
      </c>
      <c r="H640" s="12" t="s">
        <v>5595</v>
      </c>
      <c r="I640" s="13" t="str">
        <f t="shared" si="70"/>
        <v>77210</v>
      </c>
      <c r="J640" s="13" t="s">
        <v>2590</v>
      </c>
      <c r="K640" s="14" t="s">
        <v>2591</v>
      </c>
      <c r="L640" s="9" t="str">
        <f t="shared" si="71"/>
        <v>77.21 - Pronájem a leasing rekreačních a sportovních potřeb</v>
      </c>
      <c r="M640" s="9" t="s">
        <v>5596</v>
      </c>
      <c r="V640" s="13" t="s">
        <v>2590</v>
      </c>
      <c r="W640" s="12" t="s">
        <v>5594</v>
      </c>
      <c r="X640" t="str">
        <f t="shared" si="72"/>
        <v>77210</v>
      </c>
      <c r="Y640" t="s">
        <v>2590</v>
      </c>
    </row>
    <row r="641" spans="1:25" x14ac:dyDescent="0.25">
      <c r="A641" s="9">
        <v>4</v>
      </c>
      <c r="B641" s="9"/>
      <c r="C641" s="10"/>
      <c r="D641" s="10"/>
      <c r="E641" s="11" t="s">
        <v>5597</v>
      </c>
      <c r="F641" s="12" t="str">
        <f t="shared" si="78"/>
        <v>77.22</v>
      </c>
      <c r="G641" s="12" t="s">
        <v>5597</v>
      </c>
      <c r="H641" s="12" t="s">
        <v>5598</v>
      </c>
      <c r="I641" s="13" t="str">
        <f t="shared" si="70"/>
        <v>77220</v>
      </c>
      <c r="J641" s="13" t="s">
        <v>2593</v>
      </c>
      <c r="K641" s="14" t="s">
        <v>2594</v>
      </c>
      <c r="L641" s="9" t="str">
        <f t="shared" si="71"/>
        <v>77.22 - Pronájem videokazet a disků</v>
      </c>
      <c r="M641" s="9" t="s">
        <v>5599</v>
      </c>
      <c r="V641" s="13" t="s">
        <v>2593</v>
      </c>
      <c r="W641" s="12" t="s">
        <v>5597</v>
      </c>
      <c r="X641" t="str">
        <f t="shared" si="72"/>
        <v>77220</v>
      </c>
      <c r="Y641" t="s">
        <v>2593</v>
      </c>
    </row>
    <row r="642" spans="1:25" x14ac:dyDescent="0.25">
      <c r="A642" s="9">
        <v>4</v>
      </c>
      <c r="B642" s="9"/>
      <c r="C642" s="10"/>
      <c r="D642" s="10"/>
      <c r="E642" s="11" t="s">
        <v>5600</v>
      </c>
      <c r="F642" s="12" t="str">
        <f t="shared" si="78"/>
        <v>77.29</v>
      </c>
      <c r="G642" s="12" t="s">
        <v>5600</v>
      </c>
      <c r="H642" s="12" t="s">
        <v>5601</v>
      </c>
      <c r="I642" s="13" t="str">
        <f t="shared" si="70"/>
        <v>77290</v>
      </c>
      <c r="J642" s="13" t="s">
        <v>2597</v>
      </c>
      <c r="K642" s="14" t="s">
        <v>5603</v>
      </c>
      <c r="L642" s="9" t="str">
        <f t="shared" si="71"/>
        <v>77.29 - Pronájem a leasing ostatních výrobků pro osobní potřebu a převážně pro domácnost</v>
      </c>
      <c r="M642" s="9" t="s">
        <v>5604</v>
      </c>
      <c r="V642" s="13" t="s">
        <v>2597</v>
      </c>
      <c r="W642" s="12" t="s">
        <v>5600</v>
      </c>
      <c r="X642" t="str">
        <f t="shared" si="72"/>
        <v>77290</v>
      </c>
      <c r="Y642" t="s">
        <v>2597</v>
      </c>
    </row>
    <row r="643" spans="1:25" x14ac:dyDescent="0.25">
      <c r="A643" s="9">
        <v>4</v>
      </c>
      <c r="B643" s="9"/>
      <c r="C643" s="10"/>
      <c r="D643" s="10"/>
      <c r="E643" s="11" t="s">
        <v>5605</v>
      </c>
      <c r="F643" s="12" t="str">
        <f t="shared" si="78"/>
        <v>77.31</v>
      </c>
      <c r="G643" s="12" t="s">
        <v>5605</v>
      </c>
      <c r="H643" s="12" t="s">
        <v>5606</v>
      </c>
      <c r="I643" s="13" t="str">
        <f t="shared" si="70"/>
        <v>77310</v>
      </c>
      <c r="J643" s="13" t="s">
        <v>2600</v>
      </c>
      <c r="K643" s="14" t="s">
        <v>2601</v>
      </c>
      <c r="L643" s="9" t="str">
        <f t="shared" si="71"/>
        <v>77.31 - Pronájem a leasing zemědělských strojů a zařízení</v>
      </c>
      <c r="M643" s="9" t="s">
        <v>5607</v>
      </c>
      <c r="V643" s="13" t="s">
        <v>2600</v>
      </c>
      <c r="W643" s="12" t="s">
        <v>5605</v>
      </c>
      <c r="X643" t="str">
        <f t="shared" si="72"/>
        <v>77310</v>
      </c>
      <c r="Y643" t="s">
        <v>2600</v>
      </c>
    </row>
    <row r="644" spans="1:25" x14ac:dyDescent="0.25">
      <c r="A644" s="9">
        <v>4</v>
      </c>
      <c r="B644" s="9"/>
      <c r="C644" s="10"/>
      <c r="D644" s="10"/>
      <c r="E644" s="11" t="s">
        <v>5608</v>
      </c>
      <c r="F644" s="12" t="str">
        <f t="shared" si="78"/>
        <v>77.32</v>
      </c>
      <c r="G644" s="12" t="s">
        <v>5608</v>
      </c>
      <c r="H644" s="12" t="s">
        <v>5609</v>
      </c>
      <c r="I644" s="13" t="str">
        <f t="shared" ref="I644:I707" si="79">IF(LEN(H644)=1,H644,IF(LEN(H644)=2,_xlfn.CONCAT(H644,"000"),IF(LEN(H644)=3,_xlfn.CONCAT(H644,"00"),IF(LEN(H644)=4,_xlfn.CONCAT(H644,"0"),IF(LEN(H644)=5,_xlfn.CONCAT(H644,""),H644)))))</f>
        <v>77320</v>
      </c>
      <c r="J644" s="13" t="s">
        <v>2603</v>
      </c>
      <c r="K644" s="14" t="s">
        <v>5611</v>
      </c>
      <c r="L644" s="9" t="str">
        <f t="shared" ref="L644:L707" si="80">G644&amp;" - "&amp;K644</f>
        <v xml:space="preserve">77.32 - Pronájem a leasing stavebních strojů a zařízení </v>
      </c>
      <c r="M644" s="9" t="s">
        <v>5612</v>
      </c>
      <c r="V644" s="13" t="s">
        <v>2603</v>
      </c>
      <c r="W644" s="12" t="s">
        <v>5608</v>
      </c>
      <c r="X644" t="str">
        <f t="shared" si="72"/>
        <v>77320</v>
      </c>
      <c r="Y644" t="s">
        <v>2603</v>
      </c>
    </row>
    <row r="645" spans="1:25" x14ac:dyDescent="0.25">
      <c r="A645" s="9">
        <v>4</v>
      </c>
      <c r="B645" s="9"/>
      <c r="C645" s="10"/>
      <c r="D645" s="10"/>
      <c r="E645" s="11" t="s">
        <v>5613</v>
      </c>
      <c r="F645" s="12" t="str">
        <f t="shared" si="78"/>
        <v>77.33</v>
      </c>
      <c r="G645" s="12" t="s">
        <v>5613</v>
      </c>
      <c r="H645" s="12" t="s">
        <v>5614</v>
      </c>
      <c r="I645" s="13" t="str">
        <f t="shared" si="79"/>
        <v>77330</v>
      </c>
      <c r="J645" s="13" t="s">
        <v>2606</v>
      </c>
      <c r="K645" s="14" t="s">
        <v>5616</v>
      </c>
      <c r="L645" s="9" t="str">
        <f t="shared" si="80"/>
        <v>77.33 - Pronájem a leasing kancelářských strojů a zařízení, včetně počítačů</v>
      </c>
      <c r="M645" s="9" t="s">
        <v>5617</v>
      </c>
      <c r="V645" s="13" t="s">
        <v>2606</v>
      </c>
      <c r="W645" s="12" t="s">
        <v>5613</v>
      </c>
      <c r="X645" t="str">
        <f t="shared" ref="X645:X708" si="81">CLEAN(V645)</f>
        <v>77330</v>
      </c>
      <c r="Y645" t="s">
        <v>2606</v>
      </c>
    </row>
    <row r="646" spans="1:25" x14ac:dyDescent="0.25">
      <c r="A646" s="9">
        <v>4</v>
      </c>
      <c r="B646" s="9"/>
      <c r="C646" s="10"/>
      <c r="D646" s="10"/>
      <c r="E646" s="11" t="s">
        <v>5618</v>
      </c>
      <c r="F646" s="12" t="str">
        <f t="shared" si="78"/>
        <v>77.34</v>
      </c>
      <c r="G646" s="12" t="s">
        <v>5618</v>
      </c>
      <c r="H646" s="12" t="s">
        <v>5619</v>
      </c>
      <c r="I646" s="13" t="str">
        <f t="shared" si="79"/>
        <v>77340</v>
      </c>
      <c r="J646" s="13" t="s">
        <v>2609</v>
      </c>
      <c r="K646" s="14" t="s">
        <v>2610</v>
      </c>
      <c r="L646" s="9" t="str">
        <f t="shared" si="80"/>
        <v>77.34 - Pronájem a leasing vodních dopravních prostředků</v>
      </c>
      <c r="M646" s="9" t="s">
        <v>5620</v>
      </c>
      <c r="V646" s="13" t="s">
        <v>2609</v>
      </c>
      <c r="W646" s="12" t="s">
        <v>5618</v>
      </c>
      <c r="X646" t="str">
        <f t="shared" si="81"/>
        <v>77340</v>
      </c>
      <c r="Y646" t="s">
        <v>2609</v>
      </c>
    </row>
    <row r="647" spans="1:25" x14ac:dyDescent="0.25">
      <c r="A647" s="9">
        <v>4</v>
      </c>
      <c r="B647" s="9"/>
      <c r="C647" s="10"/>
      <c r="D647" s="10"/>
      <c r="E647" s="11" t="s">
        <v>5621</v>
      </c>
      <c r="F647" s="12" t="str">
        <f t="shared" si="78"/>
        <v>77.35</v>
      </c>
      <c r="G647" s="12" t="s">
        <v>5621</v>
      </c>
      <c r="H647" s="12" t="s">
        <v>5622</v>
      </c>
      <c r="I647" s="13" t="str">
        <f t="shared" si="79"/>
        <v>77350</v>
      </c>
      <c r="J647" s="13" t="s">
        <v>2612</v>
      </c>
      <c r="K647" s="14" t="s">
        <v>2613</v>
      </c>
      <c r="L647" s="9" t="str">
        <f t="shared" si="80"/>
        <v>77.35 - Pronájem a leasing leteckých dopravních prostředků</v>
      </c>
      <c r="M647" s="9" t="s">
        <v>5623</v>
      </c>
      <c r="V647" s="13" t="s">
        <v>2612</v>
      </c>
      <c r="W647" s="12" t="s">
        <v>5621</v>
      </c>
      <c r="X647" t="str">
        <f t="shared" si="81"/>
        <v>77350</v>
      </c>
      <c r="Y647" t="s">
        <v>2612</v>
      </c>
    </row>
    <row r="648" spans="1:25" x14ac:dyDescent="0.25">
      <c r="A648" s="9">
        <v>4</v>
      </c>
      <c r="B648" s="9"/>
      <c r="C648" s="10"/>
      <c r="D648" s="10"/>
      <c r="E648" s="11" t="s">
        <v>5624</v>
      </c>
      <c r="F648" s="12" t="str">
        <f t="shared" si="78"/>
        <v>77.39</v>
      </c>
      <c r="G648" s="12" t="s">
        <v>5624</v>
      </c>
      <c r="H648" s="12" t="s">
        <v>5625</v>
      </c>
      <c r="I648" s="13" t="str">
        <f t="shared" si="79"/>
        <v>77390</v>
      </c>
      <c r="J648" s="13" t="s">
        <v>2615</v>
      </c>
      <c r="K648" s="14" t="s">
        <v>2616</v>
      </c>
      <c r="L648" s="9" t="str">
        <f t="shared" si="80"/>
        <v>77.39 - Pronájem a leasing ostatních strojů, zařízení a výrobků j. n.</v>
      </c>
      <c r="M648" s="9" t="s">
        <v>5626</v>
      </c>
      <c r="V648" s="13" t="s">
        <v>2615</v>
      </c>
      <c r="W648" s="12" t="s">
        <v>5624</v>
      </c>
      <c r="X648" t="str">
        <f t="shared" si="81"/>
        <v>77390</v>
      </c>
      <c r="Y648" t="s">
        <v>2615</v>
      </c>
    </row>
    <row r="649" spans="1:25" x14ac:dyDescent="0.25">
      <c r="A649" s="9">
        <v>4</v>
      </c>
      <c r="B649" s="9"/>
      <c r="C649" s="10"/>
      <c r="D649" s="10"/>
      <c r="E649" s="11" t="s">
        <v>5627</v>
      </c>
      <c r="F649" s="12" t="str">
        <f>E649</f>
        <v>77.40</v>
      </c>
      <c r="G649" s="12" t="s">
        <v>5627</v>
      </c>
      <c r="H649" s="12" t="s">
        <v>5628</v>
      </c>
      <c r="I649" s="13" t="str">
        <f t="shared" si="79"/>
        <v>77400</v>
      </c>
      <c r="J649" s="13" t="s">
        <v>2619</v>
      </c>
      <c r="K649" s="17" t="s">
        <v>2620</v>
      </c>
      <c r="L649" s="9" t="str">
        <f t="shared" si="80"/>
        <v>77.40 - Leasing duševního vlastnictví a podobných produktů, kromě děl chráněných autorským právem</v>
      </c>
      <c r="M649" s="9" t="s">
        <v>5629</v>
      </c>
      <c r="V649" s="13" t="s">
        <v>2619</v>
      </c>
      <c r="W649" s="12" t="s">
        <v>5627</v>
      </c>
      <c r="X649" t="str">
        <f t="shared" si="81"/>
        <v>77400</v>
      </c>
      <c r="Y649" t="s">
        <v>2619</v>
      </c>
    </row>
    <row r="650" spans="1:25" x14ac:dyDescent="0.25">
      <c r="A650" s="9">
        <v>4</v>
      </c>
      <c r="B650" s="9"/>
      <c r="C650" s="10"/>
      <c r="D650" s="10"/>
      <c r="E650" s="11" t="s">
        <v>5630</v>
      </c>
      <c r="F650" s="12" t="str">
        <f>E650</f>
        <v>78.10</v>
      </c>
      <c r="G650" s="12" t="s">
        <v>5630</v>
      </c>
      <c r="H650" s="12" t="s">
        <v>5631</v>
      </c>
      <c r="I650" s="13" t="str">
        <f t="shared" si="79"/>
        <v>78100</v>
      </c>
      <c r="J650" s="13" t="s">
        <v>2623</v>
      </c>
      <c r="K650" s="14" t="s">
        <v>2624</v>
      </c>
      <c r="L650" s="9" t="str">
        <f t="shared" si="80"/>
        <v>78.10 - Činnosti agentur zprostředkujících zaměstnání</v>
      </c>
      <c r="M650" s="9" t="s">
        <v>5632</v>
      </c>
      <c r="V650" s="13" t="s">
        <v>2623</v>
      </c>
      <c r="W650" s="12" t="s">
        <v>5630</v>
      </c>
      <c r="X650" t="str">
        <f t="shared" si="81"/>
        <v>78100</v>
      </c>
      <c r="Y650" t="s">
        <v>2623</v>
      </c>
    </row>
    <row r="651" spans="1:25" ht="15.75" x14ac:dyDescent="0.25">
      <c r="A651" s="9">
        <v>4</v>
      </c>
      <c r="B651" s="9"/>
      <c r="C651" s="10"/>
      <c r="D651" s="21"/>
      <c r="E651" s="11" t="s">
        <v>5633</v>
      </c>
      <c r="F651" s="12" t="str">
        <f>E651</f>
        <v>78.20</v>
      </c>
      <c r="G651" s="12" t="s">
        <v>5633</v>
      </c>
      <c r="H651" s="12" t="s">
        <v>5634</v>
      </c>
      <c r="I651" s="13" t="str">
        <f t="shared" si="79"/>
        <v>78200</v>
      </c>
      <c r="J651" s="13" t="s">
        <v>2626</v>
      </c>
      <c r="K651" s="14" t="s">
        <v>2627</v>
      </c>
      <c r="L651" s="9" t="str">
        <f t="shared" si="80"/>
        <v>78.20 - Činnosti agentur zprostředkujících práci na přechodnou dobu</v>
      </c>
      <c r="M651" s="9" t="s">
        <v>5635</v>
      </c>
      <c r="V651" s="13" t="s">
        <v>2626</v>
      </c>
      <c r="W651" s="12" t="s">
        <v>5633</v>
      </c>
      <c r="X651" t="str">
        <f t="shared" si="81"/>
        <v>78200</v>
      </c>
      <c r="Y651" t="s">
        <v>2626</v>
      </c>
    </row>
    <row r="652" spans="1:25" x14ac:dyDescent="0.25">
      <c r="A652" s="9">
        <v>4</v>
      </c>
      <c r="B652" s="9"/>
      <c r="C652" s="10"/>
      <c r="D652" s="10"/>
      <c r="E652" s="11" t="s">
        <v>5636</v>
      </c>
      <c r="F652" s="12" t="str">
        <f>E652</f>
        <v>78.30</v>
      </c>
      <c r="G652" s="12" t="s">
        <v>5636</v>
      </c>
      <c r="H652" s="12" t="s">
        <v>5637</v>
      </c>
      <c r="I652" s="13" t="str">
        <f t="shared" si="79"/>
        <v>78300</v>
      </c>
      <c r="J652" s="13" t="s">
        <v>2630</v>
      </c>
      <c r="K652" s="17" t="s">
        <v>2631</v>
      </c>
      <c r="L652" s="9" t="str">
        <f t="shared" si="80"/>
        <v>78.30 - Ostatní poskytování lidských zdrojů</v>
      </c>
      <c r="M652" s="9" t="s">
        <v>5638</v>
      </c>
      <c r="V652" s="13" t="s">
        <v>2630</v>
      </c>
      <c r="W652" s="12" t="s">
        <v>5636</v>
      </c>
      <c r="X652" t="str">
        <f t="shared" si="81"/>
        <v>78300</v>
      </c>
      <c r="Y652" t="s">
        <v>2630</v>
      </c>
    </row>
    <row r="653" spans="1:25" x14ac:dyDescent="0.25">
      <c r="A653" s="9">
        <v>4</v>
      </c>
      <c r="B653" s="9"/>
      <c r="C653" s="10"/>
      <c r="D653" s="10"/>
      <c r="E653" s="11" t="s">
        <v>5639</v>
      </c>
      <c r="F653" s="12" t="str">
        <f t="shared" ref="F653:F657" si="82">E653</f>
        <v>79.11</v>
      </c>
      <c r="G653" s="12" t="s">
        <v>5639</v>
      </c>
      <c r="H653" s="12" t="s">
        <v>5640</v>
      </c>
      <c r="I653" s="13" t="str">
        <f t="shared" si="79"/>
        <v>79110</v>
      </c>
      <c r="J653" s="13" t="s">
        <v>2634</v>
      </c>
      <c r="K653" s="14" t="s">
        <v>5641</v>
      </c>
      <c r="L653" s="9" t="str">
        <f t="shared" si="80"/>
        <v xml:space="preserve">79.11 - Činnosti cestovních agentur </v>
      </c>
      <c r="M653" s="9" t="s">
        <v>5642</v>
      </c>
      <c r="V653" s="13" t="s">
        <v>2634</v>
      </c>
      <c r="W653" s="12" t="s">
        <v>5639</v>
      </c>
      <c r="X653" t="str">
        <f t="shared" si="81"/>
        <v>79110</v>
      </c>
      <c r="Y653" t="s">
        <v>2634</v>
      </c>
    </row>
    <row r="654" spans="1:25" x14ac:dyDescent="0.25">
      <c r="A654" s="9">
        <v>4</v>
      </c>
      <c r="B654" s="9"/>
      <c r="C654" s="10"/>
      <c r="D654" s="10"/>
      <c r="E654" s="11" t="s">
        <v>5643</v>
      </c>
      <c r="F654" s="12" t="str">
        <f t="shared" si="82"/>
        <v>79.12</v>
      </c>
      <c r="G654" s="12" t="s">
        <v>5643</v>
      </c>
      <c r="H654" s="12" t="s">
        <v>5644</v>
      </c>
      <c r="I654" s="13" t="str">
        <f t="shared" si="79"/>
        <v>79120</v>
      </c>
      <c r="J654" s="13" t="s">
        <v>2643</v>
      </c>
      <c r="K654" s="14" t="s">
        <v>2644</v>
      </c>
      <c r="L654" s="9" t="str">
        <f t="shared" si="80"/>
        <v>79.12 - Činnosti cestovních kanceláří</v>
      </c>
      <c r="M654" s="9" t="s">
        <v>5645</v>
      </c>
      <c r="V654" s="13" t="s">
        <v>2643</v>
      </c>
      <c r="W654" s="12" t="s">
        <v>5643</v>
      </c>
      <c r="X654" t="str">
        <f t="shared" si="81"/>
        <v>79120</v>
      </c>
      <c r="Y654" t="s">
        <v>2643</v>
      </c>
    </row>
    <row r="655" spans="1:25" x14ac:dyDescent="0.25">
      <c r="A655" s="9">
        <v>4</v>
      </c>
      <c r="B655" s="9"/>
      <c r="C655" s="10"/>
      <c r="D655" s="10"/>
      <c r="E655" s="11" t="s">
        <v>5646</v>
      </c>
      <c r="F655" s="12" t="str">
        <f t="shared" si="82"/>
        <v>79.90</v>
      </c>
      <c r="G655" s="12" t="s">
        <v>5646</v>
      </c>
      <c r="H655" s="12" t="s">
        <v>5647</v>
      </c>
      <c r="I655" s="13" t="str">
        <f t="shared" si="79"/>
        <v>79900</v>
      </c>
      <c r="J655" s="13" t="s">
        <v>2646</v>
      </c>
      <c r="K655" s="17" t="s">
        <v>2647</v>
      </c>
      <c r="L655" s="9" t="str">
        <f t="shared" si="80"/>
        <v>79.90 - Ostatní rezervační a související činnosti</v>
      </c>
      <c r="M655" s="9" t="s">
        <v>5648</v>
      </c>
      <c r="V655" s="13" t="s">
        <v>2646</v>
      </c>
      <c r="W655" s="12" t="s">
        <v>5646</v>
      </c>
      <c r="X655" t="str">
        <f t="shared" si="81"/>
        <v>79900</v>
      </c>
      <c r="Y655" t="s">
        <v>2646</v>
      </c>
    </row>
    <row r="656" spans="1:25" ht="15.75" x14ac:dyDescent="0.25">
      <c r="A656" s="9">
        <v>5</v>
      </c>
      <c r="B656" s="9"/>
      <c r="C656" s="16"/>
      <c r="D656" s="16"/>
      <c r="E656" s="22" t="s">
        <v>5649</v>
      </c>
      <c r="F656" s="12" t="str">
        <f t="shared" si="82"/>
        <v>79.90.1</v>
      </c>
      <c r="G656" s="12" t="s">
        <v>5649</v>
      </c>
      <c r="H656" s="12" t="s">
        <v>2654</v>
      </c>
      <c r="I656" s="13" t="str">
        <f t="shared" si="79"/>
        <v>79901</v>
      </c>
      <c r="J656" s="13" t="s">
        <v>2654</v>
      </c>
      <c r="K656" s="14" t="s">
        <v>2655</v>
      </c>
      <c r="L656" s="9" t="str">
        <f t="shared" si="80"/>
        <v>79.90.1 - Průvodcovské činnosti</v>
      </c>
      <c r="M656" s="9" t="s">
        <v>5650</v>
      </c>
      <c r="V656" s="13" t="s">
        <v>2654</v>
      </c>
      <c r="W656" s="12" t="s">
        <v>5649</v>
      </c>
      <c r="X656" t="str">
        <f t="shared" si="81"/>
        <v>79901</v>
      </c>
      <c r="Y656" t="s">
        <v>2654</v>
      </c>
    </row>
    <row r="657" spans="1:25" ht="15.75" x14ac:dyDescent="0.25">
      <c r="A657" s="9">
        <v>5</v>
      </c>
      <c r="B657" s="9"/>
      <c r="C657" s="16"/>
      <c r="D657" s="16"/>
      <c r="E657" s="11" t="s">
        <v>5651</v>
      </c>
      <c r="F657" s="12" t="str">
        <f t="shared" si="82"/>
        <v>79.90.9</v>
      </c>
      <c r="G657" s="12" t="s">
        <v>5651</v>
      </c>
      <c r="H657" s="12" t="s">
        <v>2658</v>
      </c>
      <c r="I657" s="13" t="str">
        <f t="shared" si="79"/>
        <v>79909</v>
      </c>
      <c r="J657" s="13" t="s">
        <v>2658</v>
      </c>
      <c r="K657" s="14" t="s">
        <v>2659</v>
      </c>
      <c r="L657" s="9" t="str">
        <f t="shared" si="80"/>
        <v>79.90.9 - Ostatní rezervační a související činnosti j. n.</v>
      </c>
      <c r="M657" s="9" t="s">
        <v>5652</v>
      </c>
      <c r="V657" s="13" t="s">
        <v>2658</v>
      </c>
      <c r="W657" s="12" t="s">
        <v>5651</v>
      </c>
      <c r="X657" t="str">
        <f t="shared" si="81"/>
        <v>79909</v>
      </c>
      <c r="Y657" t="s">
        <v>2658</v>
      </c>
    </row>
    <row r="658" spans="1:25" x14ac:dyDescent="0.25">
      <c r="A658" s="9">
        <v>4</v>
      </c>
      <c r="B658" s="9"/>
      <c r="C658" s="10"/>
      <c r="D658" s="10"/>
      <c r="E658" s="11" t="s">
        <v>5653</v>
      </c>
      <c r="F658" s="12" t="str">
        <f>E658</f>
        <v>80.10</v>
      </c>
      <c r="G658" s="12" t="s">
        <v>5653</v>
      </c>
      <c r="H658" s="12" t="s">
        <v>5654</v>
      </c>
      <c r="I658" s="13" t="str">
        <f t="shared" si="79"/>
        <v>80100</v>
      </c>
      <c r="J658" s="13" t="s">
        <v>2661</v>
      </c>
      <c r="K658" s="14" t="s">
        <v>2662</v>
      </c>
      <c r="L658" s="9" t="str">
        <f t="shared" si="80"/>
        <v>80.10 - Činnosti soukromých bezpečnostních agentur</v>
      </c>
      <c r="M658" s="9" t="s">
        <v>5655</v>
      </c>
      <c r="V658" s="13" t="s">
        <v>2661</v>
      </c>
      <c r="W658" s="12" t="s">
        <v>5653</v>
      </c>
      <c r="X658" t="str">
        <f t="shared" si="81"/>
        <v>80100</v>
      </c>
      <c r="Y658" t="s">
        <v>2661</v>
      </c>
    </row>
    <row r="659" spans="1:25" x14ac:dyDescent="0.25">
      <c r="A659" s="9">
        <v>4</v>
      </c>
      <c r="B659" s="9"/>
      <c r="C659" s="10"/>
      <c r="D659" s="10"/>
      <c r="E659" s="11" t="s">
        <v>5656</v>
      </c>
      <c r="F659" s="12" t="str">
        <f>E659</f>
        <v>80.20</v>
      </c>
      <c r="G659" s="12" t="s">
        <v>5656</v>
      </c>
      <c r="H659" s="12" t="s">
        <v>5657</v>
      </c>
      <c r="I659" s="13" t="str">
        <f t="shared" si="79"/>
        <v>80200</v>
      </c>
      <c r="J659" s="13" t="s">
        <v>2666</v>
      </c>
      <c r="K659" s="17" t="s">
        <v>5659</v>
      </c>
      <c r="L659" s="9" t="str">
        <f t="shared" si="80"/>
        <v>80.20 - Činnosti související s provozem bezpečnostních systémů</v>
      </c>
      <c r="M659" s="9" t="s">
        <v>5660</v>
      </c>
      <c r="V659" s="13" t="s">
        <v>2666</v>
      </c>
      <c r="W659" s="12" t="s">
        <v>5656</v>
      </c>
      <c r="X659" t="str">
        <f t="shared" si="81"/>
        <v>80200</v>
      </c>
      <c r="Y659" t="s">
        <v>2666</v>
      </c>
    </row>
    <row r="660" spans="1:25" x14ac:dyDescent="0.25">
      <c r="A660" s="9">
        <v>4</v>
      </c>
      <c r="B660" s="9"/>
      <c r="C660" s="10"/>
      <c r="D660" s="10"/>
      <c r="E660" s="11" t="s">
        <v>5661</v>
      </c>
      <c r="F660" s="12" t="str">
        <f>E660</f>
        <v>80.30</v>
      </c>
      <c r="G660" s="12" t="s">
        <v>5661</v>
      </c>
      <c r="H660" s="12" t="s">
        <v>5662</v>
      </c>
      <c r="I660" s="13" t="str">
        <f t="shared" si="79"/>
        <v>80300</v>
      </c>
      <c r="J660" s="13" t="s">
        <v>2670</v>
      </c>
      <c r="K660" s="14" t="s">
        <v>5663</v>
      </c>
      <c r="L660" s="9" t="str">
        <f t="shared" si="80"/>
        <v xml:space="preserve">80.30 - Pátrací činnosti </v>
      </c>
      <c r="M660" s="9" t="s">
        <v>5664</v>
      </c>
      <c r="V660" s="13" t="s">
        <v>2670</v>
      </c>
      <c r="W660" s="12" t="s">
        <v>5661</v>
      </c>
      <c r="X660" t="str">
        <f t="shared" si="81"/>
        <v>80300</v>
      </c>
      <c r="Y660" t="s">
        <v>2670</v>
      </c>
    </row>
    <row r="661" spans="1:25" x14ac:dyDescent="0.25">
      <c r="A661" s="9">
        <v>4</v>
      </c>
      <c r="B661" s="9"/>
      <c r="C661" s="10"/>
      <c r="D661" s="10"/>
      <c r="E661" s="11" t="s">
        <v>5665</v>
      </c>
      <c r="F661" s="12" t="str">
        <f>E661</f>
        <v>81.10</v>
      </c>
      <c r="G661" s="12" t="s">
        <v>5665</v>
      </c>
      <c r="H661" s="12" t="s">
        <v>5666</v>
      </c>
      <c r="I661" s="13" t="str">
        <f t="shared" si="79"/>
        <v>81100</v>
      </c>
      <c r="J661" s="13" t="s">
        <v>2673</v>
      </c>
      <c r="K661" s="14" t="s">
        <v>5667</v>
      </c>
      <c r="L661" s="9" t="str">
        <f t="shared" si="80"/>
        <v xml:space="preserve">81.10 - Kombinované pomocné činnosti </v>
      </c>
      <c r="M661" s="9" t="s">
        <v>5668</v>
      </c>
      <c r="V661" s="13" t="s">
        <v>2673</v>
      </c>
      <c r="W661" s="12" t="s">
        <v>5665</v>
      </c>
      <c r="X661" t="str">
        <f t="shared" si="81"/>
        <v>81100</v>
      </c>
      <c r="Y661" t="s">
        <v>2673</v>
      </c>
    </row>
    <row r="662" spans="1:25" x14ac:dyDescent="0.25">
      <c r="A662" s="9">
        <v>4</v>
      </c>
      <c r="B662" s="9"/>
      <c r="C662" s="10"/>
      <c r="D662" s="10"/>
      <c r="E662" s="11" t="s">
        <v>5669</v>
      </c>
      <c r="F662" s="12" t="str">
        <f t="shared" ref="F662:F664" si="83">E662</f>
        <v>81.21</v>
      </c>
      <c r="G662" s="12" t="s">
        <v>5669</v>
      </c>
      <c r="H662" s="12" t="s">
        <v>5670</v>
      </c>
      <c r="I662" s="13" t="str">
        <f t="shared" si="79"/>
        <v>81210</v>
      </c>
      <c r="J662" s="13" t="s">
        <v>2677</v>
      </c>
      <c r="K662" s="14" t="s">
        <v>2678</v>
      </c>
      <c r="L662" s="9" t="str">
        <f t="shared" si="80"/>
        <v>81.21 - Všeobecný úklid budov</v>
      </c>
      <c r="M662" s="9" t="s">
        <v>5671</v>
      </c>
      <c r="V662" s="13" t="s">
        <v>2677</v>
      </c>
      <c r="W662" s="12" t="s">
        <v>5669</v>
      </c>
      <c r="X662" t="str">
        <f t="shared" si="81"/>
        <v>81210</v>
      </c>
      <c r="Y662" t="s">
        <v>2677</v>
      </c>
    </row>
    <row r="663" spans="1:25" x14ac:dyDescent="0.25">
      <c r="A663" s="9">
        <v>4</v>
      </c>
      <c r="B663" s="9"/>
      <c r="C663" s="10"/>
      <c r="D663" s="10"/>
      <c r="E663" s="11" t="s">
        <v>5672</v>
      </c>
      <c r="F663" s="12" t="str">
        <f t="shared" si="83"/>
        <v>81.22</v>
      </c>
      <c r="G663" s="12" t="s">
        <v>5672</v>
      </c>
      <c r="H663" s="12" t="s">
        <v>5673</v>
      </c>
      <c r="I663" s="13" t="str">
        <f t="shared" si="79"/>
        <v>81220</v>
      </c>
      <c r="J663" s="13" t="s">
        <v>1484</v>
      </c>
      <c r="K663" s="14" t="s">
        <v>1485</v>
      </c>
      <c r="L663" s="9" t="str">
        <f t="shared" si="80"/>
        <v>81.22 - Specializované čištění a úklid budov a průmyslových zařízení</v>
      </c>
      <c r="M663" s="9" t="s">
        <v>5674</v>
      </c>
      <c r="V663" s="13" t="s">
        <v>1484</v>
      </c>
      <c r="W663" s="12" t="s">
        <v>5672</v>
      </c>
      <c r="X663" t="str">
        <f t="shared" si="81"/>
        <v>81220</v>
      </c>
      <c r="Y663" t="s">
        <v>1484</v>
      </c>
    </row>
    <row r="664" spans="1:25" x14ac:dyDescent="0.25">
      <c r="A664" s="9">
        <v>4</v>
      </c>
      <c r="B664" s="9"/>
      <c r="C664" s="10"/>
      <c r="D664" s="10"/>
      <c r="E664" s="11" t="s">
        <v>5675</v>
      </c>
      <c r="F664" s="12" t="str">
        <f t="shared" si="83"/>
        <v>81.29</v>
      </c>
      <c r="G664" s="12" t="s">
        <v>5675</v>
      </c>
      <c r="H664" s="12" t="s">
        <v>5676</v>
      </c>
      <c r="I664" s="13" t="str">
        <f t="shared" si="79"/>
        <v>81290</v>
      </c>
      <c r="J664" s="13" t="s">
        <v>2684</v>
      </c>
      <c r="K664" s="14" t="s">
        <v>2685</v>
      </c>
      <c r="L664" s="9" t="str">
        <f t="shared" si="80"/>
        <v>81.29 - Ostatní úklidové činnosti</v>
      </c>
      <c r="M664" s="9" t="s">
        <v>5677</v>
      </c>
      <c r="V664" s="13" t="s">
        <v>2684</v>
      </c>
      <c r="W664" s="12" t="s">
        <v>5675</v>
      </c>
      <c r="X664" t="str">
        <f t="shared" si="81"/>
        <v>81290</v>
      </c>
      <c r="Y664" t="s">
        <v>2684</v>
      </c>
    </row>
    <row r="665" spans="1:25" x14ac:dyDescent="0.25">
      <c r="A665" s="9">
        <v>4</v>
      </c>
      <c r="B665" s="9"/>
      <c r="C665" s="10"/>
      <c r="D665" s="10"/>
      <c r="E665" s="11" t="s">
        <v>5678</v>
      </c>
      <c r="F665" s="12" t="str">
        <f>E665</f>
        <v>81.30</v>
      </c>
      <c r="G665" s="12" t="s">
        <v>5678</v>
      </c>
      <c r="H665" s="12" t="s">
        <v>5679</v>
      </c>
      <c r="I665" s="13" t="str">
        <f t="shared" si="79"/>
        <v>81300</v>
      </c>
      <c r="J665" s="13" t="s">
        <v>2688</v>
      </c>
      <c r="K665" s="17" t="s">
        <v>5681</v>
      </c>
      <c r="L665" s="9" t="str">
        <f t="shared" si="80"/>
        <v>81.30 - Činnosti související s úpravou krajiny</v>
      </c>
      <c r="M665" s="9" t="s">
        <v>5682</v>
      </c>
      <c r="V665" s="13" t="s">
        <v>2688</v>
      </c>
      <c r="W665" s="12" t="s">
        <v>5678</v>
      </c>
      <c r="X665" t="str">
        <f t="shared" si="81"/>
        <v>81300</v>
      </c>
      <c r="Y665" t="s">
        <v>2688</v>
      </c>
    </row>
    <row r="666" spans="1:25" x14ac:dyDescent="0.25">
      <c r="A666" s="9">
        <v>4</v>
      </c>
      <c r="B666" s="9"/>
      <c r="C666" s="10"/>
      <c r="D666" s="10"/>
      <c r="E666" s="11" t="s">
        <v>5683</v>
      </c>
      <c r="F666" s="12" t="str">
        <f t="shared" ref="F666:F667" si="84">E666</f>
        <v>82.11</v>
      </c>
      <c r="G666" s="12" t="s">
        <v>5683</v>
      </c>
      <c r="H666" s="12" t="s">
        <v>5684</v>
      </c>
      <c r="I666" s="13" t="str">
        <f t="shared" si="79"/>
        <v>82110</v>
      </c>
      <c r="J666" s="13" t="s">
        <v>2692</v>
      </c>
      <c r="K666" s="14" t="s">
        <v>5685</v>
      </c>
      <c r="L666" s="9" t="str">
        <f t="shared" si="80"/>
        <v xml:space="preserve">82.11 - Univerzální administrativní činnosti </v>
      </c>
      <c r="M666" s="9" t="s">
        <v>5686</v>
      </c>
      <c r="V666" s="13" t="s">
        <v>2692</v>
      </c>
      <c r="W666" s="12" t="s">
        <v>5683</v>
      </c>
      <c r="X666" t="str">
        <f t="shared" si="81"/>
        <v>82110</v>
      </c>
      <c r="Y666" t="s">
        <v>2692</v>
      </c>
    </row>
    <row r="667" spans="1:25" x14ac:dyDescent="0.25">
      <c r="A667" s="9">
        <v>4</v>
      </c>
      <c r="B667" s="9"/>
      <c r="C667" s="10"/>
      <c r="D667" s="10"/>
      <c r="E667" s="11" t="s">
        <v>5687</v>
      </c>
      <c r="F667" s="12" t="str">
        <f t="shared" si="84"/>
        <v>82.19</v>
      </c>
      <c r="G667" s="12" t="s">
        <v>5687</v>
      </c>
      <c r="H667" s="12" t="s">
        <v>5688</v>
      </c>
      <c r="I667" s="13" t="str">
        <f t="shared" si="79"/>
        <v>82190</v>
      </c>
      <c r="J667" s="13" t="s">
        <v>2697</v>
      </c>
      <c r="K667" s="14" t="s">
        <v>5689</v>
      </c>
      <c r="L667" s="9" t="str">
        <f t="shared" si="80"/>
        <v xml:space="preserve">82.19 - Kopírování, příprava dokumentů a ostatní specializované kancelářské podpůrné činnosti </v>
      </c>
      <c r="M667" s="9" t="s">
        <v>5690</v>
      </c>
      <c r="V667" s="13" t="s">
        <v>2697</v>
      </c>
      <c r="W667" s="12" t="s">
        <v>5687</v>
      </c>
      <c r="X667" t="str">
        <f t="shared" si="81"/>
        <v>82190</v>
      </c>
      <c r="Y667" t="s">
        <v>2697</v>
      </c>
    </row>
    <row r="668" spans="1:25" x14ac:dyDescent="0.25">
      <c r="A668" s="9">
        <v>4</v>
      </c>
      <c r="B668" s="9"/>
      <c r="C668" s="10"/>
      <c r="D668" s="10"/>
      <c r="E668" s="11" t="s">
        <v>5691</v>
      </c>
      <c r="F668" s="12" t="str">
        <f>E668</f>
        <v>82.20</v>
      </c>
      <c r="G668" s="12" t="s">
        <v>5691</v>
      </c>
      <c r="H668" s="12" t="s">
        <v>5692</v>
      </c>
      <c r="I668" s="13" t="str">
        <f t="shared" si="79"/>
        <v>82200</v>
      </c>
      <c r="J668" s="13" t="s">
        <v>2701</v>
      </c>
      <c r="K668" s="14" t="s">
        <v>2702</v>
      </c>
      <c r="L668" s="9" t="str">
        <f t="shared" si="80"/>
        <v>82.20 - Činnosti zprostředkovatelských středisek po telefonu</v>
      </c>
      <c r="M668" s="9" t="s">
        <v>5693</v>
      </c>
      <c r="V668" s="13" t="s">
        <v>2701</v>
      </c>
      <c r="W668" s="12" t="s">
        <v>5691</v>
      </c>
      <c r="X668" t="str">
        <f t="shared" si="81"/>
        <v>82200</v>
      </c>
      <c r="Y668" t="s">
        <v>2701</v>
      </c>
    </row>
    <row r="669" spans="1:25" x14ac:dyDescent="0.25">
      <c r="A669" s="9">
        <v>4</v>
      </c>
      <c r="B669" s="9"/>
      <c r="C669" s="10"/>
      <c r="D669" s="10"/>
      <c r="E669" s="11" t="s">
        <v>5694</v>
      </c>
      <c r="F669" s="12" t="str">
        <f>E669</f>
        <v>82.30</v>
      </c>
      <c r="G669" s="12" t="s">
        <v>5694</v>
      </c>
      <c r="H669" s="12" t="s">
        <v>5695</v>
      </c>
      <c r="I669" s="13" t="str">
        <f t="shared" si="79"/>
        <v>82300</v>
      </c>
      <c r="J669" s="13" t="s">
        <v>2705</v>
      </c>
      <c r="K669" s="14" t="s">
        <v>5696</v>
      </c>
      <c r="L669" s="9" t="str">
        <f t="shared" si="80"/>
        <v>82.30 - Pořádání konferencí a hospodářských výstav</v>
      </c>
      <c r="M669" s="9" t="s">
        <v>5697</v>
      </c>
      <c r="V669" s="13" t="s">
        <v>2705</v>
      </c>
      <c r="W669" s="12" t="s">
        <v>5694</v>
      </c>
      <c r="X669" t="str">
        <f t="shared" si="81"/>
        <v>82300</v>
      </c>
      <c r="Y669" t="s">
        <v>2705</v>
      </c>
    </row>
    <row r="670" spans="1:25" x14ac:dyDescent="0.25">
      <c r="A670" s="9">
        <v>4</v>
      </c>
      <c r="B670" s="9"/>
      <c r="C670" s="10"/>
      <c r="D670" s="10"/>
      <c r="E670" s="11" t="s">
        <v>5698</v>
      </c>
      <c r="F670" s="12" t="str">
        <f t="shared" ref="F670:F683" si="85">E670</f>
        <v>82.91</v>
      </c>
      <c r="G670" s="12" t="s">
        <v>5698</v>
      </c>
      <c r="H670" s="12" t="s">
        <v>5699</v>
      </c>
      <c r="I670" s="13" t="str">
        <f t="shared" si="79"/>
        <v>82910</v>
      </c>
      <c r="J670" s="13" t="s">
        <v>2713</v>
      </c>
      <c r="K670" s="14" t="s">
        <v>2714</v>
      </c>
      <c r="L670" s="9" t="str">
        <f t="shared" si="80"/>
        <v>82.91 - Inkasní činnosti, ověřování solventnosti zákazníka</v>
      </c>
      <c r="M670" s="9" t="s">
        <v>5700</v>
      </c>
      <c r="V670" s="13" t="s">
        <v>2713</v>
      </c>
      <c r="W670" s="12" t="s">
        <v>5698</v>
      </c>
      <c r="X670" t="str">
        <f t="shared" si="81"/>
        <v>82910</v>
      </c>
      <c r="Y670" t="s">
        <v>2713</v>
      </c>
    </row>
    <row r="671" spans="1:25" x14ac:dyDescent="0.25">
      <c r="A671" s="9">
        <v>4</v>
      </c>
      <c r="B671" s="9"/>
      <c r="C671" s="10"/>
      <c r="D671" s="10"/>
      <c r="E671" s="11" t="s">
        <v>5701</v>
      </c>
      <c r="F671" s="12" t="str">
        <f t="shared" si="85"/>
        <v>82.92</v>
      </c>
      <c r="G671" s="12" t="s">
        <v>5701</v>
      </c>
      <c r="H671" s="12" t="s">
        <v>5702</v>
      </c>
      <c r="I671" s="13" t="str">
        <f t="shared" si="79"/>
        <v>82920</v>
      </c>
      <c r="J671" s="13" t="s">
        <v>2717</v>
      </c>
      <c r="K671" s="14" t="s">
        <v>2718</v>
      </c>
      <c r="L671" s="9" t="str">
        <f t="shared" si="80"/>
        <v>82.92 - Balicí činnosti</v>
      </c>
      <c r="M671" s="9" t="s">
        <v>5703</v>
      </c>
      <c r="V671" s="13" t="s">
        <v>2717</v>
      </c>
      <c r="W671" s="12" t="s">
        <v>5701</v>
      </c>
      <c r="X671" t="str">
        <f t="shared" si="81"/>
        <v>82920</v>
      </c>
      <c r="Y671" t="s">
        <v>2717</v>
      </c>
    </row>
    <row r="672" spans="1:25" x14ac:dyDescent="0.25">
      <c r="A672" s="9">
        <v>4</v>
      </c>
      <c r="B672" s="9"/>
      <c r="C672" s="10"/>
      <c r="D672" s="10"/>
      <c r="E672" s="11" t="s">
        <v>5704</v>
      </c>
      <c r="F672" s="12" t="str">
        <f t="shared" si="85"/>
        <v>82.99</v>
      </c>
      <c r="G672" s="12" t="s">
        <v>5704</v>
      </c>
      <c r="H672" s="12" t="s">
        <v>5705</v>
      </c>
      <c r="I672" s="13" t="str">
        <f t="shared" si="79"/>
        <v>82990</v>
      </c>
      <c r="J672" s="13" t="s">
        <v>2720</v>
      </c>
      <c r="K672" s="14" t="s">
        <v>2721</v>
      </c>
      <c r="L672" s="9" t="str">
        <f t="shared" si="80"/>
        <v>82.99 - Ostatní podpůrné činnosti pro podnikání j. n.</v>
      </c>
      <c r="M672" s="9" t="s">
        <v>5706</v>
      </c>
      <c r="V672" s="13" t="s">
        <v>2720</v>
      </c>
      <c r="W672" s="12" t="s">
        <v>5704</v>
      </c>
      <c r="X672" t="str">
        <f t="shared" si="81"/>
        <v>82990</v>
      </c>
      <c r="Y672" t="s">
        <v>2720</v>
      </c>
    </row>
    <row r="673" spans="1:25" x14ac:dyDescent="0.25">
      <c r="A673" s="9">
        <v>4</v>
      </c>
      <c r="B673" s="9"/>
      <c r="C673" s="10"/>
      <c r="D673" s="10"/>
      <c r="E673" s="11" t="s">
        <v>5707</v>
      </c>
      <c r="F673" s="12" t="str">
        <f t="shared" si="85"/>
        <v>84.11</v>
      </c>
      <c r="G673" s="12" t="s">
        <v>5707</v>
      </c>
      <c r="H673" s="12" t="s">
        <v>5708</v>
      </c>
      <c r="I673" s="13" t="str">
        <f t="shared" si="79"/>
        <v>84110</v>
      </c>
      <c r="J673" s="13" t="s">
        <v>2746</v>
      </c>
      <c r="K673" s="14" t="s">
        <v>2747</v>
      </c>
      <c r="L673" s="9" t="str">
        <f t="shared" si="80"/>
        <v>84.11 - Všeobecné činnosti veřejné správy</v>
      </c>
      <c r="M673" s="9" t="s">
        <v>5709</v>
      </c>
      <c r="V673" s="13" t="s">
        <v>2746</v>
      </c>
      <c r="W673" s="12" t="s">
        <v>5707</v>
      </c>
      <c r="X673" t="str">
        <f t="shared" si="81"/>
        <v>84110</v>
      </c>
      <c r="Y673" t="s">
        <v>2746</v>
      </c>
    </row>
    <row r="674" spans="1:25" x14ac:dyDescent="0.25">
      <c r="A674" s="9">
        <v>4</v>
      </c>
      <c r="B674" s="9"/>
      <c r="C674" s="10"/>
      <c r="D674" s="10"/>
      <c r="E674" s="11" t="s">
        <v>5710</v>
      </c>
      <c r="F674" s="12" t="str">
        <f t="shared" si="85"/>
        <v>84.12</v>
      </c>
      <c r="G674" s="12" t="s">
        <v>5710</v>
      </c>
      <c r="H674" s="12" t="s">
        <v>5711</v>
      </c>
      <c r="I674" s="13" t="str">
        <f t="shared" si="79"/>
        <v>84120</v>
      </c>
      <c r="J674" s="13" t="s">
        <v>2750</v>
      </c>
      <c r="K674" s="14" t="s">
        <v>5713</v>
      </c>
      <c r="L674" s="9" t="str">
        <f t="shared" si="80"/>
        <v>84.12 - Regulace činností souvisejících s poskytováním zdravotní péče, vzděláváním, kulturou a sociální péčí, kromě sociálního zabezpečení</v>
      </c>
      <c r="M674" s="9" t="s">
        <v>5714</v>
      </c>
      <c r="V674" s="13" t="s">
        <v>2750</v>
      </c>
      <c r="W674" s="12" t="s">
        <v>5710</v>
      </c>
      <c r="X674" t="str">
        <f t="shared" si="81"/>
        <v>84120</v>
      </c>
      <c r="Y674" t="s">
        <v>2750</v>
      </c>
    </row>
    <row r="675" spans="1:25" x14ac:dyDescent="0.25">
      <c r="A675" s="9">
        <v>4</v>
      </c>
      <c r="B675" s="9"/>
      <c r="C675" s="10"/>
      <c r="D675" s="10"/>
      <c r="E675" s="11" t="s">
        <v>5715</v>
      </c>
      <c r="F675" s="12" t="str">
        <f t="shared" si="85"/>
        <v>84.13</v>
      </c>
      <c r="G675" s="12" t="s">
        <v>5715</v>
      </c>
      <c r="H675" s="12" t="s">
        <v>5716</v>
      </c>
      <c r="I675" s="13" t="str">
        <f t="shared" si="79"/>
        <v>84130</v>
      </c>
      <c r="J675" s="13" t="s">
        <v>2754</v>
      </c>
      <c r="K675" s="14" t="s">
        <v>2755</v>
      </c>
      <c r="L675" s="9" t="str">
        <f t="shared" si="80"/>
        <v>84.13 - Regulace a podpora podnikatelského prostředí</v>
      </c>
      <c r="M675" s="9" t="s">
        <v>5717</v>
      </c>
      <c r="V675" s="13" t="s">
        <v>2754</v>
      </c>
      <c r="W675" s="12" t="s">
        <v>5715</v>
      </c>
      <c r="X675" t="str">
        <f t="shared" si="81"/>
        <v>84130</v>
      </c>
      <c r="Y675" t="s">
        <v>2754</v>
      </c>
    </row>
    <row r="676" spans="1:25" x14ac:dyDescent="0.25">
      <c r="A676" s="9">
        <v>4</v>
      </c>
      <c r="B676" s="9"/>
      <c r="C676" s="10"/>
      <c r="D676" s="10"/>
      <c r="E676" s="11" t="s">
        <v>5718</v>
      </c>
      <c r="F676" s="12" t="str">
        <f t="shared" si="85"/>
        <v>84.21</v>
      </c>
      <c r="G676" s="12" t="s">
        <v>5718</v>
      </c>
      <c r="H676" s="12" t="s">
        <v>5719</v>
      </c>
      <c r="I676" s="13" t="str">
        <f t="shared" si="79"/>
        <v>84210</v>
      </c>
      <c r="J676" s="13" t="s">
        <v>2758</v>
      </c>
      <c r="K676" s="14" t="s">
        <v>5721</v>
      </c>
      <c r="L676" s="9" t="str">
        <f t="shared" si="80"/>
        <v>84.21 - Činnosti v oblasti zahraničních věcí</v>
      </c>
      <c r="M676" s="9" t="s">
        <v>5722</v>
      </c>
      <c r="V676" s="13" t="s">
        <v>2758</v>
      </c>
      <c r="W676" s="12" t="s">
        <v>5718</v>
      </c>
      <c r="X676" t="str">
        <f t="shared" si="81"/>
        <v>84210</v>
      </c>
      <c r="Y676" t="s">
        <v>2758</v>
      </c>
    </row>
    <row r="677" spans="1:25" ht="15.75" x14ac:dyDescent="0.25">
      <c r="A677" s="9">
        <v>5</v>
      </c>
      <c r="B677" s="9"/>
      <c r="C677" s="16"/>
      <c r="D677" s="16"/>
      <c r="E677" s="11" t="s">
        <v>5723</v>
      </c>
      <c r="F677" s="12" t="str">
        <f t="shared" si="85"/>
        <v>84.21.1</v>
      </c>
      <c r="G677" s="12" t="s">
        <v>5723</v>
      </c>
      <c r="H677" s="12" t="s">
        <v>2761</v>
      </c>
      <c r="I677" s="13" t="str">
        <f t="shared" si="79"/>
        <v>84211</v>
      </c>
      <c r="J677" s="13" t="s">
        <v>2761</v>
      </c>
      <c r="K677" s="14" t="s">
        <v>5725</v>
      </c>
      <c r="L677" s="9" t="str">
        <f t="shared" si="80"/>
        <v>84.21.1 - Pomoc cizím zemím při katastrofách nebo v nouzových situacích přímo nebo prostřednictvím mezinárodních organizací</v>
      </c>
      <c r="M677" s="9" t="s">
        <v>5726</v>
      </c>
      <c r="V677" s="13" t="s">
        <v>2761</v>
      </c>
      <c r="W677" s="12" t="s">
        <v>5723</v>
      </c>
      <c r="X677" t="str">
        <f t="shared" si="81"/>
        <v>84211</v>
      </c>
      <c r="Y677" t="s">
        <v>2761</v>
      </c>
    </row>
    <row r="678" spans="1:25" ht="15.75" x14ac:dyDescent="0.25">
      <c r="A678" s="9">
        <v>5</v>
      </c>
      <c r="B678" s="9"/>
      <c r="C678" s="16"/>
      <c r="D678" s="16"/>
      <c r="E678" s="11" t="s">
        <v>5727</v>
      </c>
      <c r="F678" s="12" t="str">
        <f t="shared" si="85"/>
        <v>84.21.2</v>
      </c>
      <c r="G678" s="12" t="s">
        <v>5727</v>
      </c>
      <c r="H678" s="12" t="s">
        <v>2764</v>
      </c>
      <c r="I678" s="13" t="str">
        <f t="shared" si="79"/>
        <v>84212</v>
      </c>
      <c r="J678" s="13" t="s">
        <v>2764</v>
      </c>
      <c r="K678" s="14" t="s">
        <v>2765</v>
      </c>
      <c r="L678" s="9" t="str">
        <f t="shared" si="80"/>
        <v>84.21.2 - Rozvíjení vzájemného přátelství a porozumění mezi národy</v>
      </c>
      <c r="M678" s="9" t="s">
        <v>5728</v>
      </c>
      <c r="V678" s="13" t="s">
        <v>2764</v>
      </c>
      <c r="W678" s="12" t="s">
        <v>5727</v>
      </c>
      <c r="X678" t="str">
        <f t="shared" si="81"/>
        <v>84212</v>
      </c>
      <c r="Y678" t="s">
        <v>2764</v>
      </c>
    </row>
    <row r="679" spans="1:25" ht="15.75" x14ac:dyDescent="0.25">
      <c r="A679" s="9">
        <v>5</v>
      </c>
      <c r="B679" s="9"/>
      <c r="C679" s="16"/>
      <c r="D679" s="16"/>
      <c r="E679" s="11" t="s">
        <v>5729</v>
      </c>
      <c r="F679" s="12" t="str">
        <f t="shared" si="85"/>
        <v>84.21.9</v>
      </c>
      <c r="G679" s="12" t="s">
        <v>5729</v>
      </c>
      <c r="H679" s="12" t="s">
        <v>2767</v>
      </c>
      <c r="I679" s="13" t="str">
        <f t="shared" si="79"/>
        <v>84219</v>
      </c>
      <c r="J679" s="13" t="s">
        <v>2767</v>
      </c>
      <c r="K679" s="14" t="s">
        <v>5731</v>
      </c>
      <c r="L679" s="9" t="str">
        <f t="shared" si="80"/>
        <v>84.21.9 - Ostatní činnosti v oblasti zahraničních věcí</v>
      </c>
      <c r="M679" s="9" t="s">
        <v>5732</v>
      </c>
      <c r="V679" s="13" t="s">
        <v>2767</v>
      </c>
      <c r="W679" s="12" t="s">
        <v>5729</v>
      </c>
      <c r="X679" t="str">
        <f t="shared" si="81"/>
        <v>84219</v>
      </c>
      <c r="Y679" t="s">
        <v>2767</v>
      </c>
    </row>
    <row r="680" spans="1:25" x14ac:dyDescent="0.25">
      <c r="A680" s="9">
        <v>4</v>
      </c>
      <c r="B680" s="9"/>
      <c r="C680" s="10"/>
      <c r="D680" s="10"/>
      <c r="E680" s="11" t="s">
        <v>5733</v>
      </c>
      <c r="F680" s="12" t="str">
        <f t="shared" si="85"/>
        <v>84.22</v>
      </c>
      <c r="G680" s="12" t="s">
        <v>5733</v>
      </c>
      <c r="H680" s="12" t="s">
        <v>5734</v>
      </c>
      <c r="I680" s="13" t="str">
        <f t="shared" si="79"/>
        <v>84220</v>
      </c>
      <c r="J680" s="13" t="s">
        <v>2770</v>
      </c>
      <c r="K680" s="14" t="s">
        <v>5736</v>
      </c>
      <c r="L680" s="9" t="str">
        <f t="shared" si="80"/>
        <v>84.22 - Činnosti v oblasti obrany</v>
      </c>
      <c r="M680" s="9" t="s">
        <v>5737</v>
      </c>
      <c r="V680" s="13" t="s">
        <v>2770</v>
      </c>
      <c r="W680" s="12" t="s">
        <v>5733</v>
      </c>
      <c r="X680" t="str">
        <f t="shared" si="81"/>
        <v>84220</v>
      </c>
      <c r="Y680" t="s">
        <v>2770</v>
      </c>
    </row>
    <row r="681" spans="1:25" x14ac:dyDescent="0.25">
      <c r="A681" s="9">
        <v>4</v>
      </c>
      <c r="B681" s="9"/>
      <c r="C681" s="10"/>
      <c r="D681" s="10"/>
      <c r="E681" s="11" t="s">
        <v>5738</v>
      </c>
      <c r="F681" s="12" t="str">
        <f t="shared" si="85"/>
        <v>84.23</v>
      </c>
      <c r="G681" s="12" t="s">
        <v>5738</v>
      </c>
      <c r="H681" s="12" t="s">
        <v>5739</v>
      </c>
      <c r="I681" s="13" t="str">
        <f t="shared" si="79"/>
        <v>84230</v>
      </c>
      <c r="J681" s="13" t="s">
        <v>2773</v>
      </c>
      <c r="K681" s="14" t="s">
        <v>5741</v>
      </c>
      <c r="L681" s="9" t="str">
        <f t="shared" si="80"/>
        <v>84.23 - Činnosti v oblasti spravedlnosti a soudnictví</v>
      </c>
      <c r="M681" s="9" t="s">
        <v>5742</v>
      </c>
      <c r="V681" s="13" t="s">
        <v>2773</v>
      </c>
      <c r="W681" s="12" t="s">
        <v>5738</v>
      </c>
      <c r="X681" t="str">
        <f t="shared" si="81"/>
        <v>84230</v>
      </c>
      <c r="Y681" t="s">
        <v>2773</v>
      </c>
    </row>
    <row r="682" spans="1:25" x14ac:dyDescent="0.25">
      <c r="A682" s="9">
        <v>4</v>
      </c>
      <c r="B682" s="9"/>
      <c r="C682" s="10"/>
      <c r="D682" s="10"/>
      <c r="E682" s="11" t="s">
        <v>5743</v>
      </c>
      <c r="F682" s="12" t="str">
        <f t="shared" si="85"/>
        <v>84.24</v>
      </c>
      <c r="G682" s="12" t="s">
        <v>5743</v>
      </c>
      <c r="H682" s="12" t="s">
        <v>5744</v>
      </c>
      <c r="I682" s="13" t="str">
        <f t="shared" si="79"/>
        <v>84240</v>
      </c>
      <c r="J682" s="13" t="s">
        <v>2776</v>
      </c>
      <c r="K682" s="14" t="s">
        <v>5746</v>
      </c>
      <c r="L682" s="9" t="str">
        <f t="shared" si="80"/>
        <v xml:space="preserve">84.24 - Činnosti v oblasti veřejného pořádku a bezpečnosti </v>
      </c>
      <c r="M682" s="9" t="s">
        <v>5747</v>
      </c>
      <c r="V682" s="13" t="s">
        <v>2776</v>
      </c>
      <c r="W682" s="12" t="s">
        <v>5743</v>
      </c>
      <c r="X682" t="str">
        <f t="shared" si="81"/>
        <v>84240</v>
      </c>
      <c r="Y682" t="s">
        <v>2776</v>
      </c>
    </row>
    <row r="683" spans="1:25" x14ac:dyDescent="0.25">
      <c r="A683" s="9">
        <v>4</v>
      </c>
      <c r="B683" s="9"/>
      <c r="C683" s="10"/>
      <c r="D683" s="10"/>
      <c r="E683" s="11" t="s">
        <v>5748</v>
      </c>
      <c r="F683" s="12" t="str">
        <f t="shared" si="85"/>
        <v>84.25</v>
      </c>
      <c r="G683" s="12" t="s">
        <v>5748</v>
      </c>
      <c r="H683" s="12" t="s">
        <v>5749</v>
      </c>
      <c r="I683" s="13" t="str">
        <f t="shared" si="79"/>
        <v>84250</v>
      </c>
      <c r="J683" s="13" t="s">
        <v>2779</v>
      </c>
      <c r="K683" s="14" t="s">
        <v>5751</v>
      </c>
      <c r="L683" s="9" t="str">
        <f t="shared" si="80"/>
        <v>84.25 - Činnosti v oblasti protipožární ochrany</v>
      </c>
      <c r="M683" s="9" t="s">
        <v>5752</v>
      </c>
      <c r="V683" s="13" t="s">
        <v>2779</v>
      </c>
      <c r="W683" s="12" t="s">
        <v>5748</v>
      </c>
      <c r="X683" t="str">
        <f t="shared" si="81"/>
        <v>84250</v>
      </c>
      <c r="Y683" t="s">
        <v>2779</v>
      </c>
    </row>
    <row r="684" spans="1:25" ht="15.75" x14ac:dyDescent="0.25">
      <c r="A684" s="9">
        <v>4</v>
      </c>
      <c r="B684" s="9"/>
      <c r="C684" s="10"/>
      <c r="D684" s="21"/>
      <c r="E684" s="11" t="s">
        <v>5753</v>
      </c>
      <c r="F684" s="12" t="str">
        <f>E684</f>
        <v>84.30</v>
      </c>
      <c r="G684" s="12" t="s">
        <v>5753</v>
      </c>
      <c r="H684" s="12" t="s">
        <v>5754</v>
      </c>
      <c r="I684" s="13" t="str">
        <f t="shared" si="79"/>
        <v>84300</v>
      </c>
      <c r="J684" s="13" t="s">
        <v>2782</v>
      </c>
      <c r="K684" s="14" t="s">
        <v>5756</v>
      </c>
      <c r="L684" s="9" t="str">
        <f t="shared" si="80"/>
        <v>84.30 - Činnosti v oblasti povinného sociálního zabezpečení</v>
      </c>
      <c r="M684" s="9" t="s">
        <v>5757</v>
      </c>
      <c r="V684" s="13" t="s">
        <v>2782</v>
      </c>
      <c r="W684" s="12" t="s">
        <v>5753</v>
      </c>
      <c r="X684" t="str">
        <f t="shared" si="81"/>
        <v>84300</v>
      </c>
      <c r="Y684" t="s">
        <v>2782</v>
      </c>
    </row>
    <row r="685" spans="1:25" x14ac:dyDescent="0.25">
      <c r="A685" s="9">
        <v>4</v>
      </c>
      <c r="B685" s="9"/>
      <c r="C685" s="10"/>
      <c r="D685" s="10"/>
      <c r="E685" s="11" t="s">
        <v>5758</v>
      </c>
      <c r="F685" s="12" t="str">
        <f>E685</f>
        <v>85.10</v>
      </c>
      <c r="G685" s="12" t="s">
        <v>5758</v>
      </c>
      <c r="H685" s="12" t="s">
        <v>5759</v>
      </c>
      <c r="I685" s="13" t="str">
        <f t="shared" si="79"/>
        <v>85100</v>
      </c>
      <c r="J685" s="13" t="s">
        <v>2786</v>
      </c>
      <c r="K685" s="14" t="s">
        <v>2787</v>
      </c>
      <c r="L685" s="9" t="str">
        <f t="shared" si="80"/>
        <v>85.10 - Předškolní vzdělávání</v>
      </c>
      <c r="M685" s="9" t="s">
        <v>5760</v>
      </c>
      <c r="V685" s="13" t="s">
        <v>2786</v>
      </c>
      <c r="W685" s="12" t="s">
        <v>5758</v>
      </c>
      <c r="X685" t="str">
        <f t="shared" si="81"/>
        <v>85100</v>
      </c>
      <c r="Y685" t="s">
        <v>2786</v>
      </c>
    </row>
    <row r="686" spans="1:25" x14ac:dyDescent="0.25">
      <c r="A686" s="9">
        <v>4</v>
      </c>
      <c r="B686" s="9"/>
      <c r="C686" s="10"/>
      <c r="D686" s="10"/>
      <c r="E686" s="11" t="s">
        <v>5761</v>
      </c>
      <c r="F686" s="12" t="str">
        <f>E686</f>
        <v>85.20</v>
      </c>
      <c r="G686" s="12" t="s">
        <v>5761</v>
      </c>
      <c r="H686" s="12" t="s">
        <v>5762</v>
      </c>
      <c r="I686" s="13" t="str">
        <f t="shared" si="79"/>
        <v>85200</v>
      </c>
      <c r="J686" s="13" t="s">
        <v>2791</v>
      </c>
      <c r="K686" s="14" t="s">
        <v>2792</v>
      </c>
      <c r="L686" s="9" t="str">
        <f t="shared" si="80"/>
        <v>85.20 - Primární vzdělávání</v>
      </c>
      <c r="M686" s="9" t="s">
        <v>5763</v>
      </c>
      <c r="V686" s="13" t="s">
        <v>2791</v>
      </c>
      <c r="W686" s="12" t="s">
        <v>5761</v>
      </c>
      <c r="X686" t="str">
        <f t="shared" si="81"/>
        <v>85200</v>
      </c>
      <c r="Y686" t="s">
        <v>2791</v>
      </c>
    </row>
    <row r="687" spans="1:25" x14ac:dyDescent="0.25">
      <c r="A687" s="9">
        <v>4</v>
      </c>
      <c r="B687" s="9"/>
      <c r="C687" s="10"/>
      <c r="D687" s="10"/>
      <c r="E687" s="11" t="s">
        <v>5764</v>
      </c>
      <c r="F687" s="12" t="str">
        <f t="shared" ref="F687:F705" si="86">E687</f>
        <v>85.31</v>
      </c>
      <c r="G687" s="12" t="s">
        <v>5764</v>
      </c>
      <c r="H687" s="12" t="s">
        <v>5765</v>
      </c>
      <c r="I687" s="13" t="str">
        <f t="shared" si="79"/>
        <v>85310</v>
      </c>
      <c r="J687" s="13" t="s">
        <v>2795</v>
      </c>
      <c r="K687" s="14" t="s">
        <v>5766</v>
      </c>
      <c r="L687" s="9" t="str">
        <f t="shared" si="80"/>
        <v>85.31 - Sekundární všeobecné vzdělávání</v>
      </c>
      <c r="M687" s="9" t="s">
        <v>5767</v>
      </c>
      <c r="V687" s="13" t="s">
        <v>2795</v>
      </c>
      <c r="W687" s="12" t="s">
        <v>5764</v>
      </c>
      <c r="X687" t="str">
        <f t="shared" si="81"/>
        <v>85310</v>
      </c>
      <c r="Y687" t="s">
        <v>2795</v>
      </c>
    </row>
    <row r="688" spans="1:25" ht="15.75" x14ac:dyDescent="0.25">
      <c r="A688" s="9">
        <v>5</v>
      </c>
      <c r="B688" s="9"/>
      <c r="C688" s="16"/>
      <c r="D688" s="16"/>
      <c r="E688" s="11" t="s">
        <v>5768</v>
      </c>
      <c r="F688" s="12" t="str">
        <f t="shared" si="86"/>
        <v>85.31.1</v>
      </c>
      <c r="G688" s="12" t="s">
        <v>5768</v>
      </c>
      <c r="H688" s="12" t="s">
        <v>2798</v>
      </c>
      <c r="I688" s="13" t="str">
        <f t="shared" si="79"/>
        <v>85311</v>
      </c>
      <c r="J688" s="13" t="s">
        <v>2798</v>
      </c>
      <c r="K688" s="14" t="s">
        <v>2799</v>
      </c>
      <c r="L688" s="9" t="str">
        <f t="shared" si="80"/>
        <v>85.31.1 - Základní vzdělávání na druhém stupni základních škol</v>
      </c>
      <c r="M688" s="9" t="s">
        <v>5769</v>
      </c>
      <c r="V688" s="13" t="s">
        <v>2798</v>
      </c>
      <c r="W688" s="12" t="s">
        <v>5768</v>
      </c>
      <c r="X688" t="str">
        <f t="shared" si="81"/>
        <v>85311</v>
      </c>
      <c r="Y688" t="s">
        <v>2798</v>
      </c>
    </row>
    <row r="689" spans="1:25" ht="15.75" x14ac:dyDescent="0.25">
      <c r="A689" s="9">
        <v>5</v>
      </c>
      <c r="B689" s="9"/>
      <c r="C689" s="16"/>
      <c r="D689" s="16"/>
      <c r="E689" s="11" t="s">
        <v>5770</v>
      </c>
      <c r="F689" s="12" t="str">
        <f t="shared" si="86"/>
        <v>85.31.2</v>
      </c>
      <c r="G689" s="12" t="s">
        <v>5770</v>
      </c>
      <c r="H689" s="12" t="s">
        <v>2802</v>
      </c>
      <c r="I689" s="13" t="str">
        <f t="shared" si="79"/>
        <v>85312</v>
      </c>
      <c r="J689" s="13" t="s">
        <v>2802</v>
      </c>
      <c r="K689" s="17" t="s">
        <v>2803</v>
      </c>
      <c r="L689" s="9" t="str">
        <f t="shared" si="80"/>
        <v>85.31.2 - Střední všeobecné vzdělávání</v>
      </c>
      <c r="M689" s="9" t="s">
        <v>5771</v>
      </c>
      <c r="V689" s="13" t="s">
        <v>2802</v>
      </c>
      <c r="W689" s="12" t="s">
        <v>5770</v>
      </c>
      <c r="X689" t="str">
        <f t="shared" si="81"/>
        <v>85312</v>
      </c>
      <c r="Y689" t="s">
        <v>2802</v>
      </c>
    </row>
    <row r="690" spans="1:25" x14ac:dyDescent="0.25">
      <c r="A690" s="9">
        <v>4</v>
      </c>
      <c r="B690" s="9"/>
      <c r="C690" s="10"/>
      <c r="D690" s="10"/>
      <c r="E690" s="11" t="s">
        <v>5772</v>
      </c>
      <c r="F690" s="12" t="str">
        <f t="shared" si="86"/>
        <v>85.32</v>
      </c>
      <c r="G690" s="12" t="s">
        <v>5772</v>
      </c>
      <c r="H690" s="12" t="s">
        <v>5773</v>
      </c>
      <c r="I690" s="13" t="str">
        <f t="shared" si="79"/>
        <v>85320</v>
      </c>
      <c r="J690" s="13" t="s">
        <v>2807</v>
      </c>
      <c r="K690" s="14" t="s">
        <v>5774</v>
      </c>
      <c r="L690" s="9" t="str">
        <f t="shared" si="80"/>
        <v>85.32 - Sekundární odborné vzdělávání</v>
      </c>
      <c r="M690" s="9" t="s">
        <v>5775</v>
      </c>
      <c r="V690" s="13" t="s">
        <v>2807</v>
      </c>
      <c r="W690" s="12" t="s">
        <v>5772</v>
      </c>
      <c r="X690" t="str">
        <f t="shared" si="81"/>
        <v>85320</v>
      </c>
      <c r="Y690" t="s">
        <v>2807</v>
      </c>
    </row>
    <row r="691" spans="1:25" ht="15.75" x14ac:dyDescent="0.25">
      <c r="A691" s="9">
        <v>5</v>
      </c>
      <c r="B691" s="9"/>
      <c r="C691" s="16"/>
      <c r="D691" s="16"/>
      <c r="E691" s="22" t="s">
        <v>5776</v>
      </c>
      <c r="F691" s="12" t="str">
        <f t="shared" si="86"/>
        <v>85.32.1</v>
      </c>
      <c r="G691" s="12" t="s">
        <v>5776</v>
      </c>
      <c r="H691" s="12" t="s">
        <v>2811</v>
      </c>
      <c r="I691" s="13" t="str">
        <f t="shared" si="79"/>
        <v>85321</v>
      </c>
      <c r="J691" s="13" t="s">
        <v>2811</v>
      </c>
      <c r="K691" s="14" t="s">
        <v>2812</v>
      </c>
      <c r="L691" s="9" t="str">
        <f t="shared" si="80"/>
        <v>85.32.1 - Střední odborné vzdělávání na učilištích</v>
      </c>
      <c r="M691" s="9" t="s">
        <v>5777</v>
      </c>
      <c r="V691" s="13" t="s">
        <v>2811</v>
      </c>
      <c r="W691" s="12" t="s">
        <v>5776</v>
      </c>
      <c r="X691" t="str">
        <f t="shared" si="81"/>
        <v>85321</v>
      </c>
      <c r="Y691" t="s">
        <v>2811</v>
      </c>
    </row>
    <row r="692" spans="1:25" ht="15.75" x14ac:dyDescent="0.25">
      <c r="A692" s="9">
        <v>5</v>
      </c>
      <c r="B692" s="9"/>
      <c r="C692" s="16"/>
      <c r="D692" s="16"/>
      <c r="E692" s="11" t="s">
        <v>5778</v>
      </c>
      <c r="F692" s="12" t="str">
        <f t="shared" si="86"/>
        <v>85.32.2</v>
      </c>
      <c r="G692" s="12" t="s">
        <v>5778</v>
      </c>
      <c r="H692" s="12" t="s">
        <v>2815</v>
      </c>
      <c r="I692" s="13" t="str">
        <f t="shared" si="79"/>
        <v>85322</v>
      </c>
      <c r="J692" s="13" t="s">
        <v>2815</v>
      </c>
      <c r="K692" s="14" t="s">
        <v>2818</v>
      </c>
      <c r="L692" s="9" t="str">
        <f t="shared" si="80"/>
        <v>85.32.2 - Střední odborné vzdělávání na středních odborných školách</v>
      </c>
      <c r="M692" s="9" t="s">
        <v>5779</v>
      </c>
      <c r="V692" s="13" t="s">
        <v>2815</v>
      </c>
      <c r="W692" s="12" t="s">
        <v>5778</v>
      </c>
      <c r="X692" t="str">
        <f t="shared" si="81"/>
        <v>85322</v>
      </c>
      <c r="Y692" t="s">
        <v>2815</v>
      </c>
    </row>
    <row r="693" spans="1:25" x14ac:dyDescent="0.25">
      <c r="A693" s="9">
        <v>4</v>
      </c>
      <c r="B693" s="9"/>
      <c r="C693" s="10"/>
      <c r="D693" s="10"/>
      <c r="E693" s="11" t="s">
        <v>5780</v>
      </c>
      <c r="F693" s="12" t="str">
        <f t="shared" si="86"/>
        <v>85.41</v>
      </c>
      <c r="G693" s="12" t="s">
        <v>5780</v>
      </c>
      <c r="H693" s="12" t="s">
        <v>5781</v>
      </c>
      <c r="I693" s="13" t="str">
        <f t="shared" si="79"/>
        <v>85410</v>
      </c>
      <c r="J693" s="13" t="s">
        <v>2823</v>
      </c>
      <c r="K693" s="14" t="s">
        <v>2824</v>
      </c>
      <c r="L693" s="9" t="str">
        <f t="shared" si="80"/>
        <v>85.41 - Postsekundární nikoli terciární vzdělávání</v>
      </c>
      <c r="M693" s="9" t="s">
        <v>5782</v>
      </c>
      <c r="V693" s="13" t="s">
        <v>2823</v>
      </c>
      <c r="W693" s="12" t="s">
        <v>5780</v>
      </c>
      <c r="X693" t="str">
        <f t="shared" si="81"/>
        <v>85410</v>
      </c>
      <c r="Y693" t="s">
        <v>2823</v>
      </c>
    </row>
    <row r="694" spans="1:25" x14ac:dyDescent="0.25">
      <c r="A694" s="9">
        <v>4</v>
      </c>
      <c r="B694" s="9"/>
      <c r="C694" s="10"/>
      <c r="D694" s="10"/>
      <c r="E694" s="11" t="s">
        <v>5783</v>
      </c>
      <c r="F694" s="12" t="str">
        <f t="shared" si="86"/>
        <v>85.42</v>
      </c>
      <c r="G694" s="12" t="s">
        <v>5783</v>
      </c>
      <c r="H694" s="12" t="s">
        <v>5784</v>
      </c>
      <c r="I694" s="13" t="str">
        <f t="shared" si="79"/>
        <v>85420</v>
      </c>
      <c r="J694" s="13" t="s">
        <v>2829</v>
      </c>
      <c r="K694" s="14" t="s">
        <v>2830</v>
      </c>
      <c r="L694" s="9" t="str">
        <f t="shared" si="80"/>
        <v>85.42 - Terciární vzdělávání</v>
      </c>
      <c r="M694" s="9" t="s">
        <v>5785</v>
      </c>
      <c r="V694" s="13" t="s">
        <v>2829</v>
      </c>
      <c r="W694" s="12" t="s">
        <v>5783</v>
      </c>
      <c r="X694" t="str">
        <f t="shared" si="81"/>
        <v>85420</v>
      </c>
      <c r="Y694" t="s">
        <v>2829</v>
      </c>
    </row>
    <row r="695" spans="1:25" x14ac:dyDescent="0.25">
      <c r="A695" s="9">
        <v>4</v>
      </c>
      <c r="B695" s="9"/>
      <c r="C695" s="10"/>
      <c r="D695" s="10"/>
      <c r="E695" s="11" t="s">
        <v>5786</v>
      </c>
      <c r="F695" s="12" t="str">
        <f t="shared" si="86"/>
        <v>85.51</v>
      </c>
      <c r="G695" s="12" t="s">
        <v>5786</v>
      </c>
      <c r="H695" s="12" t="s">
        <v>5787</v>
      </c>
      <c r="I695" s="13" t="str">
        <f t="shared" si="79"/>
        <v>85510</v>
      </c>
      <c r="J695" s="13" t="s">
        <v>2834</v>
      </c>
      <c r="K695" s="14" t="s">
        <v>2835</v>
      </c>
      <c r="L695" s="9" t="str">
        <f t="shared" si="80"/>
        <v>85.51 - Sportovní a rekreační vzdělávání</v>
      </c>
      <c r="M695" s="9" t="s">
        <v>5788</v>
      </c>
      <c r="V695" s="13" t="s">
        <v>2834</v>
      </c>
      <c r="W695" s="12" t="s">
        <v>5786</v>
      </c>
      <c r="X695" t="str">
        <f t="shared" si="81"/>
        <v>85510</v>
      </c>
      <c r="Y695" t="s">
        <v>2834</v>
      </c>
    </row>
    <row r="696" spans="1:25" x14ac:dyDescent="0.25">
      <c r="A696" s="9">
        <v>4</v>
      </c>
      <c r="B696" s="9"/>
      <c r="C696" s="10"/>
      <c r="D696" s="10"/>
      <c r="E696" s="11" t="s">
        <v>5789</v>
      </c>
      <c r="F696" s="12" t="str">
        <f t="shared" si="86"/>
        <v>85.52</v>
      </c>
      <c r="G696" s="12" t="s">
        <v>5789</v>
      </c>
      <c r="H696" s="12" t="s">
        <v>5790</v>
      </c>
      <c r="I696" s="13" t="str">
        <f t="shared" si="79"/>
        <v>85520</v>
      </c>
      <c r="J696" s="13" t="s">
        <v>2840</v>
      </c>
      <c r="K696" s="14" t="s">
        <v>2841</v>
      </c>
      <c r="L696" s="9" t="str">
        <f t="shared" si="80"/>
        <v>85.52 - Umělecké vzdělávání</v>
      </c>
      <c r="M696" s="9" t="s">
        <v>5791</v>
      </c>
      <c r="V696" s="13" t="s">
        <v>2840</v>
      </c>
      <c r="W696" s="12" t="s">
        <v>5789</v>
      </c>
      <c r="X696" t="str">
        <f t="shared" si="81"/>
        <v>85520</v>
      </c>
      <c r="Y696" t="s">
        <v>2840</v>
      </c>
    </row>
    <row r="697" spans="1:25" x14ac:dyDescent="0.25">
      <c r="A697" s="9">
        <v>4</v>
      </c>
      <c r="B697" s="9"/>
      <c r="C697" s="10"/>
      <c r="D697" s="10"/>
      <c r="E697" s="11" t="s">
        <v>5792</v>
      </c>
      <c r="F697" s="12" t="str">
        <f t="shared" si="86"/>
        <v>85.53</v>
      </c>
      <c r="G697" s="12" t="s">
        <v>5792</v>
      </c>
      <c r="H697" s="12" t="s">
        <v>5793</v>
      </c>
      <c r="I697" s="13" t="str">
        <f t="shared" si="79"/>
        <v>85530</v>
      </c>
      <c r="J697" s="13" t="s">
        <v>2844</v>
      </c>
      <c r="K697" s="14" t="s">
        <v>2845</v>
      </c>
      <c r="L697" s="9" t="str">
        <f t="shared" si="80"/>
        <v>85.53 - Činnosti autoškol a jiných škol řízení</v>
      </c>
      <c r="M697" s="9" t="s">
        <v>5794</v>
      </c>
      <c r="V697" s="13" t="s">
        <v>2844</v>
      </c>
      <c r="W697" s="12" t="s">
        <v>5792</v>
      </c>
      <c r="X697" t="str">
        <f t="shared" si="81"/>
        <v>85530</v>
      </c>
      <c r="Y697" t="s">
        <v>2844</v>
      </c>
    </row>
    <row r="698" spans="1:25" ht="15.75" x14ac:dyDescent="0.25">
      <c r="A698" s="9">
        <v>5</v>
      </c>
      <c r="B698" s="9"/>
      <c r="C698" s="16"/>
      <c r="D698" s="16"/>
      <c r="E698" s="22" t="s">
        <v>5795</v>
      </c>
      <c r="F698" s="12" t="str">
        <f t="shared" si="86"/>
        <v>85.53.1</v>
      </c>
      <c r="G698" s="12" t="s">
        <v>5795</v>
      </c>
      <c r="H698" s="12" t="s">
        <v>2848</v>
      </c>
      <c r="I698" s="13" t="str">
        <f t="shared" si="79"/>
        <v>85531</v>
      </c>
      <c r="J698" s="13" t="s">
        <v>2848</v>
      </c>
      <c r="K698" s="14" t="s">
        <v>2847</v>
      </c>
      <c r="L698" s="9" t="str">
        <f t="shared" si="80"/>
        <v>85.53.1 - Činnosti autoškol</v>
      </c>
      <c r="M698" s="9" t="s">
        <v>5796</v>
      </c>
      <c r="V698" s="13" t="s">
        <v>2848</v>
      </c>
      <c r="W698" s="12" t="s">
        <v>5795</v>
      </c>
      <c r="X698" t="str">
        <f t="shared" si="81"/>
        <v>85531</v>
      </c>
      <c r="Y698" t="s">
        <v>2848</v>
      </c>
    </row>
    <row r="699" spans="1:25" ht="15.75" x14ac:dyDescent="0.25">
      <c r="A699" s="9">
        <v>5</v>
      </c>
      <c r="B699" s="9"/>
      <c r="C699" s="16"/>
      <c r="D699" s="16"/>
      <c r="E699" s="11" t="s">
        <v>5797</v>
      </c>
      <c r="F699" s="12" t="str">
        <f t="shared" si="86"/>
        <v>85.53.2</v>
      </c>
      <c r="G699" s="12" t="s">
        <v>5797</v>
      </c>
      <c r="H699" s="12" t="s">
        <v>2851</v>
      </c>
      <c r="I699" s="13" t="str">
        <f t="shared" si="79"/>
        <v>85532</v>
      </c>
      <c r="J699" s="13" t="s">
        <v>2851</v>
      </c>
      <c r="K699" s="14" t="s">
        <v>2852</v>
      </c>
      <c r="L699" s="9" t="str">
        <f t="shared" si="80"/>
        <v>85.53.2 - Činnosti leteckých škol</v>
      </c>
      <c r="M699" s="9" t="s">
        <v>5798</v>
      </c>
      <c r="V699" s="13" t="s">
        <v>2851</v>
      </c>
      <c r="W699" s="12" t="s">
        <v>5797</v>
      </c>
      <c r="X699" t="str">
        <f t="shared" si="81"/>
        <v>85532</v>
      </c>
      <c r="Y699" t="s">
        <v>2851</v>
      </c>
    </row>
    <row r="700" spans="1:25" ht="15.75" x14ac:dyDescent="0.25">
      <c r="A700" s="9">
        <v>5</v>
      </c>
      <c r="B700" s="9"/>
      <c r="C700" s="16"/>
      <c r="D700" s="16"/>
      <c r="E700" s="11" t="s">
        <v>5799</v>
      </c>
      <c r="F700" s="12" t="str">
        <f t="shared" si="86"/>
        <v>85.53.9</v>
      </c>
      <c r="G700" s="12" t="s">
        <v>5799</v>
      </c>
      <c r="H700" s="12" t="s">
        <v>2854</v>
      </c>
      <c r="I700" s="13" t="str">
        <f t="shared" si="79"/>
        <v>85539</v>
      </c>
      <c r="J700" s="13" t="s">
        <v>2854</v>
      </c>
      <c r="K700" s="14" t="s">
        <v>2855</v>
      </c>
      <c r="L700" s="9" t="str">
        <f t="shared" si="80"/>
        <v>85.53.9 - Činnosti ostatních škol řízení</v>
      </c>
      <c r="M700" s="9" t="s">
        <v>5800</v>
      </c>
      <c r="V700" s="13" t="s">
        <v>2854</v>
      </c>
      <c r="W700" s="12" t="s">
        <v>5799</v>
      </c>
      <c r="X700" t="str">
        <f t="shared" si="81"/>
        <v>85539</v>
      </c>
      <c r="Y700" t="s">
        <v>2854</v>
      </c>
    </row>
    <row r="701" spans="1:25" x14ac:dyDescent="0.25">
      <c r="A701" s="9">
        <v>4</v>
      </c>
      <c r="B701" s="9"/>
      <c r="C701" s="10"/>
      <c r="D701" s="10"/>
      <c r="E701" s="11" t="s">
        <v>5801</v>
      </c>
      <c r="F701" s="12" t="str">
        <f t="shared" si="86"/>
        <v>85.59</v>
      </c>
      <c r="G701" s="12" t="s">
        <v>5801</v>
      </c>
      <c r="H701" s="12" t="s">
        <v>5802</v>
      </c>
      <c r="I701" s="13" t="str">
        <f t="shared" si="79"/>
        <v>85590</v>
      </c>
      <c r="J701" s="13" t="s">
        <v>2857</v>
      </c>
      <c r="K701" s="14" t="s">
        <v>2858</v>
      </c>
      <c r="L701" s="9" t="str">
        <f t="shared" si="80"/>
        <v>85.59 - Ostatní vzdělávání j. n.</v>
      </c>
      <c r="M701" s="9" t="s">
        <v>5803</v>
      </c>
      <c r="V701" s="13" t="s">
        <v>2857</v>
      </c>
      <c r="W701" s="12" t="s">
        <v>5801</v>
      </c>
      <c r="X701" t="str">
        <f t="shared" si="81"/>
        <v>85590</v>
      </c>
      <c r="Y701" t="s">
        <v>2857</v>
      </c>
    </row>
    <row r="702" spans="1:25" ht="15.75" x14ac:dyDescent="0.25">
      <c r="A702" s="9">
        <v>5</v>
      </c>
      <c r="B702" s="9"/>
      <c r="C702" s="16"/>
      <c r="D702" s="16"/>
      <c r="E702" s="11" t="s">
        <v>5804</v>
      </c>
      <c r="F702" s="12" t="str">
        <f t="shared" si="86"/>
        <v>85.59.1</v>
      </c>
      <c r="G702" s="12" t="s">
        <v>5804</v>
      </c>
      <c r="H702" s="12" t="s">
        <v>2860</v>
      </c>
      <c r="I702" s="13" t="str">
        <f t="shared" si="79"/>
        <v>85591</v>
      </c>
      <c r="J702" s="13" t="s">
        <v>2860</v>
      </c>
      <c r="K702" s="14" t="s">
        <v>2861</v>
      </c>
      <c r="L702" s="9" t="str">
        <f t="shared" si="80"/>
        <v>85.59.1 - Vzdělávání v jazykových školách</v>
      </c>
      <c r="M702" s="9" t="s">
        <v>5805</v>
      </c>
      <c r="V702" s="13" t="s">
        <v>2860</v>
      </c>
      <c r="W702" s="12" t="s">
        <v>5804</v>
      </c>
      <c r="X702" t="str">
        <f t="shared" si="81"/>
        <v>85591</v>
      </c>
      <c r="Y702" t="s">
        <v>2860</v>
      </c>
    </row>
    <row r="703" spans="1:25" ht="15.75" x14ac:dyDescent="0.25">
      <c r="A703" s="9">
        <v>5</v>
      </c>
      <c r="B703" s="9"/>
      <c r="C703" s="16"/>
      <c r="D703" s="16"/>
      <c r="E703" s="11" t="s">
        <v>5806</v>
      </c>
      <c r="F703" s="12" t="str">
        <f t="shared" si="86"/>
        <v>85.59.2</v>
      </c>
      <c r="G703" s="12" t="s">
        <v>5806</v>
      </c>
      <c r="H703" s="12" t="s">
        <v>2863</v>
      </c>
      <c r="I703" s="13" t="str">
        <f t="shared" si="79"/>
        <v>85592</v>
      </c>
      <c r="J703" s="13" t="s">
        <v>2863</v>
      </c>
      <c r="K703" s="17" t="s">
        <v>2864</v>
      </c>
      <c r="L703" s="9" t="str">
        <f t="shared" si="80"/>
        <v>85.59.2 - Environmentální vzdělávání</v>
      </c>
      <c r="M703" s="9" t="s">
        <v>5807</v>
      </c>
      <c r="V703" s="13" t="s">
        <v>2863</v>
      </c>
      <c r="W703" s="12" t="s">
        <v>5806</v>
      </c>
      <c r="X703" t="str">
        <f t="shared" si="81"/>
        <v>85592</v>
      </c>
      <c r="Y703" t="s">
        <v>2863</v>
      </c>
    </row>
    <row r="704" spans="1:25" ht="15.75" x14ac:dyDescent="0.25">
      <c r="A704" s="9">
        <v>5</v>
      </c>
      <c r="B704" s="9"/>
      <c r="C704" s="16"/>
      <c r="D704" s="16"/>
      <c r="E704" s="11" t="s">
        <v>5808</v>
      </c>
      <c r="F704" s="12" t="str">
        <f t="shared" si="86"/>
        <v>85.59.3</v>
      </c>
      <c r="G704" s="12" t="s">
        <v>5808</v>
      </c>
      <c r="H704" s="12" t="s">
        <v>2868</v>
      </c>
      <c r="I704" s="13" t="str">
        <f t="shared" si="79"/>
        <v>85593</v>
      </c>
      <c r="J704" s="13" t="s">
        <v>2868</v>
      </c>
      <c r="K704" s="17" t="s">
        <v>2869</v>
      </c>
      <c r="L704" s="9" t="str">
        <f t="shared" si="80"/>
        <v>85.59.3 - Inovační vzdělávání</v>
      </c>
      <c r="M704" s="9" t="s">
        <v>5809</v>
      </c>
      <c r="V704" s="13" t="s">
        <v>2868</v>
      </c>
      <c r="W704" s="12" t="s">
        <v>5808</v>
      </c>
      <c r="X704" t="str">
        <f t="shared" si="81"/>
        <v>85593</v>
      </c>
      <c r="Y704" t="s">
        <v>2868</v>
      </c>
    </row>
    <row r="705" spans="1:25" ht="15.75" x14ac:dyDescent="0.25">
      <c r="A705" s="9">
        <v>5</v>
      </c>
      <c r="B705" s="9"/>
      <c r="C705" s="16"/>
      <c r="D705" s="16"/>
      <c r="E705" s="11" t="s">
        <v>5810</v>
      </c>
      <c r="F705" s="12" t="str">
        <f t="shared" si="86"/>
        <v>85.59.9</v>
      </c>
      <c r="G705" s="12" t="s">
        <v>5810</v>
      </c>
      <c r="H705" s="12" t="s">
        <v>2866</v>
      </c>
      <c r="I705" s="13" t="str">
        <f t="shared" si="79"/>
        <v>85599</v>
      </c>
      <c r="J705" s="13" t="s">
        <v>2866</v>
      </c>
      <c r="K705" s="17" t="s">
        <v>2867</v>
      </c>
      <c r="L705" s="9" t="str">
        <f t="shared" si="80"/>
        <v>85.59.9 - Jiné vzdělávání j. n.</v>
      </c>
      <c r="M705" s="9" t="s">
        <v>5811</v>
      </c>
      <c r="V705" s="13" t="s">
        <v>2866</v>
      </c>
      <c r="W705" s="12" t="s">
        <v>5810</v>
      </c>
      <c r="X705" t="str">
        <f t="shared" si="81"/>
        <v>85599</v>
      </c>
      <c r="Y705" t="s">
        <v>2866</v>
      </c>
    </row>
    <row r="706" spans="1:25" x14ac:dyDescent="0.25">
      <c r="A706" s="9">
        <v>4</v>
      </c>
      <c r="B706" s="9"/>
      <c r="C706" s="10"/>
      <c r="D706" s="10"/>
      <c r="E706" s="11" t="s">
        <v>5812</v>
      </c>
      <c r="F706" s="12" t="str">
        <f>E706</f>
        <v>85.60</v>
      </c>
      <c r="G706" s="12" t="s">
        <v>5812</v>
      </c>
      <c r="H706" s="12" t="s">
        <v>5813</v>
      </c>
      <c r="I706" s="13" t="str">
        <f t="shared" si="79"/>
        <v>85600</v>
      </c>
      <c r="J706" s="13" t="s">
        <v>2872</v>
      </c>
      <c r="K706" s="14" t="s">
        <v>2873</v>
      </c>
      <c r="L706" s="9" t="str">
        <f t="shared" si="80"/>
        <v>85.60 - Podpůrné činnosti ve vzdělávání</v>
      </c>
      <c r="M706" s="9" t="s">
        <v>5814</v>
      </c>
      <c r="V706" s="13" t="s">
        <v>2872</v>
      </c>
      <c r="W706" s="12" t="s">
        <v>5812</v>
      </c>
      <c r="X706" t="str">
        <f t="shared" si="81"/>
        <v>85600</v>
      </c>
      <c r="Y706" t="s">
        <v>2872</v>
      </c>
    </row>
    <row r="707" spans="1:25" x14ac:dyDescent="0.25">
      <c r="A707" s="9">
        <v>4</v>
      </c>
      <c r="B707" s="9"/>
      <c r="C707" s="10"/>
      <c r="D707" s="10"/>
      <c r="E707" s="11" t="s">
        <v>5815</v>
      </c>
      <c r="F707" s="12" t="str">
        <f>E707</f>
        <v>86.10</v>
      </c>
      <c r="G707" s="12" t="s">
        <v>5815</v>
      </c>
      <c r="H707" s="12" t="s">
        <v>5816</v>
      </c>
      <c r="I707" s="13" t="str">
        <f t="shared" si="79"/>
        <v>86100</v>
      </c>
      <c r="J707" s="13" t="s">
        <v>2877</v>
      </c>
      <c r="K707" s="14" t="s">
        <v>2878</v>
      </c>
      <c r="L707" s="9" t="str">
        <f t="shared" si="80"/>
        <v>86.10 - Ústavní zdravotní péče</v>
      </c>
      <c r="M707" s="9" t="s">
        <v>5817</v>
      </c>
      <c r="V707" s="13" t="s">
        <v>2877</v>
      </c>
      <c r="W707" s="12" t="s">
        <v>5815</v>
      </c>
      <c r="X707" t="str">
        <f t="shared" si="81"/>
        <v>86100</v>
      </c>
      <c r="Y707" t="s">
        <v>2877</v>
      </c>
    </row>
    <row r="708" spans="1:25" x14ac:dyDescent="0.25">
      <c r="A708" s="9">
        <v>4</v>
      </c>
      <c r="B708" s="9"/>
      <c r="C708" s="10"/>
      <c r="D708" s="10"/>
      <c r="E708" s="11" t="s">
        <v>5818</v>
      </c>
      <c r="F708" s="12" t="str">
        <f t="shared" ref="F708:F713" si="87">E708</f>
        <v>86.21</v>
      </c>
      <c r="G708" s="12" t="s">
        <v>5818</v>
      </c>
      <c r="H708" s="12" t="s">
        <v>5819</v>
      </c>
      <c r="I708" s="13" t="str">
        <f t="shared" ref="I708:I771" si="88">IF(LEN(H708)=1,H708,IF(LEN(H708)=2,_xlfn.CONCAT(H708,"000"),IF(LEN(H708)=3,_xlfn.CONCAT(H708,"00"),IF(LEN(H708)=4,_xlfn.CONCAT(H708,"0"),IF(LEN(H708)=5,_xlfn.CONCAT(H708,""),H708)))))</f>
        <v>86210</v>
      </c>
      <c r="J708" s="13" t="s">
        <v>2882</v>
      </c>
      <c r="K708" s="14" t="s">
        <v>2883</v>
      </c>
      <c r="L708" s="9" t="str">
        <f t="shared" ref="L708:L771" si="89">G708&amp;" - "&amp;K708</f>
        <v>86.21 - Všeobecná ambulantní zdravotní péče</v>
      </c>
      <c r="M708" s="9" t="s">
        <v>5820</v>
      </c>
      <c r="V708" s="13" t="s">
        <v>2882</v>
      </c>
      <c r="W708" s="12" t="s">
        <v>5818</v>
      </c>
      <c r="X708" t="str">
        <f t="shared" si="81"/>
        <v>86210</v>
      </c>
      <c r="Y708" t="s">
        <v>2882</v>
      </c>
    </row>
    <row r="709" spans="1:25" x14ac:dyDescent="0.25">
      <c r="A709" s="9">
        <v>4</v>
      </c>
      <c r="B709" s="9"/>
      <c r="C709" s="10"/>
      <c r="D709" s="10"/>
      <c r="E709" s="11" t="s">
        <v>5821</v>
      </c>
      <c r="F709" s="12" t="str">
        <f t="shared" si="87"/>
        <v>86.22</v>
      </c>
      <c r="G709" s="12" t="s">
        <v>5821</v>
      </c>
      <c r="H709" s="12" t="s">
        <v>5822</v>
      </c>
      <c r="I709" s="13" t="str">
        <f t="shared" si="88"/>
        <v>86220</v>
      </c>
      <c r="J709" s="13" t="s">
        <v>2886</v>
      </c>
      <c r="K709" s="14" t="s">
        <v>2887</v>
      </c>
      <c r="L709" s="9" t="str">
        <f t="shared" si="89"/>
        <v>86.22 - Specializovaná ambulantní zdravotní péče</v>
      </c>
      <c r="M709" s="9" t="s">
        <v>5823</v>
      </c>
      <c r="V709" s="13" t="s">
        <v>2886</v>
      </c>
      <c r="W709" s="12" t="s">
        <v>5821</v>
      </c>
      <c r="X709" t="str">
        <f t="shared" ref="X709:X772" si="90">CLEAN(V709)</f>
        <v>86220</v>
      </c>
      <c r="Y709" t="s">
        <v>2886</v>
      </c>
    </row>
    <row r="710" spans="1:25" x14ac:dyDescent="0.25">
      <c r="A710" s="9">
        <v>4</v>
      </c>
      <c r="B710" s="9"/>
      <c r="C710" s="10"/>
      <c r="D710" s="10"/>
      <c r="E710" s="11" t="s">
        <v>5824</v>
      </c>
      <c r="F710" s="12" t="str">
        <f t="shared" si="87"/>
        <v>86.23</v>
      </c>
      <c r="G710" s="12" t="s">
        <v>5824</v>
      </c>
      <c r="H710" s="12" t="s">
        <v>5825</v>
      </c>
      <c r="I710" s="13" t="str">
        <f t="shared" si="88"/>
        <v>86230</v>
      </c>
      <c r="J710" s="13" t="s">
        <v>2889</v>
      </c>
      <c r="K710" s="14" t="s">
        <v>2890</v>
      </c>
      <c r="L710" s="9" t="str">
        <f t="shared" si="89"/>
        <v>86.23 - Zubní péče</v>
      </c>
      <c r="M710" s="9" t="s">
        <v>5826</v>
      </c>
      <c r="V710" s="13" t="s">
        <v>2889</v>
      </c>
      <c r="W710" s="12" t="s">
        <v>5824</v>
      </c>
      <c r="X710" t="str">
        <f t="shared" si="90"/>
        <v>86230</v>
      </c>
      <c r="Y710" t="s">
        <v>2889</v>
      </c>
    </row>
    <row r="711" spans="1:25" x14ac:dyDescent="0.25">
      <c r="A711" s="9">
        <v>4</v>
      </c>
      <c r="B711" s="9"/>
      <c r="C711" s="10"/>
      <c r="D711" s="10"/>
      <c r="E711" s="11" t="s">
        <v>5827</v>
      </c>
      <c r="F711" s="12" t="str">
        <f t="shared" si="87"/>
        <v>86.90</v>
      </c>
      <c r="G711" s="12" t="s">
        <v>5827</v>
      </c>
      <c r="H711" s="12" t="s">
        <v>5828</v>
      </c>
      <c r="I711" s="13" t="str">
        <f t="shared" si="88"/>
        <v>86900</v>
      </c>
      <c r="J711" s="13" t="s">
        <v>2892</v>
      </c>
      <c r="K711" s="14" t="s">
        <v>2893</v>
      </c>
      <c r="L711" s="9" t="str">
        <f t="shared" si="89"/>
        <v>86.90 - Ostatní činnosti související se zdravotní péčí</v>
      </c>
      <c r="M711" s="9" t="s">
        <v>5829</v>
      </c>
      <c r="V711" s="13" t="s">
        <v>2892</v>
      </c>
      <c r="W711" s="12" t="s">
        <v>5827</v>
      </c>
      <c r="X711" t="str">
        <f t="shared" si="90"/>
        <v>86900</v>
      </c>
      <c r="Y711" t="s">
        <v>2892</v>
      </c>
    </row>
    <row r="712" spans="1:25" ht="15.75" x14ac:dyDescent="0.25">
      <c r="A712" s="9">
        <v>5</v>
      </c>
      <c r="B712" s="9"/>
      <c r="C712" s="16"/>
      <c r="D712" s="16"/>
      <c r="E712" s="11" t="s">
        <v>5830</v>
      </c>
      <c r="F712" s="12" t="str">
        <f t="shared" si="87"/>
        <v>86.90.1</v>
      </c>
      <c r="G712" s="12" t="s">
        <v>5830</v>
      </c>
      <c r="H712" s="12" t="s">
        <v>2915</v>
      </c>
      <c r="I712" s="13" t="str">
        <f t="shared" si="88"/>
        <v>86901</v>
      </c>
      <c r="J712" s="13" t="s">
        <v>2915</v>
      </c>
      <c r="K712" s="17" t="s">
        <v>2916</v>
      </c>
      <c r="L712" s="9" t="str">
        <f t="shared" si="89"/>
        <v>86.90.1 - Činnosti související s ochranou veřejného zdraví</v>
      </c>
      <c r="M712" s="9" t="s">
        <v>5831</v>
      </c>
      <c r="V712" s="13" t="s">
        <v>2915</v>
      </c>
      <c r="W712" s="12" t="s">
        <v>5830</v>
      </c>
      <c r="X712" t="str">
        <f t="shared" si="90"/>
        <v>86901</v>
      </c>
      <c r="Y712" t="s">
        <v>2915</v>
      </c>
    </row>
    <row r="713" spans="1:25" ht="15.75" x14ac:dyDescent="0.25">
      <c r="A713" s="9">
        <v>5</v>
      </c>
      <c r="B713" s="9"/>
      <c r="C713" s="16"/>
      <c r="D713" s="16"/>
      <c r="E713" s="11" t="s">
        <v>5832</v>
      </c>
      <c r="F713" s="12" t="str">
        <f t="shared" si="87"/>
        <v>86.90.9</v>
      </c>
      <c r="G713" s="12" t="s">
        <v>5832</v>
      </c>
      <c r="H713" s="12" t="s">
        <v>2919</v>
      </c>
      <c r="I713" s="13" t="str">
        <f t="shared" si="88"/>
        <v>86909</v>
      </c>
      <c r="J713" s="13" t="s">
        <v>2919</v>
      </c>
      <c r="K713" s="14" t="s">
        <v>2913</v>
      </c>
      <c r="L713" s="9" t="str">
        <f t="shared" si="89"/>
        <v>86.90.9 - Ostatní činnosti související se zdravotní péčí j. n.</v>
      </c>
      <c r="M713" s="9" t="s">
        <v>5833</v>
      </c>
      <c r="V713" s="13" t="s">
        <v>2919</v>
      </c>
      <c r="W713" s="12" t="s">
        <v>5832</v>
      </c>
      <c r="X713" t="str">
        <f t="shared" si="90"/>
        <v>86909</v>
      </c>
      <c r="Y713" t="s">
        <v>2919</v>
      </c>
    </row>
    <row r="714" spans="1:25" x14ac:dyDescent="0.25">
      <c r="A714" s="9">
        <v>4</v>
      </c>
      <c r="B714" s="9"/>
      <c r="C714" s="15"/>
      <c r="D714" s="10"/>
      <c r="E714" s="11" t="s">
        <v>5834</v>
      </c>
      <c r="F714" s="12" t="str">
        <f>E714</f>
        <v>87.10</v>
      </c>
      <c r="G714" s="12" t="s">
        <v>5834</v>
      </c>
      <c r="H714" s="12" t="s">
        <v>5835</v>
      </c>
      <c r="I714" s="13" t="str">
        <f t="shared" si="88"/>
        <v>87100</v>
      </c>
      <c r="J714" s="13" t="s">
        <v>2921</v>
      </c>
      <c r="K714" s="14" t="s">
        <v>2922</v>
      </c>
      <c r="L714" s="9" t="str">
        <f t="shared" si="89"/>
        <v>87.10 - Sociální péče ve zdravotnických zařízeních ústavní péče</v>
      </c>
      <c r="M714" s="9" t="s">
        <v>5836</v>
      </c>
      <c r="V714" s="13" t="s">
        <v>2921</v>
      </c>
      <c r="W714" s="12" t="s">
        <v>5834</v>
      </c>
      <c r="X714" t="str">
        <f t="shared" si="90"/>
        <v>87100</v>
      </c>
      <c r="Y714" t="s">
        <v>2921</v>
      </c>
    </row>
    <row r="715" spans="1:25" x14ac:dyDescent="0.25">
      <c r="A715" s="9">
        <v>4</v>
      </c>
      <c r="B715" s="9"/>
      <c r="C715" s="10"/>
      <c r="D715" s="10"/>
      <c r="E715" s="11" t="s">
        <v>5837</v>
      </c>
      <c r="F715" s="12" t="str">
        <f t="shared" ref="F715:F720" si="91">E715</f>
        <v>87.20</v>
      </c>
      <c r="G715" s="12" t="s">
        <v>5837</v>
      </c>
      <c r="H715" s="12" t="s">
        <v>5838</v>
      </c>
      <c r="I715" s="13" t="str">
        <f t="shared" si="88"/>
        <v>87200</v>
      </c>
      <c r="J715" s="13" t="s">
        <v>2925</v>
      </c>
      <c r="K715" s="14" t="s">
        <v>2926</v>
      </c>
      <c r="L715" s="9" t="str">
        <f t="shared" si="89"/>
        <v>87.20 - Sociální péče v zařízeních pro osoby s chronickým duševním onemocněním a osoby závislé na návykových látkách</v>
      </c>
      <c r="M715" s="9" t="s">
        <v>5839</v>
      </c>
      <c r="V715" s="13" t="s">
        <v>2925</v>
      </c>
      <c r="W715" s="12" t="s">
        <v>5837</v>
      </c>
      <c r="X715" t="str">
        <f t="shared" si="90"/>
        <v>87200</v>
      </c>
      <c r="Y715" t="s">
        <v>2925</v>
      </c>
    </row>
    <row r="716" spans="1:25" ht="15.75" x14ac:dyDescent="0.25">
      <c r="A716" s="9">
        <v>5</v>
      </c>
      <c r="B716" s="9"/>
      <c r="C716" s="16"/>
      <c r="D716" s="16"/>
      <c r="E716" s="11" t="s">
        <v>5840</v>
      </c>
      <c r="F716" s="12" t="str">
        <f t="shared" si="91"/>
        <v>87.20.1</v>
      </c>
      <c r="G716" s="12" t="s">
        <v>5840</v>
      </c>
      <c r="H716" s="12" t="s">
        <v>2930</v>
      </c>
      <c r="I716" s="13" t="str">
        <f t="shared" si="88"/>
        <v>87201</v>
      </c>
      <c r="J716" s="13" t="s">
        <v>2930</v>
      </c>
      <c r="K716" s="14" t="s">
        <v>2931</v>
      </c>
      <c r="L716" s="9" t="str">
        <f t="shared" si="89"/>
        <v>87.20.1 - Sociální péče v zařízeních pro osoby s chronickým duševním onemocněním</v>
      </c>
      <c r="M716" s="9" t="s">
        <v>5841</v>
      </c>
      <c r="V716" s="13" t="s">
        <v>2930</v>
      </c>
      <c r="W716" s="12" t="s">
        <v>5840</v>
      </c>
      <c r="X716" t="str">
        <f t="shared" si="90"/>
        <v>87201</v>
      </c>
      <c r="Y716" t="s">
        <v>2930</v>
      </c>
    </row>
    <row r="717" spans="1:25" ht="15.75" x14ac:dyDescent="0.25">
      <c r="A717" s="9">
        <v>5</v>
      </c>
      <c r="B717" s="9"/>
      <c r="C717" s="16"/>
      <c r="D717" s="16"/>
      <c r="E717" s="11" t="s">
        <v>5842</v>
      </c>
      <c r="F717" s="12" t="str">
        <f t="shared" si="91"/>
        <v>87.20.2</v>
      </c>
      <c r="G717" s="12" t="s">
        <v>5842</v>
      </c>
      <c r="H717" s="12" t="s">
        <v>2934</v>
      </c>
      <c r="I717" s="13" t="str">
        <f t="shared" si="88"/>
        <v>87202</v>
      </c>
      <c r="J717" s="13" t="s">
        <v>2934</v>
      </c>
      <c r="K717" s="14" t="s">
        <v>2935</v>
      </c>
      <c r="L717" s="9" t="str">
        <f t="shared" si="89"/>
        <v>87.20.2 - Sociální péče v zařízeních pro osoby závislé na návykových látkách</v>
      </c>
      <c r="M717" s="9" t="s">
        <v>5843</v>
      </c>
      <c r="V717" s="13" t="s">
        <v>2934</v>
      </c>
      <c r="W717" s="12" t="s">
        <v>5842</v>
      </c>
      <c r="X717" t="str">
        <f t="shared" si="90"/>
        <v>87202</v>
      </c>
      <c r="Y717" t="s">
        <v>2934</v>
      </c>
    </row>
    <row r="718" spans="1:25" x14ac:dyDescent="0.25">
      <c r="A718" s="9">
        <v>4</v>
      </c>
      <c r="B718" s="9"/>
      <c r="C718" s="10"/>
      <c r="D718" s="10"/>
      <c r="E718" s="11" t="s">
        <v>5844</v>
      </c>
      <c r="F718" s="12" t="str">
        <f t="shared" si="91"/>
        <v>87.30</v>
      </c>
      <c r="G718" s="12" t="s">
        <v>5844</v>
      </c>
      <c r="H718" s="12" t="s">
        <v>5845</v>
      </c>
      <c r="I718" s="13" t="str">
        <f t="shared" si="88"/>
        <v>87300</v>
      </c>
      <c r="J718" s="13" t="s">
        <v>2937</v>
      </c>
      <c r="K718" s="14" t="s">
        <v>2938</v>
      </c>
      <c r="L718" s="9" t="str">
        <f t="shared" si="89"/>
        <v>87.30 - Sociální péče v domovech pro seniory a osoby se zdravotním postižením</v>
      </c>
      <c r="M718" s="9" t="s">
        <v>5846</v>
      </c>
      <c r="V718" s="13" t="s">
        <v>2937</v>
      </c>
      <c r="W718" s="12" t="s">
        <v>5844</v>
      </c>
      <c r="X718" t="str">
        <f t="shared" si="90"/>
        <v>87300</v>
      </c>
      <c r="Y718" t="s">
        <v>2937</v>
      </c>
    </row>
    <row r="719" spans="1:25" ht="15.75" x14ac:dyDescent="0.25">
      <c r="A719" s="9">
        <v>5</v>
      </c>
      <c r="B719" s="9"/>
      <c r="C719" s="16"/>
      <c r="D719" s="16"/>
      <c r="E719" s="11" t="s">
        <v>5847</v>
      </c>
      <c r="F719" s="12" t="str">
        <f t="shared" si="91"/>
        <v>87.30.1</v>
      </c>
      <c r="G719" s="12" t="s">
        <v>5847</v>
      </c>
      <c r="H719" s="12" t="s">
        <v>2941</v>
      </c>
      <c r="I719" s="13" t="str">
        <f t="shared" si="88"/>
        <v>87301</v>
      </c>
      <c r="J719" s="13" t="s">
        <v>2941</v>
      </c>
      <c r="K719" s="14" t="s">
        <v>2942</v>
      </c>
      <c r="L719" s="9" t="str">
        <f t="shared" si="89"/>
        <v>87.30.1 - Sociální péče v domovech pro seniory</v>
      </c>
      <c r="M719" s="9" t="s">
        <v>5848</v>
      </c>
      <c r="V719" s="13" t="s">
        <v>2941</v>
      </c>
      <c r="W719" s="12" t="s">
        <v>5847</v>
      </c>
      <c r="X719" t="str">
        <f t="shared" si="90"/>
        <v>87301</v>
      </c>
      <c r="Y719" t="s">
        <v>2941</v>
      </c>
    </row>
    <row r="720" spans="1:25" ht="15.75" x14ac:dyDescent="0.25">
      <c r="A720" s="9">
        <v>5</v>
      </c>
      <c r="B720" s="9"/>
      <c r="C720" s="16"/>
      <c r="D720" s="16"/>
      <c r="E720" s="11" t="s">
        <v>5849</v>
      </c>
      <c r="F720" s="12" t="str">
        <f t="shared" si="91"/>
        <v>87.30.2</v>
      </c>
      <c r="G720" s="12" t="s">
        <v>5849</v>
      </c>
      <c r="H720" s="12" t="s">
        <v>2945</v>
      </c>
      <c r="I720" s="13" t="str">
        <f t="shared" si="88"/>
        <v>87302</v>
      </c>
      <c r="J720" s="13" t="s">
        <v>2945</v>
      </c>
      <c r="K720" s="14" t="s">
        <v>2946</v>
      </c>
      <c r="L720" s="9" t="str">
        <f t="shared" si="89"/>
        <v>87.30.2 - Sociální péče v domovech pro osoby se zdravotním postižením</v>
      </c>
      <c r="M720" s="9" t="s">
        <v>5850</v>
      </c>
      <c r="V720" s="13" t="s">
        <v>2945</v>
      </c>
      <c r="W720" s="12" t="s">
        <v>5849</v>
      </c>
      <c r="X720" t="str">
        <f t="shared" si="90"/>
        <v>87302</v>
      </c>
      <c r="Y720" t="s">
        <v>2945</v>
      </c>
    </row>
    <row r="721" spans="1:25" x14ac:dyDescent="0.25">
      <c r="A721" s="9">
        <v>4</v>
      </c>
      <c r="B721" s="9"/>
      <c r="C721" s="10"/>
      <c r="D721" s="10"/>
      <c r="E721" s="11" t="s">
        <v>5851</v>
      </c>
      <c r="F721" s="12" t="str">
        <f>E721</f>
        <v>87.90</v>
      </c>
      <c r="G721" s="12" t="s">
        <v>5851</v>
      </c>
      <c r="H721" s="12" t="s">
        <v>5852</v>
      </c>
      <c r="I721" s="13" t="str">
        <f t="shared" si="88"/>
        <v>87900</v>
      </c>
      <c r="J721" s="13" t="s">
        <v>2948</v>
      </c>
      <c r="K721" s="14" t="s">
        <v>2949</v>
      </c>
      <c r="L721" s="9" t="str">
        <f t="shared" si="89"/>
        <v>87.90 - Ostatní pobytové služby sociální péče</v>
      </c>
      <c r="M721" s="9" t="s">
        <v>5853</v>
      </c>
      <c r="V721" s="13" t="s">
        <v>2948</v>
      </c>
      <c r="W721" s="12" t="s">
        <v>5851</v>
      </c>
      <c r="X721" t="str">
        <f t="shared" si="90"/>
        <v>87900</v>
      </c>
      <c r="Y721" t="s">
        <v>2948</v>
      </c>
    </row>
    <row r="722" spans="1:25" x14ac:dyDescent="0.25">
      <c r="A722" s="9">
        <v>4</v>
      </c>
      <c r="B722" s="9"/>
      <c r="C722" s="10"/>
      <c r="D722" s="10"/>
      <c r="E722" s="11" t="s">
        <v>5854</v>
      </c>
      <c r="F722" s="12" t="str">
        <f t="shared" ref="F722:F740" si="92">E722</f>
        <v>88.10</v>
      </c>
      <c r="G722" s="12" t="s">
        <v>5854</v>
      </c>
      <c r="H722" s="12" t="s">
        <v>5855</v>
      </c>
      <c r="I722" s="13" t="str">
        <f t="shared" si="88"/>
        <v>88100</v>
      </c>
      <c r="J722" s="13" t="s">
        <v>2953</v>
      </c>
      <c r="K722" s="14" t="s">
        <v>2954</v>
      </c>
      <c r="L722" s="9" t="str">
        <f t="shared" si="89"/>
        <v>88.10 - Ambulantní nebo terénní sociální služby pro seniory a osoby se zdravotním postižením</v>
      </c>
      <c r="M722" s="9" t="s">
        <v>5856</v>
      </c>
      <c r="V722" s="13" t="s">
        <v>2953</v>
      </c>
      <c r="W722" s="12" t="s">
        <v>5854</v>
      </c>
      <c r="X722" t="str">
        <f t="shared" si="90"/>
        <v>88100</v>
      </c>
      <c r="Y722" t="s">
        <v>2953</v>
      </c>
    </row>
    <row r="723" spans="1:25" ht="15.75" x14ac:dyDescent="0.25">
      <c r="A723" s="9">
        <v>5</v>
      </c>
      <c r="B723" s="9"/>
      <c r="C723" s="16"/>
      <c r="D723" s="16"/>
      <c r="E723" s="11" t="s">
        <v>5857</v>
      </c>
      <c r="F723" s="12" t="str">
        <f t="shared" si="92"/>
        <v>88.10.1</v>
      </c>
      <c r="G723" s="12" t="s">
        <v>5857</v>
      </c>
      <c r="H723" s="12" t="s">
        <v>2958</v>
      </c>
      <c r="I723" s="13" t="str">
        <f t="shared" si="88"/>
        <v>88101</v>
      </c>
      <c r="J723" s="13" t="s">
        <v>2958</v>
      </c>
      <c r="K723" s="14" t="s">
        <v>2959</v>
      </c>
      <c r="L723" s="9" t="str">
        <f t="shared" si="89"/>
        <v>88.10.1 - Ambulantní nebo terénní sociální služby pro seniory</v>
      </c>
      <c r="M723" s="9" t="s">
        <v>5858</v>
      </c>
      <c r="V723" s="13" t="s">
        <v>2958</v>
      </c>
      <c r="W723" s="12" t="s">
        <v>5857</v>
      </c>
      <c r="X723" t="str">
        <f t="shared" si="90"/>
        <v>88101</v>
      </c>
      <c r="Y723" t="s">
        <v>2958</v>
      </c>
    </row>
    <row r="724" spans="1:25" ht="15.75" x14ac:dyDescent="0.25">
      <c r="A724" s="9">
        <v>5</v>
      </c>
      <c r="B724" s="9"/>
      <c r="C724" s="16"/>
      <c r="D724" s="16"/>
      <c r="E724" s="11" t="s">
        <v>5859</v>
      </c>
      <c r="F724" s="12" t="str">
        <f t="shared" si="92"/>
        <v>88.10.2</v>
      </c>
      <c r="G724" s="12" t="s">
        <v>5859</v>
      </c>
      <c r="H724" s="12" t="s">
        <v>2962</v>
      </c>
      <c r="I724" s="13" t="str">
        <f t="shared" si="88"/>
        <v>88102</v>
      </c>
      <c r="J724" s="13" t="s">
        <v>2962</v>
      </c>
      <c r="K724" s="14" t="s">
        <v>2963</v>
      </c>
      <c r="L724" s="9" t="str">
        <f t="shared" si="89"/>
        <v>88.10.2 - Ambulantní nebo terénní sociální služby pro osoby se zdravotním postižením</v>
      </c>
      <c r="M724" s="9" t="s">
        <v>5860</v>
      </c>
      <c r="V724" s="13" t="s">
        <v>2962</v>
      </c>
      <c r="W724" s="12" t="s">
        <v>5859</v>
      </c>
      <c r="X724" t="str">
        <f t="shared" si="90"/>
        <v>88102</v>
      </c>
      <c r="Y724" t="s">
        <v>2962</v>
      </c>
    </row>
    <row r="725" spans="1:25" x14ac:dyDescent="0.25">
      <c r="A725" s="9">
        <v>4</v>
      </c>
      <c r="B725" s="9"/>
      <c r="C725" s="10"/>
      <c r="D725" s="10"/>
      <c r="E725" s="11" t="s">
        <v>5861</v>
      </c>
      <c r="F725" s="12" t="str">
        <f t="shared" si="92"/>
        <v>88.91</v>
      </c>
      <c r="G725" s="12" t="s">
        <v>5861</v>
      </c>
      <c r="H725" s="12" t="s">
        <v>5862</v>
      </c>
      <c r="I725" s="13" t="str">
        <f t="shared" si="88"/>
        <v>88910</v>
      </c>
      <c r="J725" s="13" t="s">
        <v>2965</v>
      </c>
      <c r="K725" s="14" t="s">
        <v>2966</v>
      </c>
      <c r="L725" s="9" t="str">
        <f t="shared" si="89"/>
        <v>88.91 - Sociální služby poskytované dětem</v>
      </c>
      <c r="M725" s="9" t="s">
        <v>5863</v>
      </c>
      <c r="V725" s="13" t="s">
        <v>2965</v>
      </c>
      <c r="W725" s="12" t="s">
        <v>5861</v>
      </c>
      <c r="X725" t="str">
        <f t="shared" si="90"/>
        <v>88910</v>
      </c>
      <c r="Y725" t="s">
        <v>2965</v>
      </c>
    </row>
    <row r="726" spans="1:25" x14ac:dyDescent="0.25">
      <c r="A726" s="9">
        <v>4</v>
      </c>
      <c r="B726" s="9"/>
      <c r="C726" s="10"/>
      <c r="D726" s="10"/>
      <c r="E726" s="11" t="s">
        <v>5864</v>
      </c>
      <c r="F726" s="12" t="str">
        <f t="shared" si="92"/>
        <v>88.99</v>
      </c>
      <c r="G726" s="12" t="s">
        <v>5864</v>
      </c>
      <c r="H726" s="12" t="s">
        <v>5865</v>
      </c>
      <c r="I726" s="13" t="str">
        <f t="shared" si="88"/>
        <v>88990</v>
      </c>
      <c r="J726" s="13" t="s">
        <v>2969</v>
      </c>
      <c r="K726" s="14" t="s">
        <v>2970</v>
      </c>
      <c r="L726" s="9" t="str">
        <f t="shared" si="89"/>
        <v>88.99 - Ostatní ambulantní nebo terénní sociální služby j. n.</v>
      </c>
      <c r="M726" s="9" t="s">
        <v>5866</v>
      </c>
      <c r="V726" s="13" t="s">
        <v>2969</v>
      </c>
      <c r="W726" s="12" t="s">
        <v>5864</v>
      </c>
      <c r="X726" t="str">
        <f t="shared" si="90"/>
        <v>88990</v>
      </c>
      <c r="Y726" t="s">
        <v>2969</v>
      </c>
    </row>
    <row r="727" spans="1:25" ht="15.75" x14ac:dyDescent="0.25">
      <c r="A727" s="9">
        <v>5</v>
      </c>
      <c r="B727" s="9"/>
      <c r="C727" s="16"/>
      <c r="D727" s="16"/>
      <c r="E727" s="11" t="s">
        <v>5867</v>
      </c>
      <c r="F727" s="12" t="str">
        <f t="shared" si="92"/>
        <v>88.99.1</v>
      </c>
      <c r="G727" s="12" t="s">
        <v>5867</v>
      </c>
      <c r="H727" s="12" t="s">
        <v>2973</v>
      </c>
      <c r="I727" s="13" t="str">
        <f t="shared" si="88"/>
        <v>88991</v>
      </c>
      <c r="J727" s="13" t="s">
        <v>2973</v>
      </c>
      <c r="K727" s="14" t="s">
        <v>2974</v>
      </c>
      <c r="L727" s="9" t="str">
        <f t="shared" si="89"/>
        <v>88.99.1 - Sociální služby pro uprchlíky, oběti katastrof</v>
      </c>
      <c r="M727" s="9" t="s">
        <v>5868</v>
      </c>
      <c r="V727" s="13" t="s">
        <v>2973</v>
      </c>
      <c r="W727" s="12" t="s">
        <v>5867</v>
      </c>
      <c r="X727" t="str">
        <f t="shared" si="90"/>
        <v>88991</v>
      </c>
      <c r="Y727" t="s">
        <v>2973</v>
      </c>
    </row>
    <row r="728" spans="1:25" ht="15.75" x14ac:dyDescent="0.25">
      <c r="A728" s="9">
        <v>5</v>
      </c>
      <c r="B728" s="9"/>
      <c r="C728" s="16"/>
      <c r="D728" s="16"/>
      <c r="E728" s="11" t="s">
        <v>5869</v>
      </c>
      <c r="F728" s="12" t="str">
        <f t="shared" si="92"/>
        <v>88.99.2</v>
      </c>
      <c r="G728" s="12" t="s">
        <v>5869</v>
      </c>
      <c r="H728" s="12" t="s">
        <v>2976</v>
      </c>
      <c r="I728" s="13" t="str">
        <f t="shared" si="88"/>
        <v>88992</v>
      </c>
      <c r="J728" s="13" t="s">
        <v>2976</v>
      </c>
      <c r="K728" s="14" t="s">
        <v>2977</v>
      </c>
      <c r="L728" s="9" t="str">
        <f t="shared" si="89"/>
        <v>88.99.2 - Sociální prevence</v>
      </c>
      <c r="M728" s="9" t="s">
        <v>5870</v>
      </c>
      <c r="V728" s="13" t="s">
        <v>2976</v>
      </c>
      <c r="W728" s="12" t="s">
        <v>5869</v>
      </c>
      <c r="X728" t="str">
        <f t="shared" si="90"/>
        <v>88992</v>
      </c>
      <c r="Y728" t="s">
        <v>2976</v>
      </c>
    </row>
    <row r="729" spans="1:25" ht="15.75" x14ac:dyDescent="0.25">
      <c r="A729" s="9">
        <v>5</v>
      </c>
      <c r="B729" s="9"/>
      <c r="C729" s="16"/>
      <c r="D729" s="16"/>
      <c r="E729" s="11" t="s">
        <v>5871</v>
      </c>
      <c r="F729" s="12" t="str">
        <f t="shared" si="92"/>
        <v>88.99.3</v>
      </c>
      <c r="G729" s="12" t="s">
        <v>5871</v>
      </c>
      <c r="H729" s="12" t="s">
        <v>2979</v>
      </c>
      <c r="I729" s="13" t="str">
        <f t="shared" si="88"/>
        <v>88993</v>
      </c>
      <c r="J729" s="13" t="s">
        <v>2979</v>
      </c>
      <c r="K729" s="14" t="s">
        <v>2980</v>
      </c>
      <c r="L729" s="9" t="str">
        <f t="shared" si="89"/>
        <v>88.99.3 - Sociální rehabilitace</v>
      </c>
      <c r="M729" s="9" t="s">
        <v>5872</v>
      </c>
      <c r="V729" s="13" t="s">
        <v>2979</v>
      </c>
      <c r="W729" s="12" t="s">
        <v>5871</v>
      </c>
      <c r="X729" t="str">
        <f t="shared" si="90"/>
        <v>88993</v>
      </c>
      <c r="Y729" t="s">
        <v>2979</v>
      </c>
    </row>
    <row r="730" spans="1:25" ht="15.75" x14ac:dyDescent="0.25">
      <c r="A730" s="9">
        <v>5</v>
      </c>
      <c r="B730" s="9"/>
      <c r="C730" s="16"/>
      <c r="D730" s="16"/>
      <c r="E730" s="11" t="s">
        <v>5873</v>
      </c>
      <c r="F730" s="12" t="str">
        <f t="shared" si="92"/>
        <v>88.99.9</v>
      </c>
      <c r="G730" s="12" t="s">
        <v>5873</v>
      </c>
      <c r="H730" s="12" t="s">
        <v>2982</v>
      </c>
      <c r="I730" s="13" t="str">
        <f t="shared" si="88"/>
        <v>88999</v>
      </c>
      <c r="J730" s="13" t="s">
        <v>2982</v>
      </c>
      <c r="K730" s="14" t="s">
        <v>2983</v>
      </c>
      <c r="L730" s="9" t="str">
        <f t="shared" si="89"/>
        <v>88.99.9 - Jiné ambulantní nebo terénní sociální služby j. n.</v>
      </c>
      <c r="M730" s="9" t="s">
        <v>5874</v>
      </c>
      <c r="V730" s="13" t="s">
        <v>2982</v>
      </c>
      <c r="W730" s="12" t="s">
        <v>5873</v>
      </c>
      <c r="X730" t="str">
        <f t="shared" si="90"/>
        <v>88999</v>
      </c>
      <c r="Y730" t="s">
        <v>2982</v>
      </c>
    </row>
    <row r="731" spans="1:25" x14ac:dyDescent="0.25">
      <c r="A731" s="9">
        <v>4</v>
      </c>
      <c r="B731" s="9"/>
      <c r="C731" s="10"/>
      <c r="D731" s="10"/>
      <c r="E731" s="11" t="s">
        <v>5875</v>
      </c>
      <c r="F731" s="12" t="str">
        <f t="shared" si="92"/>
        <v>90.01</v>
      </c>
      <c r="G731" s="12" t="s">
        <v>5875</v>
      </c>
      <c r="H731" s="12" t="s">
        <v>5876</v>
      </c>
      <c r="I731" s="13" t="str">
        <f t="shared" si="88"/>
        <v>90010</v>
      </c>
      <c r="J731" s="13" t="s">
        <v>2985</v>
      </c>
      <c r="K731" s="14" t="s">
        <v>2986</v>
      </c>
      <c r="L731" s="9" t="str">
        <f t="shared" si="89"/>
        <v>90.01 - Scénická umění</v>
      </c>
      <c r="M731" s="9" t="s">
        <v>5877</v>
      </c>
      <c r="V731" s="13" t="s">
        <v>2985</v>
      </c>
      <c r="W731" s="12" t="s">
        <v>5875</v>
      </c>
      <c r="X731" t="str">
        <f t="shared" si="90"/>
        <v>90010</v>
      </c>
      <c r="Y731" t="s">
        <v>2985</v>
      </c>
    </row>
    <row r="732" spans="1:25" x14ac:dyDescent="0.25">
      <c r="A732" s="9">
        <v>4</v>
      </c>
      <c r="B732" s="9"/>
      <c r="C732" s="10"/>
      <c r="D732" s="10"/>
      <c r="E732" s="11" t="s">
        <v>5878</v>
      </c>
      <c r="F732" s="12" t="str">
        <f t="shared" si="92"/>
        <v>90.02</v>
      </c>
      <c r="G732" s="12" t="s">
        <v>5878</v>
      </c>
      <c r="H732" s="12" t="s">
        <v>5879</v>
      </c>
      <c r="I732" s="13" t="str">
        <f t="shared" si="88"/>
        <v>90020</v>
      </c>
      <c r="J732" s="13" t="s">
        <v>2990</v>
      </c>
      <c r="K732" s="17" t="s">
        <v>2991</v>
      </c>
      <c r="L732" s="9" t="str">
        <f t="shared" si="89"/>
        <v>90.02 - Podpůrné činnosti pro scénická umění</v>
      </c>
      <c r="M732" s="9" t="s">
        <v>5880</v>
      </c>
      <c r="V732" s="13" t="s">
        <v>2990</v>
      </c>
      <c r="W732" s="12" t="s">
        <v>5878</v>
      </c>
      <c r="X732" t="str">
        <f t="shared" si="90"/>
        <v>90020</v>
      </c>
      <c r="Y732" t="s">
        <v>2990</v>
      </c>
    </row>
    <row r="733" spans="1:25" x14ac:dyDescent="0.25">
      <c r="A733" s="9">
        <v>4</v>
      </c>
      <c r="B733" s="9"/>
      <c r="C733" s="10"/>
      <c r="D733" s="10"/>
      <c r="E733" s="11" t="s">
        <v>5881</v>
      </c>
      <c r="F733" s="12" t="str">
        <f t="shared" si="92"/>
        <v>90.03</v>
      </c>
      <c r="G733" s="12" t="s">
        <v>5881</v>
      </c>
      <c r="H733" s="12" t="s">
        <v>5882</v>
      </c>
      <c r="I733" s="13" t="str">
        <f t="shared" si="88"/>
        <v>90030</v>
      </c>
      <c r="J733" s="13" t="s">
        <v>2996</v>
      </c>
      <c r="K733" s="14" t="s">
        <v>2997</v>
      </c>
      <c r="L733" s="9" t="str">
        <f t="shared" si="89"/>
        <v>90.03 - Umělecká tvorba</v>
      </c>
      <c r="M733" s="9" t="s">
        <v>5883</v>
      </c>
      <c r="V733" s="13" t="s">
        <v>2996</v>
      </c>
      <c r="W733" s="12" t="s">
        <v>5881</v>
      </c>
      <c r="X733" t="str">
        <f t="shared" si="90"/>
        <v>90030</v>
      </c>
      <c r="Y733" t="s">
        <v>2996</v>
      </c>
    </row>
    <row r="734" spans="1:25" x14ac:dyDescent="0.25">
      <c r="A734" s="9">
        <v>4</v>
      </c>
      <c r="B734" s="9"/>
      <c r="C734" s="10"/>
      <c r="D734" s="10"/>
      <c r="E734" s="11" t="s">
        <v>5884</v>
      </c>
      <c r="F734" s="12" t="str">
        <f t="shared" si="92"/>
        <v>90.04</v>
      </c>
      <c r="G734" s="12" t="s">
        <v>5884</v>
      </c>
      <c r="H734" s="12" t="s">
        <v>5885</v>
      </c>
      <c r="I734" s="13" t="str">
        <f t="shared" si="88"/>
        <v>90040</v>
      </c>
      <c r="J734" s="13" t="s">
        <v>3009</v>
      </c>
      <c r="K734" s="14" t="s">
        <v>3010</v>
      </c>
      <c r="L734" s="9" t="str">
        <f t="shared" si="89"/>
        <v>90.04 - Provozování kulturních zařízení</v>
      </c>
      <c r="M734" s="9" t="s">
        <v>5886</v>
      </c>
      <c r="V734" s="13" t="s">
        <v>3009</v>
      </c>
      <c r="W734" s="12" t="s">
        <v>5884</v>
      </c>
      <c r="X734" t="str">
        <f t="shared" si="90"/>
        <v>90040</v>
      </c>
      <c r="Y734" t="s">
        <v>3009</v>
      </c>
    </row>
    <row r="735" spans="1:25" x14ac:dyDescent="0.25">
      <c r="A735" s="9">
        <v>4</v>
      </c>
      <c r="B735" s="9"/>
      <c r="C735" s="10"/>
      <c r="D735" s="10"/>
      <c r="E735" s="11" t="s">
        <v>5887</v>
      </c>
      <c r="F735" s="12" t="str">
        <f t="shared" si="92"/>
        <v>91.01</v>
      </c>
      <c r="G735" s="12" t="s">
        <v>5887</v>
      </c>
      <c r="H735" s="12" t="s">
        <v>5888</v>
      </c>
      <c r="I735" s="13" t="str">
        <f t="shared" si="88"/>
        <v>91010</v>
      </c>
      <c r="J735" s="13" t="s">
        <v>3014</v>
      </c>
      <c r="K735" s="14" t="s">
        <v>3015</v>
      </c>
      <c r="L735" s="9" t="str">
        <f t="shared" si="89"/>
        <v>91.01 - Činnosti knihoven a archivů</v>
      </c>
      <c r="M735" s="9" t="s">
        <v>5889</v>
      </c>
      <c r="V735" s="13" t="s">
        <v>3014</v>
      </c>
      <c r="W735" s="12" t="s">
        <v>5887</v>
      </c>
      <c r="X735" t="str">
        <f t="shared" si="90"/>
        <v>91010</v>
      </c>
      <c r="Y735" t="s">
        <v>3014</v>
      </c>
    </row>
    <row r="736" spans="1:25" x14ac:dyDescent="0.25">
      <c r="A736" s="9">
        <v>4</v>
      </c>
      <c r="B736" s="9"/>
      <c r="C736" s="10"/>
      <c r="D736" s="10"/>
      <c r="E736" s="11" t="s">
        <v>5890</v>
      </c>
      <c r="F736" s="12" t="str">
        <f t="shared" si="92"/>
        <v>91.02</v>
      </c>
      <c r="G736" s="12" t="s">
        <v>5890</v>
      </c>
      <c r="H736" s="12" t="s">
        <v>5891</v>
      </c>
      <c r="I736" s="13" t="str">
        <f t="shared" si="88"/>
        <v>91020</v>
      </c>
      <c r="J736" s="13" t="s">
        <v>3023</v>
      </c>
      <c r="K736" s="14" t="s">
        <v>3024</v>
      </c>
      <c r="L736" s="9" t="str">
        <f t="shared" si="89"/>
        <v>91.02 - Činnosti muzeí</v>
      </c>
      <c r="M736" s="9" t="s">
        <v>5892</v>
      </c>
      <c r="V736" s="13" t="s">
        <v>3023</v>
      </c>
      <c r="W736" s="12" t="s">
        <v>5890</v>
      </c>
      <c r="X736" t="str">
        <f t="shared" si="90"/>
        <v>91020</v>
      </c>
      <c r="Y736" t="s">
        <v>3023</v>
      </c>
    </row>
    <row r="737" spans="1:25" x14ac:dyDescent="0.25">
      <c r="A737" s="9">
        <v>4</v>
      </c>
      <c r="B737" s="9"/>
      <c r="C737" s="10"/>
      <c r="D737" s="10"/>
      <c r="E737" s="11" t="s">
        <v>5893</v>
      </c>
      <c r="F737" s="12" t="str">
        <f t="shared" si="92"/>
        <v>91.03</v>
      </c>
      <c r="G737" s="12" t="s">
        <v>5893</v>
      </c>
      <c r="H737" s="12" t="s">
        <v>5894</v>
      </c>
      <c r="I737" s="13" t="str">
        <f t="shared" si="88"/>
        <v>91030</v>
      </c>
      <c r="J737" s="13" t="s">
        <v>3029</v>
      </c>
      <c r="K737" s="14" t="s">
        <v>5896</v>
      </c>
      <c r="L737" s="9" t="str">
        <f t="shared" si="89"/>
        <v>91.03 - Provozování kulturních památek, historických staveb a obdobných turistických zajímavostí</v>
      </c>
      <c r="M737" s="9" t="s">
        <v>5897</v>
      </c>
      <c r="V737" s="13" t="s">
        <v>3029</v>
      </c>
      <c r="W737" s="12" t="s">
        <v>5893</v>
      </c>
      <c r="X737" t="str">
        <f t="shared" si="90"/>
        <v>91030</v>
      </c>
      <c r="Y737" t="s">
        <v>3029</v>
      </c>
    </row>
    <row r="738" spans="1:25" x14ac:dyDescent="0.25">
      <c r="A738" s="9">
        <v>4</v>
      </c>
      <c r="B738" s="9"/>
      <c r="C738" s="10"/>
      <c r="D738" s="10"/>
      <c r="E738" s="11" t="s">
        <v>5898</v>
      </c>
      <c r="F738" s="12" t="str">
        <f t="shared" si="92"/>
        <v>91.04</v>
      </c>
      <c r="G738" s="12" t="s">
        <v>5898</v>
      </c>
      <c r="H738" s="12" t="s">
        <v>5899</v>
      </c>
      <c r="I738" s="13" t="str">
        <f t="shared" si="88"/>
        <v>91040</v>
      </c>
      <c r="J738" s="13" t="s">
        <v>3035</v>
      </c>
      <c r="K738" s="14" t="s">
        <v>5901</v>
      </c>
      <c r="L738" s="9" t="str">
        <f t="shared" si="89"/>
        <v>91.04 - Činnosti botanických a zoologických zahrad, přírodních rezervací a národních parků</v>
      </c>
      <c r="M738" s="9" t="s">
        <v>5902</v>
      </c>
      <c r="V738" s="13" t="s">
        <v>3035</v>
      </c>
      <c r="W738" s="12" t="s">
        <v>5898</v>
      </c>
      <c r="X738" t="str">
        <f t="shared" si="90"/>
        <v>91040</v>
      </c>
      <c r="Y738" t="s">
        <v>3035</v>
      </c>
    </row>
    <row r="739" spans="1:25" ht="15.75" x14ac:dyDescent="0.25">
      <c r="A739" s="9">
        <v>5</v>
      </c>
      <c r="B739" s="9"/>
      <c r="C739" s="16"/>
      <c r="D739" s="16"/>
      <c r="E739" s="11" t="s">
        <v>5903</v>
      </c>
      <c r="F739" s="12" t="str">
        <f t="shared" si="92"/>
        <v>91.04.1</v>
      </c>
      <c r="G739" s="12" t="s">
        <v>5903</v>
      </c>
      <c r="H739" s="12" t="s">
        <v>3044</v>
      </c>
      <c r="I739" s="13" t="str">
        <f t="shared" si="88"/>
        <v>91041</v>
      </c>
      <c r="J739" s="13" t="s">
        <v>3044</v>
      </c>
      <c r="K739" s="14" t="s">
        <v>3039</v>
      </c>
      <c r="L739" s="9" t="str">
        <f t="shared" si="89"/>
        <v>91.04.1 - Činnosti botanických a zoologických zahrad</v>
      </c>
      <c r="M739" s="9" t="s">
        <v>5904</v>
      </c>
      <c r="V739" s="13" t="s">
        <v>3044</v>
      </c>
      <c r="W739" s="12" t="s">
        <v>5903</v>
      </c>
      <c r="X739" t="str">
        <f t="shared" si="90"/>
        <v>91041</v>
      </c>
      <c r="Y739" t="s">
        <v>3044</v>
      </c>
    </row>
    <row r="740" spans="1:25" ht="15.75" x14ac:dyDescent="0.25">
      <c r="A740" s="9">
        <v>5</v>
      </c>
      <c r="B740" s="9"/>
      <c r="C740" s="16"/>
      <c r="D740" s="16"/>
      <c r="E740" s="11" t="s">
        <v>5905</v>
      </c>
      <c r="F740" s="12" t="str">
        <f t="shared" si="92"/>
        <v>91.04.2</v>
      </c>
      <c r="G740" s="12" t="s">
        <v>5905</v>
      </c>
      <c r="H740" s="12" t="s">
        <v>3047</v>
      </c>
      <c r="I740" s="13" t="str">
        <f t="shared" si="88"/>
        <v>91042</v>
      </c>
      <c r="J740" s="13" t="s">
        <v>3047</v>
      </c>
      <c r="K740" s="17" t="s">
        <v>3042</v>
      </c>
      <c r="L740" s="9" t="str">
        <f t="shared" si="89"/>
        <v>91.04.2 - Činnosti přírodních rezervací a národních parků</v>
      </c>
      <c r="M740" s="9" t="s">
        <v>5906</v>
      </c>
      <c r="V740" s="13" t="s">
        <v>3047</v>
      </c>
      <c r="W740" s="12" t="s">
        <v>5905</v>
      </c>
      <c r="X740" t="str">
        <f t="shared" si="90"/>
        <v>91042</v>
      </c>
      <c r="Y740" t="s">
        <v>3047</v>
      </c>
    </row>
    <row r="741" spans="1:25" x14ac:dyDescent="0.25">
      <c r="A741" s="9">
        <v>4</v>
      </c>
      <c r="B741" s="9"/>
      <c r="C741" s="10"/>
      <c r="D741" s="10"/>
      <c r="E741" s="11" t="s">
        <v>5907</v>
      </c>
      <c r="F741" s="12" t="str">
        <f>E741</f>
        <v>92.00</v>
      </c>
      <c r="G741" s="12" t="s">
        <v>5907</v>
      </c>
      <c r="H741" s="12" t="s">
        <v>5908</v>
      </c>
      <c r="I741" s="13" t="str">
        <f t="shared" si="88"/>
        <v>92000</v>
      </c>
      <c r="J741" s="13" t="s">
        <v>3049</v>
      </c>
      <c r="K741" s="14" t="s">
        <v>3050</v>
      </c>
      <c r="L741" s="9" t="str">
        <f t="shared" si="89"/>
        <v>92.00 - Činnosti heren, kasin a sázkových kanceláří</v>
      </c>
      <c r="M741" s="9" t="s">
        <v>5909</v>
      </c>
      <c r="V741" s="13" t="s">
        <v>3049</v>
      </c>
      <c r="W741" s="12" t="s">
        <v>5907</v>
      </c>
      <c r="X741" t="str">
        <f t="shared" si="90"/>
        <v>92000</v>
      </c>
      <c r="Y741" t="s">
        <v>3049</v>
      </c>
    </row>
    <row r="742" spans="1:25" x14ac:dyDescent="0.25">
      <c r="A742" s="9">
        <v>4</v>
      </c>
      <c r="B742" s="9"/>
      <c r="C742" s="10"/>
      <c r="D742" s="10"/>
      <c r="E742" s="11" t="s">
        <v>5910</v>
      </c>
      <c r="F742" s="12" t="str">
        <f t="shared" ref="F742:F749" si="93">E742</f>
        <v>93.11</v>
      </c>
      <c r="G742" s="12" t="s">
        <v>5910</v>
      </c>
      <c r="H742" s="12" t="s">
        <v>5911</v>
      </c>
      <c r="I742" s="13" t="str">
        <f t="shared" si="88"/>
        <v>93110</v>
      </c>
      <c r="J742" s="13" t="s">
        <v>3052</v>
      </c>
      <c r="K742" s="14" t="s">
        <v>3053</v>
      </c>
      <c r="L742" s="9" t="str">
        <f t="shared" si="89"/>
        <v>93.11 - Provozování sportovních zařízení</v>
      </c>
      <c r="M742" s="9" t="s">
        <v>5912</v>
      </c>
      <c r="V742" s="13" t="s">
        <v>3052</v>
      </c>
      <c r="W742" s="12" t="s">
        <v>5910</v>
      </c>
      <c r="X742" t="str">
        <f t="shared" si="90"/>
        <v>93110</v>
      </c>
      <c r="Y742" t="s">
        <v>3052</v>
      </c>
    </row>
    <row r="743" spans="1:25" x14ac:dyDescent="0.25">
      <c r="A743" s="9">
        <v>4</v>
      </c>
      <c r="B743" s="9"/>
      <c r="C743" s="10"/>
      <c r="D743" s="10"/>
      <c r="E743" s="11" t="s">
        <v>5913</v>
      </c>
      <c r="F743" s="12" t="str">
        <f t="shared" si="93"/>
        <v>93.12</v>
      </c>
      <c r="G743" s="12" t="s">
        <v>5913</v>
      </c>
      <c r="H743" s="12" t="s">
        <v>5914</v>
      </c>
      <c r="I743" s="13" t="str">
        <f t="shared" si="88"/>
        <v>93120</v>
      </c>
      <c r="J743" s="13" t="s">
        <v>3055</v>
      </c>
      <c r="K743" s="14" t="s">
        <v>3056</v>
      </c>
      <c r="L743" s="9" t="str">
        <f t="shared" si="89"/>
        <v>93.12 - Činnosti sportovních klubů</v>
      </c>
      <c r="M743" s="9" t="s">
        <v>5915</v>
      </c>
      <c r="V743" s="13" t="s">
        <v>3055</v>
      </c>
      <c r="W743" s="12" t="s">
        <v>5913</v>
      </c>
      <c r="X743" t="str">
        <f t="shared" si="90"/>
        <v>93120</v>
      </c>
      <c r="Y743" t="s">
        <v>3055</v>
      </c>
    </row>
    <row r="744" spans="1:25" x14ac:dyDescent="0.25">
      <c r="A744" s="9">
        <v>4</v>
      </c>
      <c r="B744" s="9"/>
      <c r="C744" s="10"/>
      <c r="D744" s="10"/>
      <c r="E744" s="11" t="s">
        <v>5916</v>
      </c>
      <c r="F744" s="12" t="str">
        <f t="shared" si="93"/>
        <v>93.13</v>
      </c>
      <c r="G744" s="12" t="s">
        <v>5916</v>
      </c>
      <c r="H744" s="12" t="s">
        <v>5917</v>
      </c>
      <c r="I744" s="13" t="str">
        <f t="shared" si="88"/>
        <v>93130</v>
      </c>
      <c r="J744" s="13" t="s">
        <v>2838</v>
      </c>
      <c r="K744" s="14" t="s">
        <v>2839</v>
      </c>
      <c r="L744" s="9" t="str">
        <f t="shared" si="89"/>
        <v>93.13 - Činnosti fitcenter</v>
      </c>
      <c r="M744" s="9" t="s">
        <v>5918</v>
      </c>
      <c r="V744" s="13" t="s">
        <v>2838</v>
      </c>
      <c r="W744" s="12" t="s">
        <v>5916</v>
      </c>
      <c r="X744" t="str">
        <f t="shared" si="90"/>
        <v>93130</v>
      </c>
      <c r="Y744" t="s">
        <v>2838</v>
      </c>
    </row>
    <row r="745" spans="1:25" x14ac:dyDescent="0.25">
      <c r="A745" s="9">
        <v>4</v>
      </c>
      <c r="B745" s="9"/>
      <c r="C745" s="10"/>
      <c r="D745" s="10"/>
      <c r="E745" s="11" t="s">
        <v>5919</v>
      </c>
      <c r="F745" s="12" t="str">
        <f t="shared" si="93"/>
        <v>93.19</v>
      </c>
      <c r="G745" s="12" t="s">
        <v>5919</v>
      </c>
      <c r="H745" s="12" t="s">
        <v>5920</v>
      </c>
      <c r="I745" s="13" t="str">
        <f t="shared" si="88"/>
        <v>93190</v>
      </c>
      <c r="J745" s="13" t="s">
        <v>3058</v>
      </c>
      <c r="K745" s="14" t="s">
        <v>3059</v>
      </c>
      <c r="L745" s="9" t="str">
        <f t="shared" si="89"/>
        <v>93.19 - Ostatní sportovní činnosti</v>
      </c>
      <c r="M745" s="9" t="s">
        <v>5921</v>
      </c>
      <c r="V745" s="13" t="s">
        <v>3058</v>
      </c>
      <c r="W745" s="12" t="s">
        <v>5919</v>
      </c>
      <c r="X745" t="str">
        <f t="shared" si="90"/>
        <v>93190</v>
      </c>
      <c r="Y745" t="s">
        <v>3058</v>
      </c>
    </row>
    <row r="746" spans="1:25" x14ac:dyDescent="0.25">
      <c r="A746" s="9">
        <v>4</v>
      </c>
      <c r="B746" s="9"/>
      <c r="C746" s="10"/>
      <c r="D746" s="10"/>
      <c r="E746" s="11" t="s">
        <v>5922</v>
      </c>
      <c r="F746" s="12" t="str">
        <f t="shared" si="93"/>
        <v>93.21</v>
      </c>
      <c r="G746" s="12" t="s">
        <v>5922</v>
      </c>
      <c r="H746" s="12" t="s">
        <v>5923</v>
      </c>
      <c r="I746" s="13" t="str">
        <f t="shared" si="88"/>
        <v>93210</v>
      </c>
      <c r="J746" s="13" t="s">
        <v>3063</v>
      </c>
      <c r="K746" s="14" t="s">
        <v>3064</v>
      </c>
      <c r="L746" s="9" t="str">
        <f t="shared" si="89"/>
        <v>93.21 - Činnosti lunaparků a zábavních parků</v>
      </c>
      <c r="M746" s="9" t="s">
        <v>5924</v>
      </c>
      <c r="V746" s="13" t="s">
        <v>3063</v>
      </c>
      <c r="W746" s="12" t="s">
        <v>5922</v>
      </c>
      <c r="X746" t="str">
        <f t="shared" si="90"/>
        <v>93210</v>
      </c>
      <c r="Y746" t="s">
        <v>3063</v>
      </c>
    </row>
    <row r="747" spans="1:25" x14ac:dyDescent="0.25">
      <c r="A747" s="9">
        <v>4</v>
      </c>
      <c r="B747" s="9"/>
      <c r="C747" s="10"/>
      <c r="D747" s="10"/>
      <c r="E747" s="11" t="s">
        <v>5925</v>
      </c>
      <c r="F747" s="12" t="str">
        <f t="shared" si="93"/>
        <v>93.29</v>
      </c>
      <c r="G747" s="12" t="s">
        <v>5925</v>
      </c>
      <c r="H747" s="12" t="s">
        <v>5926</v>
      </c>
      <c r="I747" s="13" t="str">
        <f t="shared" si="88"/>
        <v>93290</v>
      </c>
      <c r="J747" s="13" t="s">
        <v>2710</v>
      </c>
      <c r="K747" s="14" t="s">
        <v>3068</v>
      </c>
      <c r="L747" s="9" t="str">
        <f t="shared" si="89"/>
        <v>93.29 - Ostatní zábavní a rekreační činnosti j. n.</v>
      </c>
      <c r="M747" s="9" t="s">
        <v>5927</v>
      </c>
      <c r="V747" s="13" t="s">
        <v>2710</v>
      </c>
      <c r="W747" s="12" t="s">
        <v>5925</v>
      </c>
      <c r="X747" t="str">
        <f t="shared" si="90"/>
        <v>93290</v>
      </c>
      <c r="Y747" t="s">
        <v>2710</v>
      </c>
    </row>
    <row r="748" spans="1:25" x14ac:dyDescent="0.25">
      <c r="A748" s="9">
        <v>4</v>
      </c>
      <c r="B748" s="9"/>
      <c r="C748" s="10"/>
      <c r="D748" s="10"/>
      <c r="E748" s="11" t="s">
        <v>5928</v>
      </c>
      <c r="F748" s="12" t="str">
        <f t="shared" si="93"/>
        <v>94.11</v>
      </c>
      <c r="G748" s="12" t="s">
        <v>5928</v>
      </c>
      <c r="H748" s="12" t="s">
        <v>5929</v>
      </c>
      <c r="I748" s="13" t="str">
        <f t="shared" si="88"/>
        <v>94110</v>
      </c>
      <c r="J748" s="13" t="s">
        <v>3070</v>
      </c>
      <c r="K748" s="14" t="s">
        <v>3071</v>
      </c>
      <c r="L748" s="9" t="str">
        <f t="shared" si="89"/>
        <v>94.11 - Činnosti podnikatelských a zaměstnavatelských organizací</v>
      </c>
      <c r="M748" s="9" t="s">
        <v>5930</v>
      </c>
      <c r="V748" s="13" t="s">
        <v>3070</v>
      </c>
      <c r="W748" s="12" t="s">
        <v>5928</v>
      </c>
      <c r="X748" t="str">
        <f t="shared" si="90"/>
        <v>94110</v>
      </c>
      <c r="Y748" t="s">
        <v>3070</v>
      </c>
    </row>
    <row r="749" spans="1:25" x14ac:dyDescent="0.25">
      <c r="A749" s="9">
        <v>4</v>
      </c>
      <c r="B749" s="9"/>
      <c r="C749" s="10"/>
      <c r="D749" s="10"/>
      <c r="E749" s="11" t="s">
        <v>5931</v>
      </c>
      <c r="F749" s="12" t="str">
        <f t="shared" si="93"/>
        <v>94.12</v>
      </c>
      <c r="G749" s="12" t="s">
        <v>5931</v>
      </c>
      <c r="H749" s="12" t="s">
        <v>5932</v>
      </c>
      <c r="I749" s="13" t="str">
        <f t="shared" si="88"/>
        <v>94120</v>
      </c>
      <c r="J749" s="13" t="s">
        <v>3073</v>
      </c>
      <c r="K749" s="14" t="s">
        <v>3074</v>
      </c>
      <c r="L749" s="9" t="str">
        <f t="shared" si="89"/>
        <v>94.12 - Činnosti profesních organizací</v>
      </c>
      <c r="M749" s="9" t="s">
        <v>5933</v>
      </c>
      <c r="V749" s="13" t="s">
        <v>3073</v>
      </c>
      <c r="W749" s="12" t="s">
        <v>5931</v>
      </c>
      <c r="X749" t="str">
        <f t="shared" si="90"/>
        <v>94120</v>
      </c>
      <c r="Y749" t="s">
        <v>3073</v>
      </c>
    </row>
    <row r="750" spans="1:25" x14ac:dyDescent="0.25">
      <c r="A750" s="9">
        <v>4</v>
      </c>
      <c r="B750" s="9"/>
      <c r="C750" s="10"/>
      <c r="D750" s="10"/>
      <c r="E750" s="11" t="s">
        <v>5934</v>
      </c>
      <c r="F750" s="12" t="str">
        <f>E750</f>
        <v>94.20</v>
      </c>
      <c r="G750" s="12" t="s">
        <v>5934</v>
      </c>
      <c r="H750" s="12" t="s">
        <v>5935</v>
      </c>
      <c r="I750" s="13" t="str">
        <f t="shared" si="88"/>
        <v>94200</v>
      </c>
      <c r="J750" s="13" t="s">
        <v>3076</v>
      </c>
      <c r="K750" s="14" t="s">
        <v>3077</v>
      </c>
      <c r="L750" s="9" t="str">
        <f t="shared" si="89"/>
        <v>94.20 - Činnosti odborových svazů</v>
      </c>
      <c r="M750" s="9" t="s">
        <v>5936</v>
      </c>
      <c r="V750" s="13" t="s">
        <v>3076</v>
      </c>
      <c r="W750" s="12" t="s">
        <v>5934</v>
      </c>
      <c r="X750" t="str">
        <f t="shared" si="90"/>
        <v>94200</v>
      </c>
      <c r="Y750" t="s">
        <v>3076</v>
      </c>
    </row>
    <row r="751" spans="1:25" x14ac:dyDescent="0.25">
      <c r="A751" s="9">
        <v>4</v>
      </c>
      <c r="B751" s="9"/>
      <c r="C751" s="10"/>
      <c r="D751" s="10"/>
      <c r="E751" s="11" t="s">
        <v>5937</v>
      </c>
      <c r="F751" s="12" t="str">
        <f t="shared" ref="F751:F774" si="94">E751</f>
        <v>94.91</v>
      </c>
      <c r="G751" s="12" t="s">
        <v>5937</v>
      </c>
      <c r="H751" s="12" t="s">
        <v>5938</v>
      </c>
      <c r="I751" s="13" t="str">
        <f t="shared" si="88"/>
        <v>94910</v>
      </c>
      <c r="J751" s="13" t="s">
        <v>3079</v>
      </c>
      <c r="K751" s="14" t="s">
        <v>3080</v>
      </c>
      <c r="L751" s="9" t="str">
        <f t="shared" si="89"/>
        <v>94.91 - Činnosti náboženských organizací</v>
      </c>
      <c r="M751" s="9" t="s">
        <v>5939</v>
      </c>
      <c r="V751" s="13" t="s">
        <v>3079</v>
      </c>
      <c r="W751" s="12" t="s">
        <v>5937</v>
      </c>
      <c r="X751" t="str">
        <f t="shared" si="90"/>
        <v>94910</v>
      </c>
      <c r="Y751" t="s">
        <v>3079</v>
      </c>
    </row>
    <row r="752" spans="1:25" x14ac:dyDescent="0.25">
      <c r="A752" s="9">
        <v>4</v>
      </c>
      <c r="B752" s="9"/>
      <c r="C752" s="10"/>
      <c r="D752" s="10"/>
      <c r="E752" s="11" t="s">
        <v>5940</v>
      </c>
      <c r="F752" s="12" t="str">
        <f t="shared" si="94"/>
        <v>94.92</v>
      </c>
      <c r="G752" s="12" t="s">
        <v>5940</v>
      </c>
      <c r="H752" s="12" t="s">
        <v>5941</v>
      </c>
      <c r="I752" s="13" t="str">
        <f t="shared" si="88"/>
        <v>94920</v>
      </c>
      <c r="J752" s="13" t="s">
        <v>3082</v>
      </c>
      <c r="K752" s="17" t="s">
        <v>3083</v>
      </c>
      <c r="L752" s="9" t="str">
        <f t="shared" si="89"/>
        <v>94.92 - Činnosti politických stran a organizací</v>
      </c>
      <c r="M752" s="9" t="s">
        <v>5942</v>
      </c>
      <c r="V752" s="13" t="s">
        <v>3082</v>
      </c>
      <c r="W752" s="12" t="s">
        <v>5940</v>
      </c>
      <c r="X752" t="str">
        <f t="shared" si="90"/>
        <v>94920</v>
      </c>
      <c r="Y752" t="s">
        <v>3082</v>
      </c>
    </row>
    <row r="753" spans="1:25" x14ac:dyDescent="0.25">
      <c r="A753" s="9">
        <v>4</v>
      </c>
      <c r="B753" s="9"/>
      <c r="C753" s="10"/>
      <c r="D753" s="10"/>
      <c r="E753" s="11" t="s">
        <v>5943</v>
      </c>
      <c r="F753" s="12" t="str">
        <f t="shared" si="94"/>
        <v>94.99</v>
      </c>
      <c r="G753" s="12" t="s">
        <v>5943</v>
      </c>
      <c r="H753" s="12" t="s">
        <v>5944</v>
      </c>
      <c r="I753" s="13" t="str">
        <f t="shared" si="88"/>
        <v>94990</v>
      </c>
      <c r="J753" s="13" t="s">
        <v>3086</v>
      </c>
      <c r="K753" s="14" t="s">
        <v>5945</v>
      </c>
      <c r="L753" s="9" t="str">
        <f t="shared" si="89"/>
        <v>94.99 - Činnosti ostatních organizací sdružujících osoby za účelem prosazování společných zájmů j. n.</v>
      </c>
      <c r="M753" s="9" t="s">
        <v>5946</v>
      </c>
      <c r="V753" s="13" t="s">
        <v>3086</v>
      </c>
      <c r="W753" s="12" t="s">
        <v>5943</v>
      </c>
      <c r="X753" t="str">
        <f t="shared" si="90"/>
        <v>94990</v>
      </c>
      <c r="Y753" t="s">
        <v>3086</v>
      </c>
    </row>
    <row r="754" spans="1:25" ht="15.75" x14ac:dyDescent="0.25">
      <c r="A754" s="9">
        <v>5</v>
      </c>
      <c r="B754" s="9"/>
      <c r="C754" s="21"/>
      <c r="D754" s="16"/>
      <c r="E754" s="10" t="s">
        <v>5947</v>
      </c>
      <c r="F754" s="12" t="str">
        <f t="shared" si="94"/>
        <v>94.99.1</v>
      </c>
      <c r="G754" s="12" t="s">
        <v>5947</v>
      </c>
      <c r="H754" s="12" t="s">
        <v>3091</v>
      </c>
      <c r="I754" s="13" t="str">
        <f t="shared" si="88"/>
        <v>94991</v>
      </c>
      <c r="J754" s="13" t="s">
        <v>3091</v>
      </c>
      <c r="K754" s="14" t="s">
        <v>5948</v>
      </c>
      <c r="L754" s="9" t="str">
        <f t="shared" si="89"/>
        <v xml:space="preserve">94.99.1 - Činnosti organizací dětí a mládeže </v>
      </c>
      <c r="M754" s="9" t="s">
        <v>5949</v>
      </c>
      <c r="V754" s="13" t="s">
        <v>3091</v>
      </c>
      <c r="W754" s="12" t="s">
        <v>5947</v>
      </c>
      <c r="X754" t="str">
        <f t="shared" si="90"/>
        <v>94991</v>
      </c>
      <c r="Y754" t="s">
        <v>3091</v>
      </c>
    </row>
    <row r="755" spans="1:25" ht="15.75" x14ac:dyDescent="0.25">
      <c r="A755" s="9">
        <v>5</v>
      </c>
      <c r="B755" s="9"/>
      <c r="C755" s="21"/>
      <c r="D755" s="16"/>
      <c r="E755" s="10" t="s">
        <v>5950</v>
      </c>
      <c r="F755" s="12" t="str">
        <f t="shared" si="94"/>
        <v>94.99.2</v>
      </c>
      <c r="G755" s="12" t="s">
        <v>5950</v>
      </c>
      <c r="H755" s="12" t="s">
        <v>3095</v>
      </c>
      <c r="I755" s="13" t="str">
        <f t="shared" si="88"/>
        <v>94992</v>
      </c>
      <c r="J755" s="13" t="s">
        <v>3095</v>
      </c>
      <c r="K755" s="14" t="s">
        <v>3096</v>
      </c>
      <c r="L755" s="9" t="str">
        <f t="shared" si="89"/>
        <v>94.99.2 - Činnosti organizací na podporu kulturní činnosti</v>
      </c>
      <c r="M755" s="9" t="s">
        <v>5951</v>
      </c>
      <c r="V755" s="13" t="s">
        <v>3095</v>
      </c>
      <c r="W755" s="12" t="s">
        <v>5950</v>
      </c>
      <c r="X755" t="str">
        <f t="shared" si="90"/>
        <v>94992</v>
      </c>
      <c r="Y755" t="s">
        <v>3095</v>
      </c>
    </row>
    <row r="756" spans="1:25" ht="15.75" x14ac:dyDescent="0.25">
      <c r="A756" s="9">
        <v>5</v>
      </c>
      <c r="B756" s="9"/>
      <c r="C756" s="21"/>
      <c r="D756" s="16"/>
      <c r="E756" s="10" t="s">
        <v>5952</v>
      </c>
      <c r="F756" s="12" t="str">
        <f t="shared" si="94"/>
        <v>94.99.3</v>
      </c>
      <c r="G756" s="12" t="s">
        <v>5952</v>
      </c>
      <c r="H756" s="12" t="s">
        <v>3098</v>
      </c>
      <c r="I756" s="13" t="str">
        <f t="shared" si="88"/>
        <v>94993</v>
      </c>
      <c r="J756" s="13" t="s">
        <v>3098</v>
      </c>
      <c r="K756" s="14" t="s">
        <v>5954</v>
      </c>
      <c r="L756" s="9" t="str">
        <f t="shared" si="89"/>
        <v>94.99.3 - Činnosti organizací na podporu rekreační a zájmové činnosti</v>
      </c>
      <c r="M756" s="9" t="s">
        <v>5955</v>
      </c>
      <c r="V756" s="13" t="s">
        <v>3098</v>
      </c>
      <c r="W756" s="12" t="s">
        <v>5952</v>
      </c>
      <c r="X756" t="str">
        <f t="shared" si="90"/>
        <v>94993</v>
      </c>
      <c r="Y756" t="s">
        <v>3098</v>
      </c>
    </row>
    <row r="757" spans="1:25" ht="15.75" x14ac:dyDescent="0.25">
      <c r="A757" s="9">
        <v>5</v>
      </c>
      <c r="B757" s="9"/>
      <c r="C757" s="21"/>
      <c r="D757" s="16"/>
      <c r="E757" s="10" t="s">
        <v>5956</v>
      </c>
      <c r="F757" s="12" t="str">
        <f t="shared" si="94"/>
        <v>94.99.4</v>
      </c>
      <c r="G757" s="12" t="s">
        <v>5956</v>
      </c>
      <c r="H757" s="12" t="s">
        <v>3101</v>
      </c>
      <c r="I757" s="13" t="str">
        <f t="shared" si="88"/>
        <v>94994</v>
      </c>
      <c r="J757" s="13" t="s">
        <v>3101</v>
      </c>
      <c r="K757" s="14" t="s">
        <v>3102</v>
      </c>
      <c r="L757" s="9" t="str">
        <f t="shared" si="89"/>
        <v>94.99.4 - Činnosti spotřebitelských organizací</v>
      </c>
      <c r="M757" s="9" t="s">
        <v>5957</v>
      </c>
      <c r="V757" s="13" t="s">
        <v>3101</v>
      </c>
      <c r="W757" s="12" t="s">
        <v>5956</v>
      </c>
      <c r="X757" t="str">
        <f t="shared" si="90"/>
        <v>94994</v>
      </c>
      <c r="Y757" t="s">
        <v>3101</v>
      </c>
    </row>
    <row r="758" spans="1:25" ht="15.75" x14ac:dyDescent="0.25">
      <c r="A758" s="9">
        <v>5</v>
      </c>
      <c r="B758" s="9"/>
      <c r="C758" s="21"/>
      <c r="D758" s="16"/>
      <c r="E758" s="10" t="s">
        <v>5958</v>
      </c>
      <c r="F758" s="12" t="str">
        <f t="shared" si="94"/>
        <v>94.99.5</v>
      </c>
      <c r="G758" s="12" t="s">
        <v>5958</v>
      </c>
      <c r="H758" s="12" t="s">
        <v>3104</v>
      </c>
      <c r="I758" s="13" t="str">
        <f t="shared" si="88"/>
        <v>94995</v>
      </c>
      <c r="J758" s="13" t="s">
        <v>3104</v>
      </c>
      <c r="K758" s="17" t="s">
        <v>3105</v>
      </c>
      <c r="L758" s="9" t="str">
        <f t="shared" si="89"/>
        <v>94.99.5 - Činnosti environmentálních a ekologických hnutí</v>
      </c>
      <c r="M758" s="9" t="s">
        <v>5959</v>
      </c>
      <c r="V758" s="13" t="s">
        <v>3104</v>
      </c>
      <c r="W758" s="12" t="s">
        <v>5958</v>
      </c>
      <c r="X758" t="str">
        <f t="shared" si="90"/>
        <v>94995</v>
      </c>
      <c r="Y758" t="s">
        <v>3104</v>
      </c>
    </row>
    <row r="759" spans="1:25" ht="15.75" x14ac:dyDescent="0.25">
      <c r="A759" s="9">
        <v>5</v>
      </c>
      <c r="B759" s="9"/>
      <c r="C759" s="21"/>
      <c r="D759" s="16"/>
      <c r="E759" s="10" t="s">
        <v>5960</v>
      </c>
      <c r="F759" s="12" t="str">
        <f t="shared" si="94"/>
        <v>94.99.6</v>
      </c>
      <c r="G759" s="12" t="s">
        <v>5960</v>
      </c>
      <c r="H759" s="12" t="s">
        <v>3107</v>
      </c>
      <c r="I759" s="13" t="str">
        <f t="shared" si="88"/>
        <v>94996</v>
      </c>
      <c r="J759" s="13" t="s">
        <v>3107</v>
      </c>
      <c r="K759" s="14" t="s">
        <v>3108</v>
      </c>
      <c r="L759" s="9" t="str">
        <f t="shared" si="89"/>
        <v>94.99.6 - Činnosti organizací na ochranu a zlepšení postavení etnických, menšinových a jiných speciálních skupin</v>
      </c>
      <c r="M759" s="9" t="s">
        <v>5961</v>
      </c>
      <c r="V759" s="13" t="s">
        <v>3107</v>
      </c>
      <c r="W759" s="12" t="s">
        <v>5960</v>
      </c>
      <c r="X759" t="str">
        <f t="shared" si="90"/>
        <v>94996</v>
      </c>
      <c r="Y759" t="s">
        <v>3107</v>
      </c>
    </row>
    <row r="760" spans="1:25" ht="15.75" x14ac:dyDescent="0.25">
      <c r="A760" s="9">
        <v>5</v>
      </c>
      <c r="B760" s="9"/>
      <c r="C760" s="21"/>
      <c r="D760" s="16"/>
      <c r="E760" s="10" t="s">
        <v>5962</v>
      </c>
      <c r="F760" s="12" t="str">
        <f t="shared" si="94"/>
        <v>94.99.7</v>
      </c>
      <c r="G760" s="12" t="s">
        <v>5962</v>
      </c>
      <c r="H760" s="12" t="s">
        <v>3110</v>
      </c>
      <c r="I760" s="13" t="str">
        <f t="shared" si="88"/>
        <v>94997</v>
      </c>
      <c r="J760" s="13" t="s">
        <v>3110</v>
      </c>
      <c r="K760" s="14" t="s">
        <v>3111</v>
      </c>
      <c r="L760" s="9" t="str">
        <f t="shared" si="89"/>
        <v>94.99.7 - Činnosti občanských iniciativ, protestních hnutí</v>
      </c>
      <c r="M760" s="9" t="s">
        <v>5963</v>
      </c>
      <c r="V760" s="13" t="s">
        <v>3110</v>
      </c>
      <c r="W760" s="12" t="s">
        <v>5962</v>
      </c>
      <c r="X760" t="str">
        <f t="shared" si="90"/>
        <v>94997</v>
      </c>
      <c r="Y760" t="s">
        <v>3110</v>
      </c>
    </row>
    <row r="761" spans="1:25" ht="15.75" x14ac:dyDescent="0.25">
      <c r="A761" s="9">
        <v>5</v>
      </c>
      <c r="B761" s="9"/>
      <c r="C761" s="21"/>
      <c r="D761" s="16"/>
      <c r="E761" s="10" t="s">
        <v>5964</v>
      </c>
      <c r="F761" s="12" t="str">
        <f t="shared" si="94"/>
        <v>94.99.9</v>
      </c>
      <c r="G761" s="12" t="s">
        <v>5964</v>
      </c>
      <c r="H761" s="12" t="s">
        <v>3113</v>
      </c>
      <c r="I761" s="13" t="str">
        <f t="shared" si="88"/>
        <v>94999</v>
      </c>
      <c r="J761" s="13" t="s">
        <v>3113</v>
      </c>
      <c r="K761" s="14" t="s">
        <v>3114</v>
      </c>
      <c r="L761" s="9" t="str">
        <f t="shared" si="89"/>
        <v>94.99.9 - Činnosti ostatních organizací j. n.</v>
      </c>
      <c r="M761" s="9" t="s">
        <v>5965</v>
      </c>
      <c r="V761" s="13" t="s">
        <v>3113</v>
      </c>
      <c r="W761" s="12" t="s">
        <v>5964</v>
      </c>
      <c r="X761" t="str">
        <f t="shared" si="90"/>
        <v>94999</v>
      </c>
      <c r="Y761" t="s">
        <v>3113</v>
      </c>
    </row>
    <row r="762" spans="1:25" x14ac:dyDescent="0.25">
      <c r="A762" s="9">
        <v>4</v>
      </c>
      <c r="B762" s="9"/>
      <c r="C762" s="10"/>
      <c r="D762" s="10"/>
      <c r="E762" s="11" t="s">
        <v>5966</v>
      </c>
      <c r="F762" s="12" t="str">
        <f t="shared" si="94"/>
        <v>95.11</v>
      </c>
      <c r="G762" s="12" t="s">
        <v>5966</v>
      </c>
      <c r="H762" s="12" t="s">
        <v>5967</v>
      </c>
      <c r="I762" s="13" t="str">
        <f t="shared" si="88"/>
        <v>95110</v>
      </c>
      <c r="J762" s="13" t="s">
        <v>3117</v>
      </c>
      <c r="K762" s="14" t="s">
        <v>3118</v>
      </c>
      <c r="L762" s="9" t="str">
        <f t="shared" si="89"/>
        <v>95.11 - Opravy počítačů a periferních zařízení</v>
      </c>
      <c r="M762" s="9" t="s">
        <v>5968</v>
      </c>
      <c r="V762" s="13" t="s">
        <v>3117</v>
      </c>
      <c r="W762" s="12" t="s">
        <v>5966</v>
      </c>
      <c r="X762" t="str">
        <f t="shared" si="90"/>
        <v>95110</v>
      </c>
      <c r="Y762" t="s">
        <v>3117</v>
      </c>
    </row>
    <row r="763" spans="1:25" x14ac:dyDescent="0.25">
      <c r="A763" s="9">
        <v>4</v>
      </c>
      <c r="B763" s="9"/>
      <c r="C763" s="10"/>
      <c r="D763" s="10"/>
      <c r="E763" s="11" t="s">
        <v>5969</v>
      </c>
      <c r="F763" s="12" t="str">
        <f t="shared" si="94"/>
        <v>95.12</v>
      </c>
      <c r="G763" s="12" t="s">
        <v>5969</v>
      </c>
      <c r="H763" s="12" t="s">
        <v>5970</v>
      </c>
      <c r="I763" s="13" t="str">
        <f t="shared" si="88"/>
        <v>95120</v>
      </c>
      <c r="J763" s="13" t="s">
        <v>3123</v>
      </c>
      <c r="K763" s="14" t="s">
        <v>3124</v>
      </c>
      <c r="L763" s="9" t="str">
        <f t="shared" si="89"/>
        <v>95.12 - Opravy komunikačních zařízení</v>
      </c>
      <c r="M763" s="9" t="s">
        <v>5971</v>
      </c>
      <c r="V763" s="13" t="s">
        <v>3123</v>
      </c>
      <c r="W763" s="12" t="s">
        <v>5969</v>
      </c>
      <c r="X763" t="str">
        <f t="shared" si="90"/>
        <v>95120</v>
      </c>
      <c r="Y763" t="s">
        <v>3123</v>
      </c>
    </row>
    <row r="764" spans="1:25" x14ac:dyDescent="0.25">
      <c r="A764" s="9">
        <v>4</v>
      </c>
      <c r="B764" s="9"/>
      <c r="C764" s="10"/>
      <c r="D764" s="10"/>
      <c r="E764" s="11" t="s">
        <v>5972</v>
      </c>
      <c r="F764" s="12" t="str">
        <f t="shared" si="94"/>
        <v>95.21</v>
      </c>
      <c r="G764" s="12" t="s">
        <v>5972</v>
      </c>
      <c r="H764" s="12" t="s">
        <v>5973</v>
      </c>
      <c r="I764" s="13" t="str">
        <f t="shared" si="88"/>
        <v>95210</v>
      </c>
      <c r="J764" s="13" t="s">
        <v>3127</v>
      </c>
      <c r="K764" s="14" t="s">
        <v>5974</v>
      </c>
      <c r="L764" s="9" t="str">
        <f t="shared" si="89"/>
        <v xml:space="preserve">95.21 - Opravy spotřební elektroniky </v>
      </c>
      <c r="M764" s="9" t="s">
        <v>5975</v>
      </c>
      <c r="V764" s="13" t="s">
        <v>3127</v>
      </c>
      <c r="W764" s="12" t="s">
        <v>5972</v>
      </c>
      <c r="X764" t="str">
        <f t="shared" si="90"/>
        <v>95210</v>
      </c>
      <c r="Y764" t="s">
        <v>3127</v>
      </c>
    </row>
    <row r="765" spans="1:25" x14ac:dyDescent="0.25">
      <c r="A765" s="9">
        <v>4</v>
      </c>
      <c r="B765" s="9"/>
      <c r="C765" s="10"/>
      <c r="D765" s="10"/>
      <c r="E765" s="11" t="s">
        <v>5976</v>
      </c>
      <c r="F765" s="12" t="str">
        <f t="shared" si="94"/>
        <v>95.22</v>
      </c>
      <c r="G765" s="12" t="s">
        <v>5976</v>
      </c>
      <c r="H765" s="12" t="s">
        <v>5977</v>
      </c>
      <c r="I765" s="13" t="str">
        <f t="shared" si="88"/>
        <v>95220</v>
      </c>
      <c r="J765" s="13" t="s">
        <v>3131</v>
      </c>
      <c r="K765" s="14" t="s">
        <v>5979</v>
      </c>
      <c r="L765" s="9" t="str">
        <f t="shared" si="89"/>
        <v>95.22 - Opravy přístrojů a zařízení převážně pro domácnost, dům a zahradu</v>
      </c>
      <c r="M765" s="9" t="s">
        <v>5980</v>
      </c>
      <c r="V765" s="13" t="s">
        <v>3131</v>
      </c>
      <c r="W765" s="12" t="s">
        <v>5976</v>
      </c>
      <c r="X765" t="str">
        <f t="shared" si="90"/>
        <v>95220</v>
      </c>
      <c r="Y765" t="s">
        <v>3131</v>
      </c>
    </row>
    <row r="766" spans="1:25" x14ac:dyDescent="0.25">
      <c r="A766" s="9">
        <v>4</v>
      </c>
      <c r="B766" s="9"/>
      <c r="C766" s="10"/>
      <c r="D766" s="10"/>
      <c r="E766" s="11" t="s">
        <v>5981</v>
      </c>
      <c r="F766" s="12" t="str">
        <f t="shared" si="94"/>
        <v>95.23</v>
      </c>
      <c r="G766" s="12" t="s">
        <v>5981</v>
      </c>
      <c r="H766" s="12" t="s">
        <v>5982</v>
      </c>
      <c r="I766" s="13" t="str">
        <f t="shared" si="88"/>
        <v>95230</v>
      </c>
      <c r="J766" s="13" t="s">
        <v>3136</v>
      </c>
      <c r="K766" s="14" t="s">
        <v>5984</v>
      </c>
      <c r="L766" s="9" t="str">
        <f t="shared" si="89"/>
        <v>95.23 - Opravy obuvi a kožených výrobků</v>
      </c>
      <c r="M766" s="9" t="s">
        <v>5985</v>
      </c>
      <c r="V766" s="13" t="s">
        <v>3136</v>
      </c>
      <c r="W766" s="12" t="s">
        <v>5981</v>
      </c>
      <c r="X766" t="str">
        <f t="shared" si="90"/>
        <v>95230</v>
      </c>
      <c r="Y766" t="s">
        <v>3136</v>
      </c>
    </row>
    <row r="767" spans="1:25" x14ac:dyDescent="0.25">
      <c r="A767" s="9">
        <v>4</v>
      </c>
      <c r="B767" s="9"/>
      <c r="C767" s="10"/>
      <c r="D767" s="10"/>
      <c r="E767" s="11" t="s">
        <v>5986</v>
      </c>
      <c r="F767" s="12" t="str">
        <f t="shared" si="94"/>
        <v>95.24</v>
      </c>
      <c r="G767" s="12" t="s">
        <v>5986</v>
      </c>
      <c r="H767" s="12" t="s">
        <v>5987</v>
      </c>
      <c r="I767" s="13" t="str">
        <f t="shared" si="88"/>
        <v>95240</v>
      </c>
      <c r="J767" s="13" t="s">
        <v>3141</v>
      </c>
      <c r="K767" s="14" t="s">
        <v>3142</v>
      </c>
      <c r="L767" s="9" t="str">
        <f t="shared" si="89"/>
        <v>95.24 - Opravy nábytku a bytového zařízení</v>
      </c>
      <c r="M767" s="9" t="s">
        <v>5988</v>
      </c>
      <c r="V767" s="13" t="s">
        <v>3141</v>
      </c>
      <c r="W767" s="12" t="s">
        <v>5986</v>
      </c>
      <c r="X767" t="str">
        <f t="shared" si="90"/>
        <v>95240</v>
      </c>
      <c r="Y767" t="s">
        <v>3141</v>
      </c>
    </row>
    <row r="768" spans="1:25" x14ac:dyDescent="0.25">
      <c r="A768" s="9">
        <v>4</v>
      </c>
      <c r="B768" s="9"/>
      <c r="C768" s="10"/>
      <c r="D768" s="10"/>
      <c r="E768" s="11" t="s">
        <v>5989</v>
      </c>
      <c r="F768" s="12" t="str">
        <f t="shared" si="94"/>
        <v>95.25</v>
      </c>
      <c r="G768" s="12" t="s">
        <v>5989</v>
      </c>
      <c r="H768" s="12" t="s">
        <v>5990</v>
      </c>
      <c r="I768" s="13" t="str">
        <f t="shared" si="88"/>
        <v>95250</v>
      </c>
      <c r="J768" s="13" t="s">
        <v>3146</v>
      </c>
      <c r="K768" s="14" t="s">
        <v>3147</v>
      </c>
      <c r="L768" s="9" t="str">
        <f t="shared" si="89"/>
        <v>95.25 - Opravy hodin, hodinek a klenotnických výrobků</v>
      </c>
      <c r="M768" s="9" t="s">
        <v>5991</v>
      </c>
      <c r="V768" s="13" t="s">
        <v>3146</v>
      </c>
      <c r="W768" s="12" t="s">
        <v>5989</v>
      </c>
      <c r="X768" t="str">
        <f t="shared" si="90"/>
        <v>95250</v>
      </c>
      <c r="Y768" t="s">
        <v>3146</v>
      </c>
    </row>
    <row r="769" spans="1:25" x14ac:dyDescent="0.25">
      <c r="A769" s="9">
        <v>4</v>
      </c>
      <c r="B769" s="9"/>
      <c r="C769" s="10"/>
      <c r="D769" s="10"/>
      <c r="E769" s="11" t="s">
        <v>5992</v>
      </c>
      <c r="F769" s="12" t="str">
        <f t="shared" si="94"/>
        <v>95.29</v>
      </c>
      <c r="G769" s="12" t="s">
        <v>5992</v>
      </c>
      <c r="H769" s="12" t="s">
        <v>5993</v>
      </c>
      <c r="I769" s="13" t="str">
        <f t="shared" si="88"/>
        <v>95290</v>
      </c>
      <c r="J769" s="13" t="s">
        <v>3151</v>
      </c>
      <c r="K769" s="14" t="s">
        <v>5995</v>
      </c>
      <c r="L769" s="9" t="str">
        <f t="shared" si="89"/>
        <v>95.29 - Opravy ostatních výrobků pro osobní potřebu a převážně pro domácnost</v>
      </c>
      <c r="M769" s="9" t="s">
        <v>5996</v>
      </c>
      <c r="V769" s="13" t="s">
        <v>3151</v>
      </c>
      <c r="W769" s="12" t="s">
        <v>5992</v>
      </c>
      <c r="X769" t="str">
        <f t="shared" si="90"/>
        <v>95290</v>
      </c>
      <c r="Y769" t="s">
        <v>3151</v>
      </c>
    </row>
    <row r="770" spans="1:25" x14ac:dyDescent="0.25">
      <c r="A770" s="9">
        <v>4</v>
      </c>
      <c r="B770" s="9"/>
      <c r="C770" s="10"/>
      <c r="D770" s="10"/>
      <c r="E770" s="11" t="s">
        <v>5997</v>
      </c>
      <c r="F770" s="12" t="str">
        <f t="shared" si="94"/>
        <v>96.01</v>
      </c>
      <c r="G770" s="12" t="s">
        <v>5997</v>
      </c>
      <c r="H770" s="12" t="s">
        <v>5998</v>
      </c>
      <c r="I770" s="13" t="str">
        <f t="shared" si="88"/>
        <v>96010</v>
      </c>
      <c r="J770" s="13" t="s">
        <v>3156</v>
      </c>
      <c r="K770" s="14" t="s">
        <v>3157</v>
      </c>
      <c r="L770" s="9" t="str">
        <f t="shared" si="89"/>
        <v>96.01 - Praní a chemické čištění textilních a kožešinových výrobků</v>
      </c>
      <c r="M770" s="9" t="s">
        <v>5999</v>
      </c>
      <c r="V770" s="13" t="s">
        <v>3156</v>
      </c>
      <c r="W770" s="12" t="s">
        <v>5997</v>
      </c>
      <c r="X770" t="str">
        <f t="shared" si="90"/>
        <v>96010</v>
      </c>
      <c r="Y770" t="s">
        <v>3156</v>
      </c>
    </row>
    <row r="771" spans="1:25" x14ac:dyDescent="0.25">
      <c r="A771" s="9">
        <v>4</v>
      </c>
      <c r="B771" s="9"/>
      <c r="C771" s="10"/>
      <c r="D771" s="10"/>
      <c r="E771" s="11" t="s">
        <v>6000</v>
      </c>
      <c r="F771" s="12" t="str">
        <f t="shared" si="94"/>
        <v>96.02</v>
      </c>
      <c r="G771" s="12" t="s">
        <v>6000</v>
      </c>
      <c r="H771" s="12" t="s">
        <v>6001</v>
      </c>
      <c r="I771" s="13" t="str">
        <f t="shared" si="88"/>
        <v>96020</v>
      </c>
      <c r="J771" s="13" t="s">
        <v>3163</v>
      </c>
      <c r="K771" s="14" t="s">
        <v>6002</v>
      </c>
      <c r="L771" s="9" t="str">
        <f t="shared" si="89"/>
        <v xml:space="preserve">96.02 - Kadeřnické, kosmetické a podobné činnosti </v>
      </c>
      <c r="M771" s="9" t="s">
        <v>6003</v>
      </c>
      <c r="V771" s="13" t="s">
        <v>3163</v>
      </c>
      <c r="W771" s="12" t="s">
        <v>6000</v>
      </c>
      <c r="X771" t="str">
        <f t="shared" si="90"/>
        <v>96020</v>
      </c>
      <c r="Y771" t="s">
        <v>3163</v>
      </c>
    </row>
    <row r="772" spans="1:25" x14ac:dyDescent="0.25">
      <c r="A772" s="9">
        <v>4</v>
      </c>
      <c r="B772" s="9"/>
      <c r="C772" s="10"/>
      <c r="D772" s="10"/>
      <c r="E772" s="11" t="s">
        <v>6004</v>
      </c>
      <c r="F772" s="12" t="str">
        <f t="shared" si="94"/>
        <v>96.03</v>
      </c>
      <c r="G772" s="12" t="s">
        <v>6004</v>
      </c>
      <c r="H772" s="12" t="s">
        <v>6005</v>
      </c>
      <c r="I772" s="13" t="str">
        <f t="shared" ref="I772:I778" si="95">IF(LEN(H772)=1,H772,IF(LEN(H772)=2,_xlfn.CONCAT(H772,"000"),IF(LEN(H772)=3,_xlfn.CONCAT(H772,"00"),IF(LEN(H772)=4,_xlfn.CONCAT(H772,"0"),IF(LEN(H772)=5,_xlfn.CONCAT(H772,""),H772)))))</f>
        <v>96030</v>
      </c>
      <c r="J772" s="13" t="s">
        <v>3171</v>
      </c>
      <c r="K772" s="14" t="s">
        <v>6006</v>
      </c>
      <c r="L772" s="9" t="str">
        <f t="shared" ref="L772:L778" si="96">G772&amp;" - "&amp;K772</f>
        <v xml:space="preserve">96.03 - Pohřební a související činnosti </v>
      </c>
      <c r="M772" s="9" t="s">
        <v>6007</v>
      </c>
      <c r="V772" s="13" t="s">
        <v>3171</v>
      </c>
      <c r="W772" s="12" t="s">
        <v>6004</v>
      </c>
      <c r="X772" t="str">
        <f t="shared" si="90"/>
        <v>96030</v>
      </c>
      <c r="Y772" t="s">
        <v>3171</v>
      </c>
    </row>
    <row r="773" spans="1:25" x14ac:dyDescent="0.25">
      <c r="A773" s="9">
        <v>4</v>
      </c>
      <c r="B773" s="9"/>
      <c r="C773" s="10"/>
      <c r="D773" s="10"/>
      <c r="E773" s="11" t="s">
        <v>6008</v>
      </c>
      <c r="F773" s="12" t="str">
        <f t="shared" si="94"/>
        <v>96.04</v>
      </c>
      <c r="G773" s="12" t="s">
        <v>6008</v>
      </c>
      <c r="H773" s="12" t="s">
        <v>6009</v>
      </c>
      <c r="I773" s="13" t="str">
        <f t="shared" si="95"/>
        <v>96040</v>
      </c>
      <c r="J773" s="13" t="s">
        <v>3176</v>
      </c>
      <c r="K773" s="17" t="s">
        <v>3177</v>
      </c>
      <c r="L773" s="9" t="str">
        <f t="shared" si="96"/>
        <v>96.04 - Činnosti pro osobní a fyzickou pohodu</v>
      </c>
      <c r="M773" s="9" t="s">
        <v>6010</v>
      </c>
      <c r="V773" s="13" t="s">
        <v>3176</v>
      </c>
      <c r="W773" s="12" t="s">
        <v>6008</v>
      </c>
      <c r="X773" t="str">
        <f t="shared" ref="X773:X778" si="97">CLEAN(V773)</f>
        <v>96040</v>
      </c>
      <c r="Y773" t="s">
        <v>3176</v>
      </c>
    </row>
    <row r="774" spans="1:25" x14ac:dyDescent="0.25">
      <c r="A774" s="9">
        <v>4</v>
      </c>
      <c r="B774" s="9"/>
      <c r="C774" s="10"/>
      <c r="D774" s="10"/>
      <c r="E774" s="11" t="s">
        <v>6011</v>
      </c>
      <c r="F774" s="12" t="str">
        <f t="shared" si="94"/>
        <v>96.09</v>
      </c>
      <c r="G774" s="12" t="s">
        <v>6011</v>
      </c>
      <c r="H774" s="12" t="s">
        <v>6012</v>
      </c>
      <c r="I774" s="13" t="str">
        <f t="shared" si="95"/>
        <v>96090</v>
      </c>
      <c r="J774" s="13" t="s">
        <v>3182</v>
      </c>
      <c r="K774" s="14" t="s">
        <v>6013</v>
      </c>
      <c r="L774" s="9" t="str">
        <f t="shared" si="96"/>
        <v>96.09 - Poskytování ostatních osobních služeb j. n.</v>
      </c>
      <c r="M774" s="9" t="s">
        <v>6014</v>
      </c>
      <c r="V774" s="13" t="s">
        <v>3182</v>
      </c>
      <c r="W774" s="12" t="s">
        <v>6011</v>
      </c>
      <c r="X774" t="str">
        <f t="shared" si="97"/>
        <v>96090</v>
      </c>
      <c r="Y774" t="s">
        <v>3182</v>
      </c>
    </row>
    <row r="775" spans="1:25" x14ac:dyDescent="0.25">
      <c r="A775" s="9">
        <v>4</v>
      </c>
      <c r="B775" s="9"/>
      <c r="C775" s="10"/>
      <c r="D775" s="10"/>
      <c r="E775" s="11" t="s">
        <v>6015</v>
      </c>
      <c r="F775" s="12" t="str">
        <f>E775</f>
        <v>97.00</v>
      </c>
      <c r="G775" s="12" t="s">
        <v>6015</v>
      </c>
      <c r="H775" s="12" t="s">
        <v>6016</v>
      </c>
      <c r="I775" s="13" t="str">
        <f t="shared" si="95"/>
        <v>97000</v>
      </c>
      <c r="J775" s="13" t="s">
        <v>3187</v>
      </c>
      <c r="K775" s="14" t="s">
        <v>6017</v>
      </c>
      <c r="L775" s="9" t="str">
        <f t="shared" si="96"/>
        <v xml:space="preserve">97.00 - Činnosti domácností jako zaměstnavatelů domácího personálu </v>
      </c>
      <c r="M775" s="9" t="s">
        <v>6018</v>
      </c>
      <c r="V775" s="13" t="s">
        <v>3187</v>
      </c>
      <c r="W775" s="12" t="s">
        <v>6015</v>
      </c>
      <c r="X775" t="str">
        <f t="shared" si="97"/>
        <v>97000</v>
      </c>
      <c r="Y775" t="s">
        <v>3187</v>
      </c>
    </row>
    <row r="776" spans="1:25" ht="15.75" x14ac:dyDescent="0.25">
      <c r="A776" s="9">
        <v>4</v>
      </c>
      <c r="B776" s="9"/>
      <c r="C776" s="10"/>
      <c r="D776" s="21"/>
      <c r="E776" s="11" t="s">
        <v>6019</v>
      </c>
      <c r="F776" s="12" t="str">
        <f>E776</f>
        <v>98.10</v>
      </c>
      <c r="G776" s="12" t="s">
        <v>6019</v>
      </c>
      <c r="H776" s="12" t="s">
        <v>6020</v>
      </c>
      <c r="I776" s="13" t="str">
        <f t="shared" si="95"/>
        <v>98100</v>
      </c>
      <c r="J776" s="13" t="s">
        <v>3191</v>
      </c>
      <c r="K776" s="14" t="s">
        <v>3192</v>
      </c>
      <c r="L776" s="9" t="str">
        <f t="shared" si="96"/>
        <v>98.10 - Činnosti domácností produkujících blíže neurčené výrobky pro vlastní potřebu</v>
      </c>
      <c r="M776" s="9" t="s">
        <v>6021</v>
      </c>
      <c r="V776" s="13" t="s">
        <v>3191</v>
      </c>
      <c r="W776" s="12" t="s">
        <v>6019</v>
      </c>
      <c r="X776" t="str">
        <f t="shared" si="97"/>
        <v>98100</v>
      </c>
      <c r="Y776" t="s">
        <v>3191</v>
      </c>
    </row>
    <row r="777" spans="1:25" x14ac:dyDescent="0.25">
      <c r="A777" s="9">
        <v>4</v>
      </c>
      <c r="B777" s="9"/>
      <c r="C777" s="10"/>
      <c r="D777" s="10"/>
      <c r="E777" s="11" t="s">
        <v>6022</v>
      </c>
      <c r="F777" s="12" t="str">
        <f>E777</f>
        <v>98.20</v>
      </c>
      <c r="G777" s="12" t="s">
        <v>6022</v>
      </c>
      <c r="H777" s="12" t="s">
        <v>6023</v>
      </c>
      <c r="I777" s="13" t="str">
        <f t="shared" si="95"/>
        <v>98200</v>
      </c>
      <c r="J777" s="13" t="s">
        <v>3194</v>
      </c>
      <c r="K777" s="14" t="s">
        <v>3195</v>
      </c>
      <c r="L777" s="9" t="str">
        <f t="shared" si="96"/>
        <v>98.20 - Činnosti domácností poskytujících blíže neurčené služby pro vlastní potřebu</v>
      </c>
      <c r="M777" s="9" t="s">
        <v>6024</v>
      </c>
      <c r="V777" s="13" t="s">
        <v>3194</v>
      </c>
      <c r="W777" s="12" t="s">
        <v>6022</v>
      </c>
      <c r="X777" t="str">
        <f t="shared" si="97"/>
        <v>98200</v>
      </c>
      <c r="Y777" t="s">
        <v>3194</v>
      </c>
    </row>
    <row r="778" spans="1:25" x14ac:dyDescent="0.25">
      <c r="A778" s="9">
        <v>4</v>
      </c>
      <c r="B778" s="9"/>
      <c r="C778" s="10"/>
      <c r="D778" s="10"/>
      <c r="E778" s="11" t="s">
        <v>6025</v>
      </c>
      <c r="F778" s="12" t="str">
        <f>E778</f>
        <v>99.00</v>
      </c>
      <c r="G778" s="12" t="s">
        <v>6025</v>
      </c>
      <c r="H778" s="12" t="s">
        <v>6026</v>
      </c>
      <c r="I778" s="13" t="str">
        <f t="shared" si="95"/>
        <v>99000</v>
      </c>
      <c r="J778" s="13" t="s">
        <v>3197</v>
      </c>
      <c r="K778" s="14" t="s">
        <v>3198</v>
      </c>
      <c r="L778" s="9" t="str">
        <f t="shared" si="96"/>
        <v>99.00 - Činnosti exteritoriálních organizací a orgánů</v>
      </c>
      <c r="M778" s="9" t="s">
        <v>6027</v>
      </c>
      <c r="V778" s="13" t="s">
        <v>3197</v>
      </c>
      <c r="W778" s="12" t="s">
        <v>6025</v>
      </c>
      <c r="X778" t="str">
        <f t="shared" si="97"/>
        <v>99000</v>
      </c>
      <c r="Y778" t="s">
        <v>3197</v>
      </c>
    </row>
  </sheetData>
  <mergeCells count="1">
    <mergeCell ref="A1:M2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O p J I W y j b u 3 C l A A A A 9 g A A A B I A H A B D b 2 5 m a W c v U G F j a 2 F n Z S 5 4 b W w g o h g A K K A U A A A A A A A A A A A A A A A A A A A A A A A A A A A A h Y 8 x D o I w G I W v Q r r T F t B o y E 8 Z W C U x M T H G r S k V G q A Y W i x 3 c / B I X k G M o m 6 O 7 3 v f 8 N 7 9 e o N 0 b B v v I n u j O p 2 g A F P k S S 2 6 Q u k y Q Y M 9 + W u U M t h y U f N S e p O s T T y a I k G V t e e Y E O c c d h H u + p K E l A b k k G 9 2 o p I t R x 9 Z / Z d 9 p Y 3 l W k j E Y P 8 a w 0 I c L F Z 4 S S N M g c w Q c q W / Q j j t f b Y / E L K h s U M v m T B + d g Q y R y D v D + w B U E s D B B Q A A g A I A D q S S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6 k k h b K I p H u A 4 A A A A R A A A A E w A c A E Z v c m 1 1 b G F z L 1 N l Y 3 R p b 2 4 x L m 0 g o h g A K K A U A A A A A A A A A A A A A A A A A A A A A A A A A A A A K 0 5 N L s n M z 1 M I h t C G 1 g B Q S w E C L Q A U A A I A C A A 6 k k h b K N u 7 c K U A A A D 2 A A A A E g A A A A A A A A A A A A A A A A A A A A A A Q 2 9 u Z m l n L 1 B h Y 2 t h Z 2 U u e G 1 s U E s B A i 0 A F A A C A A g A O p J I W w / K 6 a u k A A A A 6 Q A A A B M A A A A A A A A A A A A A A A A A 8 Q A A A F t D b 2 5 0 Z W 5 0 X 1 R 5 c G V z X S 5 4 b W x Q S w E C L Q A U A A I A C A A 6 k k h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Z E O 1 1 c E f A 0 O 5 w k K 2 m j 0 q / g A A A A A C A A A A A A A D Z g A A w A A A A B A A A A A c q O C 2 N h K + w o O H N B P K w R 8 r A A A A A A S A A A C g A A A A E A A A A M r 7 6 m 1 N z B W b K G P c 8 8 0 8 5 R d Q A A A A l X d u I Q 3 a 3 J r 3 1 r m 6 B + e p / 7 K N N 9 Y U r w N t O w g V / Z V o w R 4 P u M H D C v Q z 4 W / U z N t Z a 0 Z Z R + v M k 5 O o 0 B 4 B Y f P j 2 e p k 4 X M N m t v N Z x 1 r E D G a U h 0 P b a Y U A A A A V k 1 L O R D T t M O C e f x p N W p y R 0 y e 3 f s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869B5F85BEECE48904A78A114F6DB55" ma:contentTypeVersion="3" ma:contentTypeDescription="Vytvoří nový dokument" ma:contentTypeScope="" ma:versionID="444afeae280651c8a75a77906ccd4e8e">
  <xsd:schema xmlns:xsd="http://www.w3.org/2001/XMLSchema" xmlns:xs="http://www.w3.org/2001/XMLSchema" xmlns:p="http://schemas.microsoft.com/office/2006/metadata/properties" xmlns:ns2="6e28eba5-545c-4b7a-99fa-5804a00a45a6" targetNamespace="http://schemas.microsoft.com/office/2006/metadata/properties" ma:root="true" ma:fieldsID="6919d0e1c964cd2d52ed777fbd257272" ns2:_="">
    <xsd:import namespace="6e28eba5-545c-4b7a-99fa-5804a00a45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28eba5-545c-4b7a-99fa-5804a00a45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9916D4-8EB6-4A21-A85B-A71E442D5C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26E2D0-B0B5-4C38-8DA1-6B33A84713FB}">
  <ds:schemaRefs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6e28eba5-545c-4b7a-99fa-5804a00a45a6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DC5EBA8-4ABA-4747-AEF7-19B8FF780ABC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734D2257-9963-48F3-99E1-72C3B4D6AC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28eba5-545c-4b7a-99fa-5804a00a45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</vt:i4>
      </vt:variant>
    </vt:vector>
  </HeadingPairs>
  <TitlesOfParts>
    <vt:vector size="9" baseType="lpstr">
      <vt:lpstr>Převodník</vt:lpstr>
      <vt:lpstr>Přehled převodů</vt:lpstr>
      <vt:lpstr>Pocet moznych prevodu</vt:lpstr>
      <vt:lpstr>Přidat Úroveň</vt:lpstr>
      <vt:lpstr>Číselník 2008 ÚR 4 a 5</vt:lpstr>
      <vt:lpstr>Číselník 2025 ÚR 4 a 5 ČIST</vt:lpstr>
      <vt:lpstr>Komplet č 2025 (ÚR 4 A 5)</vt:lpstr>
      <vt:lpstr>Komplet č.2008 (ÚR 4 A 5)</vt:lpstr>
      <vt:lpstr>Převodník!Oblast_tisku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sefcik</dc:creator>
  <cp:keywords/>
  <dc:description/>
  <cp:lastModifiedBy>Fričová Iveta</cp:lastModifiedBy>
  <cp:revision/>
  <cp:lastPrinted>2025-11-14T16:31:32Z</cp:lastPrinted>
  <dcterms:created xsi:type="dcterms:W3CDTF">2014-12-02T14:03:22Z</dcterms:created>
  <dcterms:modified xsi:type="dcterms:W3CDTF">2025-11-19T12:14:33Z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10de75-5a0d-4392-bbb6-59aa8e061af6_Enabled">
    <vt:lpwstr>true</vt:lpwstr>
  </property>
  <property fmtid="{D5CDD505-2E9C-101B-9397-08002B2CF9AE}" pid="3" name="MSIP_Label_8310de75-5a0d-4392-bbb6-59aa8e061af6_SetDate">
    <vt:lpwstr>2025-02-17T08:42:06Z</vt:lpwstr>
  </property>
  <property fmtid="{D5CDD505-2E9C-101B-9397-08002B2CF9AE}" pid="4" name="MSIP_Label_8310de75-5a0d-4392-bbb6-59aa8e061af6_Method">
    <vt:lpwstr>Privileged</vt:lpwstr>
  </property>
  <property fmtid="{D5CDD505-2E9C-101B-9397-08002B2CF9AE}" pid="5" name="MSIP_Label_8310de75-5a0d-4392-bbb6-59aa8e061af6_Name">
    <vt:lpwstr>Veřejná informace</vt:lpwstr>
  </property>
  <property fmtid="{D5CDD505-2E9C-101B-9397-08002B2CF9AE}" pid="6" name="MSIP_Label_8310de75-5a0d-4392-bbb6-59aa8e061af6_SiteId">
    <vt:lpwstr>4d1a3907-6ad7-4739-80b5-b7ed4066a30b</vt:lpwstr>
  </property>
  <property fmtid="{D5CDD505-2E9C-101B-9397-08002B2CF9AE}" pid="7" name="MSIP_Label_8310de75-5a0d-4392-bbb6-59aa8e061af6_ActionId">
    <vt:lpwstr>78287705-da66-45a7-9b61-7efe8778bf13</vt:lpwstr>
  </property>
  <property fmtid="{D5CDD505-2E9C-101B-9397-08002B2CF9AE}" pid="8" name="MSIP_Label_8310de75-5a0d-4392-bbb6-59aa8e061af6_ContentBits">
    <vt:lpwstr>0</vt:lpwstr>
  </property>
  <property fmtid="{D5CDD505-2E9C-101B-9397-08002B2CF9AE}" pid="9" name="MSIP_Label_8310de75-5a0d-4392-bbb6-59aa8e061af6_Tag">
    <vt:lpwstr>10, 0, 1, 1</vt:lpwstr>
  </property>
  <property fmtid="{D5CDD505-2E9C-101B-9397-08002B2CF9AE}" pid="10" name="ContentTypeId">
    <vt:lpwstr>0x010100C869B5F85BEECE48904A78A114F6DB55</vt:lpwstr>
  </property>
  <property fmtid="{D5CDD505-2E9C-101B-9397-08002B2CF9AE}" pid="11" name="IX_BARCODE">
    <vt:lpwstr>*000000000*</vt:lpwstr>
  </property>
  <property fmtid="{D5CDD505-2E9C-101B-9397-08002B2CF9AE}" pid="12" name="IX_DOC_TYP">
    <vt:lpwstr>F883</vt:lpwstr>
  </property>
  <property fmtid="{D5CDD505-2E9C-101B-9397-08002B2CF9AE}" pid="13" name="IX_ENVIRONMENT">
    <vt:lpwstr>PRODUKCE</vt:lpwstr>
  </property>
</Properties>
</file>